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01 - SO 01 Stavební úpravy" sheetId="2" r:id="rId2"/>
    <sheet name="2015-01 - ZTI" sheetId="3" r:id="rId3"/>
    <sheet name="2015-01 K - venkovní kana..." sheetId="4" r:id="rId4"/>
    <sheet name="2015-01 V - venkovní vodovod" sheetId="5" r:id="rId5"/>
    <sheet name="Pokyny pro vyplnění" sheetId="6" r:id="rId6"/>
  </sheets>
  <definedNames>
    <definedName name="_xlnm._FilterDatabase" localSheetId="1" hidden="1">'01 - SO 01 Stavební úpravy'!$C$109:$K$871</definedName>
    <definedName name="_xlnm._FilterDatabase" localSheetId="2" hidden="1">'2015-01 - ZTI'!$C$87:$K$341</definedName>
    <definedName name="_xlnm._FilterDatabase" localSheetId="3" hidden="1">'2015-01 K - venkovní kana...'!$C$83:$K$150</definedName>
    <definedName name="_xlnm._FilterDatabase" localSheetId="4" hidden="1">'2015-01 V - venkovní vodovod'!$C$88:$K$163</definedName>
    <definedName name="_xlnm.Print_Titles" localSheetId="1">'01 - SO 01 Stavební úpravy'!$109:$109</definedName>
    <definedName name="_xlnm.Print_Titles" localSheetId="2">'2015-01 - ZTI'!$87:$87</definedName>
    <definedName name="_xlnm.Print_Titles" localSheetId="3">'2015-01 K - venkovní kana...'!$83:$83</definedName>
    <definedName name="_xlnm.Print_Titles" localSheetId="4">'2015-01 V - venkovní vodovod'!$88:$88</definedName>
    <definedName name="_xlnm.Print_Titles" localSheetId="0">'Rekapitulace stavby'!$52:$52</definedName>
    <definedName name="_xlnm.Print_Area" localSheetId="1">'01 - SO 01 Stavební úpravy'!$C$4:$J$39,'01 - SO 01 Stavební úpravy'!$C$45:$J$91,'01 - SO 01 Stavební úpravy'!$C$97:$K$871</definedName>
    <definedName name="_xlnm.Print_Area" localSheetId="2">'2015-01 - ZTI'!$C$4:$J$39,'2015-01 - ZTI'!$C$45:$J$69,'2015-01 - ZTI'!$C$75:$K$341</definedName>
    <definedName name="_xlnm.Print_Area" localSheetId="3">'2015-01 K - venkovní kana...'!$C$4:$J$39,'2015-01 K - venkovní kana...'!$C$45:$J$65,'2015-01 K - venkovní kana...'!$C$71:$K$150</definedName>
    <definedName name="_xlnm.Print_Area" localSheetId="4">'2015-01 V - venkovní vodovod'!$C$4:$J$41,'2015-01 V - venkovní vodovod'!$C$47:$J$68,'2015-01 V - venkovní vodovod'!$C$74:$K$163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</definedNames>
  <calcPr calcId="145621"/>
</workbook>
</file>

<file path=xl/calcChain.xml><?xml version="1.0" encoding="utf-8"?>
<calcChain xmlns="http://schemas.openxmlformats.org/spreadsheetml/2006/main">
  <c r="J39" i="5" l="1"/>
  <c r="J38" i="5"/>
  <c r="AY59" i="1"/>
  <c r="J37" i="5"/>
  <c r="AX59" i="1" s="1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0" i="5"/>
  <c r="BH140" i="5"/>
  <c r="BG140" i="5"/>
  <c r="BF140" i="5"/>
  <c r="T140" i="5"/>
  <c r="T139" i="5"/>
  <c r="R140" i="5"/>
  <c r="R139" i="5" s="1"/>
  <c r="P140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0" i="5"/>
  <c r="BH120" i="5"/>
  <c r="BG120" i="5"/>
  <c r="BF120" i="5"/>
  <c r="T120" i="5"/>
  <c r="R120" i="5"/>
  <c r="P120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J85" i="5"/>
  <c r="F85" i="5"/>
  <c r="F83" i="5"/>
  <c r="E81" i="5"/>
  <c r="J58" i="5"/>
  <c r="F58" i="5"/>
  <c r="F56" i="5"/>
  <c r="E54" i="5"/>
  <c r="J26" i="5"/>
  <c r="E26" i="5"/>
  <c r="J86" i="5" s="1"/>
  <c r="J25" i="5"/>
  <c r="J20" i="5"/>
  <c r="E20" i="5"/>
  <c r="F86" i="5" s="1"/>
  <c r="J19" i="5"/>
  <c r="J14" i="5"/>
  <c r="J83" i="5"/>
  <c r="E7" i="5"/>
  <c r="E77" i="5"/>
  <c r="J135" i="4"/>
  <c r="J37" i="4"/>
  <c r="J36" i="4"/>
  <c r="AY58" i="1"/>
  <c r="J35" i="4"/>
  <c r="AX58" i="1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J63" i="4"/>
  <c r="BI131" i="4"/>
  <c r="BH131" i="4"/>
  <c r="BG131" i="4"/>
  <c r="BF131" i="4"/>
  <c r="T131" i="4"/>
  <c r="T130" i="4" s="1"/>
  <c r="R131" i="4"/>
  <c r="R130" i="4" s="1"/>
  <c r="P131" i="4"/>
  <c r="P130" i="4" s="1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J80" i="4"/>
  <c r="F80" i="4"/>
  <c r="F78" i="4"/>
  <c r="E76" i="4"/>
  <c r="J54" i="4"/>
  <c r="F54" i="4"/>
  <c r="F52" i="4"/>
  <c r="E50" i="4"/>
  <c r="J24" i="4"/>
  <c r="E24" i="4"/>
  <c r="J55" i="4" s="1"/>
  <c r="J23" i="4"/>
  <c r="J18" i="4"/>
  <c r="E18" i="4"/>
  <c r="F55" i="4" s="1"/>
  <c r="J17" i="4"/>
  <c r="J12" i="4"/>
  <c r="J52" i="4" s="1"/>
  <c r="E7" i="4"/>
  <c r="E74" i="4"/>
  <c r="J37" i="3"/>
  <c r="J36" i="3"/>
  <c r="AY56" i="1" s="1"/>
  <c r="J35" i="3"/>
  <c r="AX56" i="1"/>
  <c r="BI340" i="3"/>
  <c r="BH340" i="3"/>
  <c r="BG340" i="3"/>
  <c r="BF340" i="3"/>
  <c r="T340" i="3"/>
  <c r="T339" i="3" s="1"/>
  <c r="R340" i="3"/>
  <c r="R339" i="3"/>
  <c r="P340" i="3"/>
  <c r="P339" i="3" s="1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1" i="3"/>
  <c r="BH91" i="3"/>
  <c r="BG91" i="3"/>
  <c r="BF91" i="3"/>
  <c r="T91" i="3"/>
  <c r="T90" i="3"/>
  <c r="R91" i="3"/>
  <c r="R90" i="3"/>
  <c r="P91" i="3"/>
  <c r="P90" i="3"/>
  <c r="J84" i="3"/>
  <c r="F84" i="3"/>
  <c r="F82" i="3"/>
  <c r="E80" i="3"/>
  <c r="J54" i="3"/>
  <c r="F54" i="3"/>
  <c r="F52" i="3"/>
  <c r="E50" i="3"/>
  <c r="J24" i="3"/>
  <c r="E24" i="3"/>
  <c r="J85" i="3" s="1"/>
  <c r="J23" i="3"/>
  <c r="J18" i="3"/>
  <c r="E18" i="3"/>
  <c r="F55" i="3" s="1"/>
  <c r="J17" i="3"/>
  <c r="J12" i="3"/>
  <c r="J52" i="3"/>
  <c r="E7" i="3"/>
  <c r="E48" i="3"/>
  <c r="J37" i="2"/>
  <c r="J36" i="2"/>
  <c r="AY55" i="1" s="1"/>
  <c r="J35" i="2"/>
  <c r="AX55" i="1" s="1"/>
  <c r="BI869" i="2"/>
  <c r="BH869" i="2"/>
  <c r="BG869" i="2"/>
  <c r="BF869" i="2"/>
  <c r="T869" i="2"/>
  <c r="T868" i="2" s="1"/>
  <c r="R869" i="2"/>
  <c r="R868" i="2" s="1"/>
  <c r="P869" i="2"/>
  <c r="P868" i="2" s="1"/>
  <c r="BI866" i="2"/>
  <c r="BH866" i="2"/>
  <c r="BG866" i="2"/>
  <c r="BF866" i="2"/>
  <c r="T866" i="2"/>
  <c r="T865" i="2" s="1"/>
  <c r="R866" i="2"/>
  <c r="R865" i="2" s="1"/>
  <c r="P866" i="2"/>
  <c r="P865" i="2" s="1"/>
  <c r="BI863" i="2"/>
  <c r="BH863" i="2"/>
  <c r="BG863" i="2"/>
  <c r="BF863" i="2"/>
  <c r="T863" i="2"/>
  <c r="T862" i="2" s="1"/>
  <c r="R863" i="2"/>
  <c r="R862" i="2" s="1"/>
  <c r="P863" i="2"/>
  <c r="P862" i="2" s="1"/>
  <c r="BI860" i="2"/>
  <c r="BH860" i="2"/>
  <c r="BG860" i="2"/>
  <c r="BF860" i="2"/>
  <c r="T860" i="2"/>
  <c r="T859" i="2" s="1"/>
  <c r="R860" i="2"/>
  <c r="R859" i="2" s="1"/>
  <c r="P860" i="2"/>
  <c r="P859" i="2" s="1"/>
  <c r="BI857" i="2"/>
  <c r="BH857" i="2"/>
  <c r="BG857" i="2"/>
  <c r="BF857" i="2"/>
  <c r="T857" i="2"/>
  <c r="T856" i="2" s="1"/>
  <c r="R857" i="2"/>
  <c r="R856" i="2" s="1"/>
  <c r="P857" i="2"/>
  <c r="P856" i="2"/>
  <c r="P855" i="2" s="1"/>
  <c r="BI853" i="2"/>
  <c r="BH853" i="2"/>
  <c r="BG853" i="2"/>
  <c r="BF853" i="2"/>
  <c r="T853" i="2"/>
  <c r="R853" i="2"/>
  <c r="P853" i="2"/>
  <c r="BI850" i="2"/>
  <c r="BH850" i="2"/>
  <c r="BG850" i="2"/>
  <c r="BF850" i="2"/>
  <c r="T850" i="2"/>
  <c r="R850" i="2"/>
  <c r="P850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29" i="2"/>
  <c r="BH829" i="2"/>
  <c r="BG829" i="2"/>
  <c r="BF829" i="2"/>
  <c r="T829" i="2"/>
  <c r="R829" i="2"/>
  <c r="P829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8" i="2"/>
  <c r="BH818" i="2"/>
  <c r="BG818" i="2"/>
  <c r="BF818" i="2"/>
  <c r="T818" i="2"/>
  <c r="R818" i="2"/>
  <c r="P818" i="2"/>
  <c r="BI815" i="2"/>
  <c r="BH815" i="2"/>
  <c r="BG815" i="2"/>
  <c r="BF815" i="2"/>
  <c r="T815" i="2"/>
  <c r="R815" i="2"/>
  <c r="P815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5" i="2"/>
  <c r="BH675" i="2"/>
  <c r="BG675" i="2"/>
  <c r="BF675" i="2"/>
  <c r="T675" i="2"/>
  <c r="R675" i="2"/>
  <c r="P675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4" i="2"/>
  <c r="BH624" i="2"/>
  <c r="BG624" i="2"/>
  <c r="BF624" i="2"/>
  <c r="T624" i="2"/>
  <c r="R624" i="2"/>
  <c r="P624" i="2"/>
  <c r="BI621" i="2"/>
  <c r="BH621" i="2"/>
  <c r="BG621" i="2"/>
  <c r="BF621" i="2"/>
  <c r="T621" i="2"/>
  <c r="R621" i="2"/>
  <c r="P621" i="2"/>
  <c r="BI617" i="2"/>
  <c r="BH617" i="2"/>
  <c r="BG617" i="2"/>
  <c r="BF617" i="2"/>
  <c r="T617" i="2"/>
  <c r="R617" i="2"/>
  <c r="P617" i="2"/>
  <c r="BI613" i="2"/>
  <c r="BH613" i="2"/>
  <c r="BG613" i="2"/>
  <c r="BF613" i="2"/>
  <c r="T613" i="2"/>
  <c r="R613" i="2"/>
  <c r="P613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0" i="2"/>
  <c r="BH600" i="2"/>
  <c r="BG600" i="2"/>
  <c r="BF600" i="2"/>
  <c r="T600" i="2"/>
  <c r="R600" i="2"/>
  <c r="P600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T291" i="2" s="1"/>
  <c r="R292" i="2"/>
  <c r="R291" i="2" s="1"/>
  <c r="P292" i="2"/>
  <c r="P291" i="2" s="1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T134" i="2" s="1"/>
  <c r="R135" i="2"/>
  <c r="R134" i="2" s="1"/>
  <c r="P135" i="2"/>
  <c r="P134" i="2" s="1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F36" i="2" s="1"/>
  <c r="BG122" i="2"/>
  <c r="BF122" i="2"/>
  <c r="T122" i="2"/>
  <c r="R122" i="2"/>
  <c r="P122" i="2"/>
  <c r="BI119" i="2"/>
  <c r="BH119" i="2"/>
  <c r="BG119" i="2"/>
  <c r="F35" i="2" s="1"/>
  <c r="BB55" i="1" s="1"/>
  <c r="BF119" i="2"/>
  <c r="T119" i="2"/>
  <c r="R119" i="2"/>
  <c r="P119" i="2"/>
  <c r="BI116" i="2"/>
  <c r="BH116" i="2"/>
  <c r="BG116" i="2"/>
  <c r="BF116" i="2"/>
  <c r="F34" i="2" s="1"/>
  <c r="T116" i="2"/>
  <c r="R116" i="2"/>
  <c r="P116" i="2"/>
  <c r="BI113" i="2"/>
  <c r="F37" i="2" s="1"/>
  <c r="BH113" i="2"/>
  <c r="BG113" i="2"/>
  <c r="BF113" i="2"/>
  <c r="T113" i="2"/>
  <c r="R113" i="2"/>
  <c r="P113" i="2"/>
  <c r="F104" i="2"/>
  <c r="E102" i="2"/>
  <c r="F52" i="2"/>
  <c r="E50" i="2"/>
  <c r="J24" i="2"/>
  <c r="E24" i="2"/>
  <c r="J107" i="2" s="1"/>
  <c r="J23" i="2"/>
  <c r="J21" i="2"/>
  <c r="E21" i="2"/>
  <c r="J106" i="2" s="1"/>
  <c r="J20" i="2"/>
  <c r="J18" i="2"/>
  <c r="E18" i="2"/>
  <c r="F55" i="2" s="1"/>
  <c r="J17" i="2"/>
  <c r="J15" i="2"/>
  <c r="E15" i="2"/>
  <c r="F54" i="2" s="1"/>
  <c r="J14" i="2"/>
  <c r="J12" i="2"/>
  <c r="J52" i="2"/>
  <c r="E7" i="2"/>
  <c r="E100" i="2"/>
  <c r="L50" i="1"/>
  <c r="AM50" i="1"/>
  <c r="AM49" i="1"/>
  <c r="L49" i="1"/>
  <c r="AM47" i="1"/>
  <c r="L47" i="1"/>
  <c r="L45" i="1"/>
  <c r="L44" i="1"/>
  <c r="BK382" i="2"/>
  <c r="J757" i="2"/>
  <c r="J818" i="2"/>
  <c r="J230" i="2"/>
  <c r="BK763" i="2"/>
  <c r="J675" i="2"/>
  <c r="BK170" i="2"/>
  <c r="J277" i="3"/>
  <c r="BK325" i="3"/>
  <c r="J177" i="3"/>
  <c r="J235" i="3"/>
  <c r="BK171" i="3"/>
  <c r="J145" i="4"/>
  <c r="BK504" i="2"/>
  <c r="J532" i="2"/>
  <c r="BK650" i="2"/>
  <c r="J434" i="2"/>
  <c r="BK264" i="2"/>
  <c r="BK372" i="2"/>
  <c r="J420" i="2"/>
  <c r="BK502" i="2"/>
  <c r="BK818" i="2"/>
  <c r="BK141" i="3"/>
  <c r="J148" i="4"/>
  <c r="BK621" i="2"/>
  <c r="J282" i="2"/>
  <c r="J727" i="2"/>
  <c r="BK408" i="2"/>
  <c r="BK706" i="2"/>
  <c r="BK386" i="2"/>
  <c r="J201" i="2"/>
  <c r="J684" i="2"/>
  <c r="J770" i="2"/>
  <c r="J857" i="2"/>
  <c r="J418" i="2"/>
  <c r="J561" i="2"/>
  <c r="BK780" i="2"/>
  <c r="J496" i="2"/>
  <c r="BK681" i="2"/>
  <c r="BK594" i="2"/>
  <c r="BK748" i="2"/>
  <c r="J227" i="2"/>
  <c r="J406" i="2"/>
  <c r="J650" i="2"/>
  <c r="BK853" i="2"/>
  <c r="BK496" i="2"/>
  <c r="J109" i="4"/>
  <c r="BK133" i="5"/>
  <c r="BK468" i="2"/>
  <c r="J485" i="2"/>
  <c r="BK282" i="2"/>
  <c r="J722" i="2"/>
  <c r="BK243" i="2"/>
  <c r="J264" i="2"/>
  <c r="J292" i="2"/>
  <c r="BK125" i="2"/>
  <c r="BK514" i="2"/>
  <c r="BK113" i="2"/>
  <c r="BK249" i="2"/>
  <c r="BK255" i="2"/>
  <c r="BK394" i="2"/>
  <c r="J325" i="3"/>
  <c r="BK193" i="3"/>
  <c r="J279" i="3"/>
  <c r="J111" i="3"/>
  <c r="J223" i="3"/>
  <c r="J250" i="3"/>
  <c r="BK95" i="3"/>
  <c r="J829" i="2"/>
  <c r="J644" i="2"/>
  <c r="BK236" i="2"/>
  <c r="BK846" i="2"/>
  <c r="BK785" i="2"/>
  <c r="J526" i="2"/>
  <c r="BK404" i="2"/>
  <c r="BK330" i="2"/>
  <c r="J167" i="2"/>
  <c r="BK273" i="2"/>
  <c r="J502" i="2"/>
  <c r="BK181" i="2"/>
  <c r="J422" i="2"/>
  <c r="BK444" i="2"/>
  <c r="BK94" i="4"/>
  <c r="BK148" i="5"/>
  <c r="BK120" i="5"/>
  <c r="J823" i="2"/>
  <c r="BK288" i="2"/>
  <c r="BK783" i="2"/>
  <c r="BK757" i="2"/>
  <c r="J398" i="2"/>
  <c r="J687" i="2"/>
  <c r="J444" i="2"/>
  <c r="J334" i="2"/>
  <c r="BK840" i="2"/>
  <c r="J430" i="2"/>
  <c r="BK206" i="2"/>
  <c r="J384" i="2"/>
  <c r="BK300" i="2"/>
  <c r="J586" i="2"/>
  <c r="BK320" i="2"/>
  <c r="BK452" i="2"/>
  <c r="BK863" i="2"/>
  <c r="J468" i="2"/>
  <c r="J118" i="4"/>
  <c r="J130" i="5"/>
  <c r="BK92" i="5"/>
  <c r="BK701" i="2"/>
  <c r="BK792" i="2"/>
  <c r="BK362" i="2"/>
  <c r="J656" i="2"/>
  <c r="J577" i="2"/>
  <c r="J224" i="2"/>
  <c r="J344" i="2"/>
  <c r="J458" i="2"/>
  <c r="J604" i="2"/>
  <c r="J119" i="2"/>
  <c r="BK178" i="2"/>
  <c r="J304" i="3"/>
  <c r="J283" i="3"/>
  <c r="BK202" i="3"/>
  <c r="BK108" i="3"/>
  <c r="J316" i="3"/>
  <c r="BK250" i="3"/>
  <c r="BK165" i="3"/>
  <c r="J289" i="3"/>
  <c r="J220" i="3"/>
  <c r="J156" i="3"/>
  <c r="J295" i="3"/>
  <c r="BK153" i="3"/>
  <c r="J121" i="3"/>
  <c r="J133" i="5"/>
  <c r="BK597" i="2"/>
  <c r="BK800" i="2"/>
  <c r="BK500" i="2"/>
  <c r="J755" i="2"/>
  <c r="J404" i="2"/>
  <c r="BK356" i="2"/>
  <c r="BK768" i="2"/>
  <c r="J465" i="2"/>
  <c r="BK252" i="2"/>
  <c r="BK142" i="2"/>
  <c r="J516" i="2"/>
  <c r="BK128" i="2"/>
  <c r="BK534" i="2"/>
  <c r="BK604" i="2"/>
  <c r="BK161" i="2"/>
  <c r="J292" i="3"/>
  <c r="BK208" i="3"/>
  <c r="BK271" i="3"/>
  <c r="BK101" i="3"/>
  <c r="J199" i="3"/>
  <c r="J186" i="3"/>
  <c r="J100" i="4"/>
  <c r="BK155" i="5"/>
  <c r="J332" i="2"/>
  <c r="J510" i="2"/>
  <c r="J763" i="2"/>
  <c r="BK442" i="2"/>
  <c r="BK157" i="2"/>
  <c r="J543" i="2"/>
  <c r="BK711" i="2"/>
  <c r="BK698" i="2"/>
  <c r="J436" i="2"/>
  <c r="J312" i="2"/>
  <c r="J607" i="2"/>
  <c r="BK334" i="2"/>
  <c r="J750" i="2"/>
  <c r="BK398" i="2"/>
  <c r="BK135" i="2"/>
  <c r="BK312" i="2"/>
  <c r="J701" i="2"/>
  <c r="J296" i="2"/>
  <c r="BK617" i="2"/>
  <c r="J410" i="2"/>
  <c r="J696" i="2"/>
  <c r="BK396" i="2"/>
  <c r="BK227" i="2"/>
  <c r="J549" i="2"/>
  <c r="J115" i="4"/>
  <c r="BK151" i="5"/>
  <c r="BK635" i="2"/>
  <c r="J396" i="2"/>
  <c r="BK638" i="2"/>
  <c r="BK230" i="2"/>
  <c r="BK360" i="2"/>
  <c r="BK487" i="2"/>
  <c r="J184" i="2"/>
  <c r="J125" i="2"/>
  <c r="BK549" i="2"/>
  <c r="BK322" i="2"/>
  <c r="J318" i="2"/>
  <c r="J678" i="2"/>
  <c r="J322" i="3"/>
  <c r="BK285" i="3"/>
  <c r="J253" i="3"/>
  <c r="BK162" i="3"/>
  <c r="J328" i="3"/>
  <c r="BK196" i="3"/>
  <c r="BK98" i="3"/>
  <c r="J241" i="3"/>
  <c r="J208" i="3"/>
  <c r="J147" i="3"/>
  <c r="J190" i="3"/>
  <c r="BK180" i="3"/>
  <c r="J118" i="3"/>
  <c r="J139" i="4"/>
  <c r="BK139" i="4"/>
  <c r="J155" i="5"/>
  <c r="BK145" i="5"/>
  <c r="J541" i="2"/>
  <c r="BK199" i="2"/>
  <c r="J285" i="2"/>
  <c r="J837" i="2"/>
  <c r="BK693" i="2"/>
  <c r="BK432" i="2"/>
  <c r="J452" i="2"/>
  <c r="J350" i="2"/>
  <c r="BK456" i="2"/>
  <c r="J190" i="2"/>
  <c r="BK332" i="2"/>
  <c r="BK116" i="2"/>
  <c r="BK370" i="2"/>
  <c r="BK196" i="2"/>
  <c r="BK350" i="2"/>
  <c r="BK734" i="2"/>
  <c r="J139" i="2"/>
  <c r="J662" i="2"/>
  <c r="J149" i="2"/>
  <c r="BK239" i="2"/>
  <c r="BK100" i="4"/>
  <c r="BK109" i="5"/>
  <c r="BK126" i="5"/>
  <c r="J609" i="2"/>
  <c r="J846" i="2"/>
  <c r="J581" i="2"/>
  <c r="BK378" i="2"/>
  <c r="J477" i="2"/>
  <c r="J809" i="2"/>
  <c r="J668" i="2"/>
  <c r="BK491" i="2"/>
  <c r="BK480" i="2"/>
  <c r="BK508" i="2"/>
  <c r="J520" i="2"/>
  <c r="BK122" i="2"/>
  <c r="BK215" i="2"/>
  <c r="J226" i="3"/>
  <c r="BK118" i="3"/>
  <c r="J247" i="3"/>
  <c r="BK274" i="3"/>
  <c r="J307" i="3"/>
  <c r="J129" i="3"/>
  <c r="BK128" i="4"/>
  <c r="J706" i="2"/>
  <c r="J298" i="2"/>
  <c r="AS57" i="1"/>
  <c r="J368" i="2"/>
  <c r="J800" i="2"/>
  <c r="BK740" i="2"/>
  <c r="J460" i="2"/>
  <c r="BK201" i="2"/>
  <c r="J470" i="2"/>
  <c r="J575" i="2"/>
  <c r="J143" i="4"/>
  <c r="J158" i="5"/>
  <c r="BK130" i="5"/>
  <c r="BK772" i="2"/>
  <c r="J193" i="2"/>
  <c r="J780" i="2"/>
  <c r="J500" i="2"/>
  <c r="BK750" i="2"/>
  <c r="BK482" i="2"/>
  <c r="BK358" i="2"/>
  <c r="BK149" i="2"/>
  <c r="J708" i="2"/>
  <c r="J330" i="2"/>
  <c r="BK553" i="2"/>
  <c r="J215" i="2"/>
  <c r="BK530" i="2"/>
  <c r="BK708" i="2"/>
  <c r="J487" i="2"/>
  <c r="BK583" i="2"/>
  <c r="J378" i="2"/>
  <c r="J811" i="2"/>
  <c r="J187" i="2"/>
  <c r="BK118" i="4"/>
  <c r="BK99" i="5"/>
  <c r="BK837" i="2"/>
  <c r="BK506" i="2"/>
  <c r="J534" i="2"/>
  <c r="BK727" i="2"/>
  <c r="J259" i="3"/>
  <c r="BK174" i="3"/>
  <c r="J271" i="3"/>
  <c r="J211" i="3"/>
  <c r="J331" i="3"/>
  <c r="J162" i="3"/>
  <c r="J141" i="3"/>
  <c r="J125" i="4"/>
  <c r="BK158" i="5"/>
  <c r="BK292" i="2"/>
  <c r="BK541" i="2"/>
  <c r="BK797" i="2"/>
  <c r="BK811" i="2"/>
  <c r="J446" i="2"/>
  <c r="BK866" i="2"/>
  <c r="J731" i="2"/>
  <c r="BK193" i="2"/>
  <c r="BK310" i="2"/>
  <c r="BK422" i="2"/>
  <c r="BK809" i="2"/>
  <c r="J573" i="2"/>
  <c r="BK218" i="2"/>
  <c r="BK843" i="2"/>
  <c r="J153" i="3"/>
  <c r="J232" i="3"/>
  <c r="J287" i="3"/>
  <c r="J108" i="3"/>
  <c r="J126" i="3"/>
  <c r="BK95" i="5"/>
  <c r="J545" i="2"/>
  <c r="J128" i="2"/>
  <c r="BK428" i="2"/>
  <c r="BK512" i="2"/>
  <c r="BK342" i="2"/>
  <c r="J795" i="2"/>
  <c r="BK285" i="2"/>
  <c r="BK246" i="2"/>
  <c r="J745" i="2"/>
  <c r="J170" i="2"/>
  <c r="J255" i="2"/>
  <c r="BK384" i="2"/>
  <c r="BK510" i="2"/>
  <c r="J450" i="2"/>
  <c r="BK684" i="2"/>
  <c r="BK410" i="2"/>
  <c r="BK630" i="2"/>
  <c r="J326" i="2"/>
  <c r="BK675" i="2"/>
  <c r="BK279" i="2"/>
  <c r="BK528" i="2"/>
  <c r="J579" i="2"/>
  <c r="BK551" i="2"/>
  <c r="BK258" i="2"/>
  <c r="J128" i="4"/>
  <c r="J106" i="5"/>
  <c r="BK806" i="2"/>
  <c r="BK633" i="2"/>
  <c r="BK755" i="2"/>
  <c r="J382" i="2"/>
  <c r="BK448" i="2"/>
  <c r="J530" i="2"/>
  <c r="J753" i="2"/>
  <c r="BK380" i="2"/>
  <c r="J630" i="2"/>
  <c r="J153" i="2"/>
  <c r="J512" i="2"/>
  <c r="BK340" i="3"/>
  <c r="BK241" i="3"/>
  <c r="BK150" i="3"/>
  <c r="BK262" i="3"/>
  <c r="BK292" i="3"/>
  <c r="J205" i="3"/>
  <c r="J193" i="3"/>
  <c r="J112" i="4"/>
  <c r="J600" i="2"/>
  <c r="BK145" i="2"/>
  <c r="BK607" i="2"/>
  <c r="BK462" i="2"/>
  <c r="J279" i="2"/>
  <c r="J863" i="2"/>
  <c r="J711" i="2"/>
  <c r="BK563" i="2"/>
  <c r="BK344" i="2"/>
  <c r="BK609" i="2"/>
  <c r="BK850" i="2"/>
  <c r="BK308" i="2"/>
  <c r="BK106" i="4"/>
  <c r="BK103" i="5"/>
  <c r="J148" i="5"/>
  <c r="BK656" i="2"/>
  <c r="BK736" i="2"/>
  <c r="J547" i="2"/>
  <c r="J273" i="2"/>
  <c r="J665" i="2"/>
  <c r="J426" i="2"/>
  <c r="J267" i="2"/>
  <c r="BK131" i="2"/>
  <c r="J314" i="2"/>
  <c r="BK860" i="2"/>
  <c r="BK869" i="2"/>
  <c r="BK591" i="2"/>
  <c r="BK729" i="2"/>
  <c r="J342" i="2"/>
  <c r="BK416" i="2"/>
  <c r="J565" i="2"/>
  <c r="BK125" i="4"/>
  <c r="BK140" i="5"/>
  <c r="J115" i="5"/>
  <c r="J209" i="2"/>
  <c r="J703" i="2"/>
  <c r="J866" i="2"/>
  <c r="BK690" i="2"/>
  <c r="J717" i="2"/>
  <c r="J589" i="2"/>
  <c r="BK354" i="2"/>
  <c r="J414" i="2"/>
  <c r="J276" i="2"/>
  <c r="J337" i="3"/>
  <c r="BK295" i="3"/>
  <c r="BK223" i="3"/>
  <c r="J135" i="3"/>
  <c r="BK322" i="3"/>
  <c r="J274" i="3"/>
  <c r="J150" i="3"/>
  <c r="BK268" i="3"/>
  <c r="J196" i="3"/>
  <c r="J256" i="3"/>
  <c r="BK144" i="3"/>
  <c r="BK90" i="4"/>
  <c r="BK137" i="4"/>
  <c r="BK112" i="5"/>
  <c r="BK720" i="2"/>
  <c r="BK777" i="2"/>
  <c r="J340" i="2"/>
  <c r="J498" i="2"/>
  <c r="J690" i="2"/>
  <c r="BK190" i="2"/>
  <c r="BK164" i="2"/>
  <c r="BK465" i="2"/>
  <c r="BK536" i="2"/>
  <c r="BK795" i="2"/>
  <c r="J671" i="2"/>
  <c r="BK717" i="2"/>
  <c r="J131" i="2"/>
  <c r="J438" i="2"/>
  <c r="BK430" i="2"/>
  <c r="BK279" i="3"/>
  <c r="J285" i="3"/>
  <c r="J144" i="3"/>
  <c r="BK226" i="3"/>
  <c r="BK265" i="3"/>
  <c r="BK103" i="4"/>
  <c r="J123" i="5"/>
  <c r="BK665" i="2"/>
  <c r="BK624" i="2"/>
  <c r="BK565" i="2"/>
  <c r="BK324" i="2"/>
  <c r="J736" i="2"/>
  <c r="J358" i="2"/>
  <c r="BK316" i="2"/>
  <c r="BK446" i="2"/>
  <c r="BK340" i="2"/>
  <c r="J122" i="2"/>
  <c r="BK575" i="2"/>
  <c r="J787" i="2"/>
  <c r="BK775" i="2"/>
  <c r="BK829" i="2"/>
  <c r="J145" i="2"/>
  <c r="J681" i="2"/>
  <c r="BK547" i="2"/>
  <c r="J196" i="2"/>
  <c r="BK725" i="2"/>
  <c r="BK267" i="2"/>
  <c r="J491" i="2"/>
  <c r="J591" i="2"/>
  <c r="J328" i="2"/>
  <c r="J218" i="2"/>
  <c r="J416" i="2"/>
  <c r="BK559" i="2"/>
  <c r="BK522" i="2"/>
  <c r="BK331" i="3"/>
  <c r="J268" i="3"/>
  <c r="BK188" i="3"/>
  <c r="BK105" i="3"/>
  <c r="BK281" i="3"/>
  <c r="BK220" i="3"/>
  <c r="BK334" i="3"/>
  <c r="BK229" i="3"/>
  <c r="J188" i="3"/>
  <c r="J180" i="3"/>
  <c r="BK132" i="3"/>
  <c r="BK145" i="4"/>
  <c r="BK97" i="4"/>
  <c r="J126" i="5"/>
  <c r="BK815" i="2"/>
  <c r="J346" i="2"/>
  <c r="J528" i="2"/>
  <c r="J402" i="2"/>
  <c r="BK388" i="2"/>
  <c r="J761" i="2"/>
  <c r="BK412" i="2"/>
  <c r="BK402" i="2"/>
  <c r="J258" i="2"/>
  <c r="J790" i="2"/>
  <c r="J725" i="2"/>
  <c r="J766" i="2"/>
  <c r="BK209" i="2"/>
  <c r="J376" i="2"/>
  <c r="BK221" i="2"/>
  <c r="BK543" i="2"/>
  <c r="BK392" i="2"/>
  <c r="BK186" i="3"/>
  <c r="BK205" i="3"/>
  <c r="J168" i="3"/>
  <c r="J138" i="3"/>
  <c r="J145" i="5"/>
  <c r="BK745" i="2"/>
  <c r="BK233" i="2"/>
  <c r="J843" i="2"/>
  <c r="BK454" i="2"/>
  <c r="J288" i="2"/>
  <c r="BK647" i="2"/>
  <c r="J551" i="2"/>
  <c r="BK538" i="2"/>
  <c r="J553" i="2"/>
  <c r="BK653" i="2"/>
  <c r="J175" i="2"/>
  <c r="J221" i="2"/>
  <c r="BK696" i="2"/>
  <c r="J538" i="2"/>
  <c r="J462" i="2"/>
  <c r="BK668" i="2"/>
  <c r="J388" i="2"/>
  <c r="J442" i="2"/>
  <c r="J563" i="2"/>
  <c r="BK123" i="5"/>
  <c r="BK261" i="2"/>
  <c r="J432" i="2"/>
  <c r="J172" i="2"/>
  <c r="BK212" i="2"/>
  <c r="J360" i="2"/>
  <c r="J336" i="2"/>
  <c r="J428" i="2"/>
  <c r="J738" i="2"/>
  <c r="J456" i="2"/>
  <c r="BK289" i="3"/>
  <c r="BK311" i="3"/>
  <c r="BK217" i="3"/>
  <c r="BK247" i="3"/>
  <c r="BK147" i="3"/>
  <c r="BK148" i="4"/>
  <c r="BK470" i="2"/>
  <c r="BK336" i="2"/>
  <c r="BK561" i="2"/>
  <c r="BK450" i="2"/>
  <c r="J249" i="2"/>
  <c r="BK753" i="2"/>
  <c r="BK581" i="2"/>
  <c r="BK276" i="2"/>
  <c r="BK400" i="2"/>
  <c r="BK184" i="2"/>
  <c r="J161" i="5"/>
  <c r="J95" i="5"/>
  <c r="BK485" i="2"/>
  <c r="J792" i="2"/>
  <c r="J613" i="2"/>
  <c r="BK803" i="2"/>
  <c r="BK304" i="2"/>
  <c r="BK644" i="2"/>
  <c r="J713" i="2"/>
  <c r="J508" i="2"/>
  <c r="J571" i="2"/>
  <c r="J206" i="2"/>
  <c r="J320" i="2"/>
  <c r="J356" i="2"/>
  <c r="J99" i="5"/>
  <c r="BK770" i="2"/>
  <c r="J850" i="2"/>
  <c r="BK296" i="2"/>
  <c r="J775" i="2"/>
  <c r="BK640" i="2"/>
  <c r="BK722" i="2"/>
  <c r="BK493" i="2"/>
  <c r="J340" i="3"/>
  <c r="J238" i="3"/>
  <c r="BK138" i="3"/>
  <c r="BK287" i="3"/>
  <c r="J214" i="3"/>
  <c r="BK283" i="3"/>
  <c r="J202" i="3"/>
  <c r="J114" i="3"/>
  <c r="J97" i="4"/>
  <c r="J322" i="2"/>
  <c r="J860" i="2"/>
  <c r="J506" i="2"/>
  <c r="BK571" i="2"/>
  <c r="BK318" i="2"/>
  <c r="BK420" i="2"/>
  <c r="BK524" i="2"/>
  <c r="BK458" i="2"/>
  <c r="J720" i="2"/>
  <c r="BK91" i="3"/>
  <c r="BK253" i="3"/>
  <c r="J311" i="3"/>
  <c r="J165" i="3"/>
  <c r="BK109" i="4"/>
  <c r="J803" i="2"/>
  <c r="BK474" i="2"/>
  <c r="J740" i="2"/>
  <c r="J300" i="2"/>
  <c r="BK518" i="2"/>
  <c r="J135" i="2"/>
  <c r="J424" i="2"/>
  <c r="J352" i="2"/>
  <c r="J825" i="2"/>
  <c r="J797" i="2"/>
  <c r="BK424" i="2"/>
  <c r="J370" i="2"/>
  <c r="J324" i="2"/>
  <c r="J122" i="4"/>
  <c r="BK161" i="5"/>
  <c r="J109" i="5"/>
  <c r="J640" i="2"/>
  <c r="BK338" i="2"/>
  <c r="BK436" i="2"/>
  <c r="BK687" i="2"/>
  <c r="J408" i="2"/>
  <c r="J514" i="2"/>
  <c r="BK557" i="2"/>
  <c r="BK187" i="2"/>
  <c r="BK821" i="2"/>
  <c r="J298" i="3"/>
  <c r="J262" i="3"/>
  <c r="J183" i="3"/>
  <c r="J334" i="3"/>
  <c r="BK277" i="3"/>
  <c r="BK135" i="3"/>
  <c r="BK328" i="3"/>
  <c r="BK232" i="3"/>
  <c r="J132" i="3"/>
  <c r="BK190" i="3"/>
  <c r="BK126" i="3"/>
  <c r="BK87" i="4"/>
  <c r="J137" i="4"/>
  <c r="BK153" i="5"/>
  <c r="BK106" i="5"/>
  <c r="J480" i="2"/>
  <c r="J597" i="2"/>
  <c r="J261" i="2"/>
  <c r="J734" i="2"/>
  <c r="J624" i="2"/>
  <c r="BK302" i="2"/>
  <c r="BK328" i="2"/>
  <c r="BK671" i="2"/>
  <c r="J821" i="2"/>
  <c r="BK270" i="2"/>
  <c r="BK477" i="2"/>
  <c r="J386" i="2"/>
  <c r="BK346" i="2"/>
  <c r="BK224" i="2"/>
  <c r="J229" i="3"/>
  <c r="BK256" i="3"/>
  <c r="J314" i="3"/>
  <c r="BK214" i="3"/>
  <c r="BK183" i="3"/>
  <c r="BK143" i="4"/>
  <c r="J112" i="5"/>
  <c r="J392" i="2"/>
  <c r="J374" i="2"/>
  <c r="BK678" i="2"/>
  <c r="J380" i="2"/>
  <c r="J853" i="2"/>
  <c r="BK787" i="2"/>
  <c r="J204" i="2"/>
  <c r="J555" i="2"/>
  <c r="J372" i="2"/>
  <c r="J693" i="2"/>
  <c r="BK703" i="2"/>
  <c r="J354" i="2"/>
  <c r="J362" i="2"/>
  <c r="J742" i="2"/>
  <c r="J869" i="2"/>
  <c r="BK589" i="2"/>
  <c r="BK175" i="2"/>
  <c r="BK306" i="2"/>
  <c r="BK368" i="2"/>
  <c r="J90" i="4"/>
  <c r="J153" i="5"/>
  <c r="J536" i="2"/>
  <c r="J142" i="2"/>
  <c r="BK326" i="2"/>
  <c r="BK577" i="2"/>
  <c r="J840" i="2"/>
  <c r="J621" i="2"/>
  <c r="J308" i="2"/>
  <c r="BK613" i="2"/>
  <c r="BK569" i="2"/>
  <c r="J301" i="3"/>
  <c r="J98" i="3"/>
  <c r="BK156" i="3"/>
  <c r="BK337" i="3"/>
  <c r="J106" i="4"/>
  <c r="BK761" i="2"/>
  <c r="BK314" i="2"/>
  <c r="BK426" i="2"/>
  <c r="J729" i="2"/>
  <c r="BK119" i="2"/>
  <c r="J181" i="2"/>
  <c r="J131" i="4"/>
  <c r="BK115" i="5"/>
  <c r="J768" i="2"/>
  <c r="J785" i="2"/>
  <c r="BK713" i="2"/>
  <c r="J783" i="2"/>
  <c r="J522" i="2"/>
  <c r="J239" i="2"/>
  <c r="BK516" i="2"/>
  <c r="BK766" i="2"/>
  <c r="BK742" i="2"/>
  <c r="J748" i="2"/>
  <c r="J524" i="2"/>
  <c r="BK139" i="2"/>
  <c r="J302" i="2"/>
  <c r="J34" i="2"/>
  <c r="BK659" i="2"/>
  <c r="J199" i="2"/>
  <c r="J252" i="2"/>
  <c r="BK319" i="3"/>
  <c r="BK235" i="3"/>
  <c r="J159" i="3"/>
  <c r="BK304" i="3"/>
  <c r="BK244" i="3"/>
  <c r="BK298" i="3"/>
  <c r="J217" i="3"/>
  <c r="BK309" i="3"/>
  <c r="BK168" i="3"/>
  <c r="J103" i="4"/>
  <c r="BK122" i="4"/>
  <c r="J659" i="2"/>
  <c r="BK153" i="2"/>
  <c r="BK414" i="2"/>
  <c r="J246" i="2"/>
  <c r="J338" i="2"/>
  <c r="BK348" i="2"/>
  <c r="J270" i="2"/>
  <c r="BK738" i="2"/>
  <c r="J559" i="2"/>
  <c r="BK111" i="3"/>
  <c r="J236" i="2"/>
  <c r="J178" i="2"/>
  <c r="BK627" i="2"/>
  <c r="J113" i="2"/>
  <c r="J567" i="2"/>
  <c r="BK204" i="2"/>
  <c r="J243" i="2"/>
  <c r="J304" i="2"/>
  <c r="BK579" i="2"/>
  <c r="J772" i="2"/>
  <c r="BK823" i="2"/>
  <c r="BK418" i="2"/>
  <c r="J815" i="2"/>
  <c r="BK790" i="2"/>
  <c r="BK298" i="2"/>
  <c r="BK498" i="2"/>
  <c r="BK406" i="2"/>
  <c r="J212" i="2"/>
  <c r="J141" i="4"/>
  <c r="J151" i="5"/>
  <c r="J92" i="5"/>
  <c r="J474" i="2"/>
  <c r="BK172" i="2"/>
  <c r="J348" i="2"/>
  <c r="BK532" i="2"/>
  <c r="J164" i="2"/>
  <c r="J157" i="2"/>
  <c r="J777" i="2"/>
  <c r="BK600" i="2"/>
  <c r="J364" i="2"/>
  <c r="J310" i="2"/>
  <c r="BK460" i="2"/>
  <c r="BK316" i="3"/>
  <c r="J174" i="3"/>
  <c r="BK301" i="3"/>
  <c r="J91" i="3"/>
  <c r="BK159" i="3"/>
  <c r="BK177" i="3"/>
  <c r="J101" i="3"/>
  <c r="BK115" i="4"/>
  <c r="J366" i="2"/>
  <c r="BK376" i="2"/>
  <c r="J806" i="2"/>
  <c r="J504" i="2"/>
  <c r="J316" i="2"/>
  <c r="J653" i="2"/>
  <c r="J638" i="2"/>
  <c r="BK390" i="2"/>
  <c r="BK526" i="2"/>
  <c r="BK366" i="2"/>
  <c r="BK520" i="2"/>
  <c r="BK131" i="4"/>
  <c r="BK112" i="4"/>
  <c r="BK136" i="5"/>
  <c r="J103" i="5"/>
  <c r="BK352" i="2"/>
  <c r="BK857" i="2"/>
  <c r="J647" i="2"/>
  <c r="J306" i="2"/>
  <c r="J594" i="2"/>
  <c r="J400" i="2"/>
  <c r="BK167" i="2"/>
  <c r="BK545" i="2"/>
  <c r="J233" i="2"/>
  <c r="J493" i="2"/>
  <c r="J617" i="2"/>
  <c r="J161" i="2"/>
  <c r="J454" i="2"/>
  <c r="J482" i="2"/>
  <c r="BK825" i="2"/>
  <c r="J390" i="2"/>
  <c r="J140" i="5"/>
  <c r="J136" i="5"/>
  <c r="J116" i="2"/>
  <c r="BK440" i="2"/>
  <c r="J518" i="2"/>
  <c r="BK374" i="2"/>
  <c r="BK567" i="2"/>
  <c r="J633" i="2"/>
  <c r="J440" i="2"/>
  <c r="J394" i="2"/>
  <c r="BK314" i="3"/>
  <c r="J281" i="3"/>
  <c r="BK211" i="3"/>
  <c r="BK129" i="3"/>
  <c r="BK307" i="3"/>
  <c r="J265" i="3"/>
  <c r="BK199" i="3"/>
  <c r="J105" i="3"/>
  <c r="J244" i="3"/>
  <c r="J319" i="3"/>
  <c r="J95" i="3"/>
  <c r="BK114" i="3"/>
  <c r="BK141" i="4"/>
  <c r="J94" i="4"/>
  <c r="J120" i="5"/>
  <c r="BK438" i="2"/>
  <c r="BK731" i="2"/>
  <c r="J448" i="2"/>
  <c r="J627" i="2"/>
  <c r="BK573" i="2"/>
  <c r="J557" i="2"/>
  <c r="J698" i="2"/>
  <c r="BK586" i="2"/>
  <c r="J583" i="2"/>
  <c r="BK662" i="2"/>
  <c r="J412" i="2"/>
  <c r="J569" i="2"/>
  <c r="J635" i="2"/>
  <c r="BK434" i="2"/>
  <c r="BK555" i="2"/>
  <c r="BK364" i="2"/>
  <c r="BK259" i="3"/>
  <c r="J309" i="3"/>
  <c r="J171" i="3"/>
  <c r="BK238" i="3"/>
  <c r="BK121" i="3"/>
  <c r="J87" i="4"/>
  <c r="R855" i="2" l="1"/>
  <c r="T855" i="2"/>
  <c r="R112" i="2"/>
  <c r="BK138" i="2"/>
  <c r="J138" i="2" s="1"/>
  <c r="J63" i="2" s="1"/>
  <c r="BK183" i="2"/>
  <c r="J183" i="2"/>
  <c r="J64" i="2" s="1"/>
  <c r="R242" i="2"/>
  <c r="R275" i="2"/>
  <c r="P295" i="2"/>
  <c r="R464" i="2"/>
  <c r="R473" i="2"/>
  <c r="P490" i="2"/>
  <c r="T495" i="2"/>
  <c r="T540" i="2"/>
  <c r="R585" i="2"/>
  <c r="P620" i="2"/>
  <c r="P643" i="2"/>
  <c r="P674" i="2"/>
  <c r="R716" i="2"/>
  <c r="BK760" i="2"/>
  <c r="J760" i="2"/>
  <c r="J80" i="2" s="1"/>
  <c r="BK799" i="2"/>
  <c r="J799" i="2"/>
  <c r="J81" i="2"/>
  <c r="R814" i="2"/>
  <c r="R828" i="2"/>
  <c r="R849" i="2"/>
  <c r="BK104" i="3"/>
  <c r="BK94" i="3" s="1"/>
  <c r="J94" i="3" s="1"/>
  <c r="J62" i="3" s="1"/>
  <c r="BK125" i="3"/>
  <c r="BK195" i="3"/>
  <c r="J195" i="3"/>
  <c r="J66" i="3" s="1"/>
  <c r="R261" i="3"/>
  <c r="BK86" i="4"/>
  <c r="J86" i="4"/>
  <c r="J61" i="4" s="1"/>
  <c r="T86" i="4"/>
  <c r="BK136" i="4"/>
  <c r="J136" i="4"/>
  <c r="J64" i="4" s="1"/>
  <c r="R136" i="4"/>
  <c r="R91" i="5"/>
  <c r="T112" i="2"/>
  <c r="R138" i="2"/>
  <c r="T183" i="2"/>
  <c r="BK242" i="2"/>
  <c r="J242" i="2"/>
  <c r="J65" i="2" s="1"/>
  <c r="BK275" i="2"/>
  <c r="J275" i="2" s="1"/>
  <c r="J66" i="2" s="1"/>
  <c r="R295" i="2"/>
  <c r="P464" i="2"/>
  <c r="P473" i="2"/>
  <c r="BK490" i="2"/>
  <c r="J490" i="2" s="1"/>
  <c r="J72" i="2" s="1"/>
  <c r="P495" i="2"/>
  <c r="BK540" i="2"/>
  <c r="J540" i="2" s="1"/>
  <c r="J74" i="2" s="1"/>
  <c r="BK585" i="2"/>
  <c r="J585" i="2"/>
  <c r="J75" i="2" s="1"/>
  <c r="BK620" i="2"/>
  <c r="J620" i="2"/>
  <c r="J76" i="2"/>
  <c r="R643" i="2"/>
  <c r="T674" i="2"/>
  <c r="T716" i="2"/>
  <c r="T760" i="2"/>
  <c r="R799" i="2"/>
  <c r="P814" i="2"/>
  <c r="T828" i="2"/>
  <c r="T849" i="2"/>
  <c r="T104" i="3"/>
  <c r="T94" i="3"/>
  <c r="T89" i="3"/>
  <c r="P125" i="3"/>
  <c r="R195" i="3"/>
  <c r="T261" i="3"/>
  <c r="R86" i="4"/>
  <c r="R85" i="4"/>
  <c r="R84" i="4" s="1"/>
  <c r="P136" i="4"/>
  <c r="T136" i="4"/>
  <c r="BK91" i="5"/>
  <c r="BK112" i="2"/>
  <c r="J112" i="2"/>
  <c r="J61" i="2" s="1"/>
  <c r="T138" i="2"/>
  <c r="R183" i="2"/>
  <c r="T242" i="2"/>
  <c r="T275" i="2"/>
  <c r="T295" i="2"/>
  <c r="T294" i="2" s="1"/>
  <c r="T464" i="2"/>
  <c r="T473" i="2"/>
  <c r="T490" i="2"/>
  <c r="BK495" i="2"/>
  <c r="J495" i="2"/>
  <c r="J73" i="2" s="1"/>
  <c r="P540" i="2"/>
  <c r="T585" i="2"/>
  <c r="R620" i="2"/>
  <c r="T643" i="2"/>
  <c r="R674" i="2"/>
  <c r="P716" i="2"/>
  <c r="R760" i="2"/>
  <c r="T799" i="2"/>
  <c r="T814" i="2"/>
  <c r="P828" i="2"/>
  <c r="BK849" i="2"/>
  <c r="J849" i="2" s="1"/>
  <c r="J84" i="2" s="1"/>
  <c r="P104" i="3"/>
  <c r="P94" i="3"/>
  <c r="P89" i="3" s="1"/>
  <c r="R125" i="3"/>
  <c r="R124" i="3" s="1"/>
  <c r="T195" i="3"/>
  <c r="BK261" i="3"/>
  <c r="J261" i="3"/>
  <c r="J67" i="3" s="1"/>
  <c r="P91" i="5"/>
  <c r="R144" i="5"/>
  <c r="P112" i="2"/>
  <c r="P138" i="2"/>
  <c r="P183" i="2"/>
  <c r="P242" i="2"/>
  <c r="P275" i="2"/>
  <c r="BK295" i="2"/>
  <c r="BK464" i="2"/>
  <c r="J464" i="2"/>
  <c r="J70" i="2" s="1"/>
  <c r="BK473" i="2"/>
  <c r="J473" i="2" s="1"/>
  <c r="J71" i="2" s="1"/>
  <c r="R490" i="2"/>
  <c r="R495" i="2"/>
  <c r="R540" i="2"/>
  <c r="P585" i="2"/>
  <c r="T620" i="2"/>
  <c r="BK643" i="2"/>
  <c r="J643" i="2" s="1"/>
  <c r="J77" i="2" s="1"/>
  <c r="BK674" i="2"/>
  <c r="J674" i="2"/>
  <c r="J78" i="2" s="1"/>
  <c r="BK716" i="2"/>
  <c r="J716" i="2" s="1"/>
  <c r="J79" i="2" s="1"/>
  <c r="P760" i="2"/>
  <c r="P799" i="2"/>
  <c r="BK814" i="2"/>
  <c r="J814" i="2"/>
  <c r="J82" i="2" s="1"/>
  <c r="BK828" i="2"/>
  <c r="J828" i="2" s="1"/>
  <c r="J83" i="2" s="1"/>
  <c r="P849" i="2"/>
  <c r="R104" i="3"/>
  <c r="R94" i="3" s="1"/>
  <c r="R89" i="3" s="1"/>
  <c r="R88" i="3" s="1"/>
  <c r="T125" i="3"/>
  <c r="T124" i="3" s="1"/>
  <c r="P195" i="3"/>
  <c r="P261" i="3"/>
  <c r="P86" i="4"/>
  <c r="P85" i="4" s="1"/>
  <c r="P84" i="4" s="1"/>
  <c r="AU58" i="1" s="1"/>
  <c r="T91" i="5"/>
  <c r="T90" i="5" s="1"/>
  <c r="T89" i="5" s="1"/>
  <c r="BK144" i="5"/>
  <c r="J144" i="5"/>
  <c r="J67" i="5" s="1"/>
  <c r="P144" i="5"/>
  <c r="T144" i="5"/>
  <c r="BK291" i="2"/>
  <c r="J291" i="2" s="1"/>
  <c r="J67" i="2" s="1"/>
  <c r="BK130" i="4"/>
  <c r="J130" i="4"/>
  <c r="J62" i="4" s="1"/>
  <c r="BK856" i="2"/>
  <c r="J856" i="2" s="1"/>
  <c r="J86" i="2" s="1"/>
  <c r="BK868" i="2"/>
  <c r="J868" i="2"/>
  <c r="J90" i="2" s="1"/>
  <c r="BK90" i="3"/>
  <c r="J90" i="3" s="1"/>
  <c r="J61" i="3" s="1"/>
  <c r="BK339" i="3"/>
  <c r="J339" i="3"/>
  <c r="J68" i="3" s="1"/>
  <c r="BK139" i="5"/>
  <c r="J139" i="5" s="1"/>
  <c r="J66" i="5" s="1"/>
  <c r="BK134" i="2"/>
  <c r="J134" i="2"/>
  <c r="J62" i="2" s="1"/>
  <c r="BK859" i="2"/>
  <c r="J859" i="2" s="1"/>
  <c r="J87" i="2" s="1"/>
  <c r="BK862" i="2"/>
  <c r="J862" i="2"/>
  <c r="J88" i="2" s="1"/>
  <c r="BK865" i="2"/>
  <c r="J865" i="2" s="1"/>
  <c r="J89" i="2" s="1"/>
  <c r="J59" i="5"/>
  <c r="BE106" i="5"/>
  <c r="BE109" i="5"/>
  <c r="F59" i="5"/>
  <c r="BE115" i="5"/>
  <c r="BE123" i="5"/>
  <c r="BE126" i="5"/>
  <c r="BE140" i="5"/>
  <c r="BE153" i="5"/>
  <c r="E50" i="5"/>
  <c r="BE92" i="5"/>
  <c r="BE99" i="5"/>
  <c r="BE103" i="5"/>
  <c r="BE130" i="5"/>
  <c r="BE133" i="5"/>
  <c r="BE136" i="5"/>
  <c r="BE145" i="5"/>
  <c r="BE148" i="5"/>
  <c r="J56" i="5"/>
  <c r="BE95" i="5"/>
  <c r="BE112" i="5"/>
  <c r="BE120" i="5"/>
  <c r="BE151" i="5"/>
  <c r="BE155" i="5"/>
  <c r="BE158" i="5"/>
  <c r="BE161" i="5"/>
  <c r="BE97" i="4"/>
  <c r="BE100" i="4"/>
  <c r="BE109" i="4"/>
  <c r="J125" i="3"/>
  <c r="J65" i="3" s="1"/>
  <c r="BE145" i="4"/>
  <c r="BE141" i="4"/>
  <c r="F81" i="4"/>
  <c r="BE125" i="4"/>
  <c r="E48" i="4"/>
  <c r="J78" i="4"/>
  <c r="BE103" i="4"/>
  <c r="BE112" i="4"/>
  <c r="BE118" i="4"/>
  <c r="BE143" i="4"/>
  <c r="BE115" i="4"/>
  <c r="BE122" i="4"/>
  <c r="BE131" i="4"/>
  <c r="BE148" i="4"/>
  <c r="J81" i="4"/>
  <c r="BE87" i="4"/>
  <c r="BE94" i="4"/>
  <c r="BE106" i="4"/>
  <c r="BE128" i="4"/>
  <c r="BE137" i="4"/>
  <c r="BE139" i="4"/>
  <c r="BE90" i="4"/>
  <c r="J295" i="2"/>
  <c r="J69" i="2" s="1"/>
  <c r="J55" i="3"/>
  <c r="BE105" i="3"/>
  <c r="BE108" i="3"/>
  <c r="BE114" i="3"/>
  <c r="BE132" i="3"/>
  <c r="BE138" i="3"/>
  <c r="BE165" i="3"/>
  <c r="E78" i="3"/>
  <c r="BE118" i="3"/>
  <c r="BE177" i="3"/>
  <c r="J82" i="3"/>
  <c r="BE91" i="3"/>
  <c r="BE98" i="3"/>
  <c r="BE135" i="3"/>
  <c r="BE156" i="3"/>
  <c r="BE193" i="3"/>
  <c r="F85" i="3"/>
  <c r="BE141" i="3"/>
  <c r="BE171" i="3"/>
  <c r="BE247" i="3"/>
  <c r="BE250" i="3"/>
  <c r="BE256" i="3"/>
  <c r="BE274" i="3"/>
  <c r="BE279" i="3"/>
  <c r="BE295" i="3"/>
  <c r="BE298" i="3"/>
  <c r="BE316" i="3"/>
  <c r="BE322" i="3"/>
  <c r="BE129" i="3"/>
  <c r="BE150" i="3"/>
  <c r="BE186" i="3"/>
  <c r="BE190" i="3"/>
  <c r="BE202" i="3"/>
  <c r="BE205" i="3"/>
  <c r="BE208" i="3"/>
  <c r="BE211" i="3"/>
  <c r="BE217" i="3"/>
  <c r="BE223" i="3"/>
  <c r="BE226" i="3"/>
  <c r="BE229" i="3"/>
  <c r="BE238" i="3"/>
  <c r="BE259" i="3"/>
  <c r="BE262" i="3"/>
  <c r="BE277" i="3"/>
  <c r="BE289" i="3"/>
  <c r="BE301" i="3"/>
  <c r="BE304" i="3"/>
  <c r="BE309" i="3"/>
  <c r="BE319" i="3"/>
  <c r="BE101" i="3"/>
  <c r="BE111" i="3"/>
  <c r="BE121" i="3"/>
  <c r="BE126" i="3"/>
  <c r="BE144" i="3"/>
  <c r="BE153" i="3"/>
  <c r="BE159" i="3"/>
  <c r="BE162" i="3"/>
  <c r="BE168" i="3"/>
  <c r="BE180" i="3"/>
  <c r="BE196" i="3"/>
  <c r="BE199" i="3"/>
  <c r="BE214" i="3"/>
  <c r="BE235" i="3"/>
  <c r="BE265" i="3"/>
  <c r="BE271" i="3"/>
  <c r="BE281" i="3"/>
  <c r="BE283" i="3"/>
  <c r="BE285" i="3"/>
  <c r="BE311" i="3"/>
  <c r="BE328" i="3"/>
  <c r="BE331" i="3"/>
  <c r="BE334" i="3"/>
  <c r="BE95" i="3"/>
  <c r="BE147" i="3"/>
  <c r="BE174" i="3"/>
  <c r="BE183" i="3"/>
  <c r="BE188" i="3"/>
  <c r="BE220" i="3"/>
  <c r="BE232" i="3"/>
  <c r="BE241" i="3"/>
  <c r="BE244" i="3"/>
  <c r="BE253" i="3"/>
  <c r="BE268" i="3"/>
  <c r="BE287" i="3"/>
  <c r="BE292" i="3"/>
  <c r="BE307" i="3"/>
  <c r="BE314" i="3"/>
  <c r="BE325" i="3"/>
  <c r="BE337" i="3"/>
  <c r="BE340" i="3"/>
  <c r="BE167" i="2"/>
  <c r="BE170" i="2"/>
  <c r="BE199" i="2"/>
  <c r="BE221" i="2"/>
  <c r="BE224" i="2"/>
  <c r="BE252" i="2"/>
  <c r="BE255" i="2"/>
  <c r="BE267" i="2"/>
  <c r="BE270" i="2"/>
  <c r="BE282" i="2"/>
  <c r="BE328" i="2"/>
  <c r="BE352" i="2"/>
  <c r="BE362" i="2"/>
  <c r="BE402" i="2"/>
  <c r="BE404" i="2"/>
  <c r="BE434" i="2"/>
  <c r="BE436" i="2"/>
  <c r="BE438" i="2"/>
  <c r="BE487" i="2"/>
  <c r="BE506" i="2"/>
  <c r="BE514" i="2"/>
  <c r="BE597" i="2"/>
  <c r="BE829" i="2"/>
  <c r="BE846" i="2"/>
  <c r="BA55" i="1"/>
  <c r="J54" i="2"/>
  <c r="F106" i="2"/>
  <c r="BE113" i="2"/>
  <c r="BE243" i="2"/>
  <c r="BE322" i="2"/>
  <c r="BE330" i="2"/>
  <c r="BE340" i="2"/>
  <c r="BE376" i="2"/>
  <c r="BE382" i="2"/>
  <c r="BE384" i="2"/>
  <c r="BE386" i="2"/>
  <c r="BE388" i="2"/>
  <c r="BE392" i="2"/>
  <c r="BE398" i="2"/>
  <c r="BE458" i="2"/>
  <c r="BE460" i="2"/>
  <c r="BE518" i="2"/>
  <c r="BE534" i="2"/>
  <c r="BE547" i="2"/>
  <c r="BE567" i="2"/>
  <c r="BE569" i="2"/>
  <c r="BE575" i="2"/>
  <c r="BE581" i="2"/>
  <c r="BE638" i="2"/>
  <c r="BE656" i="2"/>
  <c r="BE711" i="2"/>
  <c r="BE153" i="2"/>
  <c r="BE157" i="2"/>
  <c r="BE172" i="2"/>
  <c r="BE239" i="2"/>
  <c r="BE261" i="2"/>
  <c r="BE298" i="2"/>
  <c r="BE300" i="2"/>
  <c r="BE302" i="2"/>
  <c r="BE332" i="2"/>
  <c r="BE410" i="2"/>
  <c r="BE412" i="2"/>
  <c r="BE528" i="2"/>
  <c r="BE530" i="2"/>
  <c r="BE594" i="2"/>
  <c r="BE647" i="2"/>
  <c r="BE678" i="2"/>
  <c r="BE696" i="2"/>
  <c r="BE703" i="2"/>
  <c r="BE720" i="2"/>
  <c r="BE736" i="2"/>
  <c r="BE853" i="2"/>
  <c r="BC55" i="1"/>
  <c r="E48" i="2"/>
  <c r="J55" i="2"/>
  <c r="F107" i="2"/>
  <c r="BE116" i="2"/>
  <c r="BE119" i="2"/>
  <c r="BE206" i="2"/>
  <c r="BE230" i="2"/>
  <c r="BE279" i="2"/>
  <c r="BE306" i="2"/>
  <c r="BE334" i="2"/>
  <c r="BE336" i="2"/>
  <c r="BE354" i="2"/>
  <c r="BE358" i="2"/>
  <c r="BE516" i="2"/>
  <c r="BE571" i="2"/>
  <c r="BE573" i="2"/>
  <c r="BE600" i="2"/>
  <c r="BE607" i="2"/>
  <c r="BE630" i="2"/>
  <c r="BE675" i="2"/>
  <c r="BE708" i="2"/>
  <c r="BE731" i="2"/>
  <c r="BE750" i="2"/>
  <c r="BE785" i="2"/>
  <c r="BE792" i="2"/>
  <c r="BE866" i="2"/>
  <c r="AW55" i="1"/>
  <c r="BE135" i="2"/>
  <c r="BE139" i="2"/>
  <c r="BE161" i="2"/>
  <c r="BE175" i="2"/>
  <c r="BE178" i="2"/>
  <c r="BE233" i="2"/>
  <c r="BE236" i="2"/>
  <c r="BE258" i="2"/>
  <c r="BE276" i="2"/>
  <c r="BE292" i="2"/>
  <c r="BE304" i="2"/>
  <c r="BE338" i="2"/>
  <c r="BE344" i="2"/>
  <c r="BE360" i="2"/>
  <c r="BE370" i="2"/>
  <c r="BE380" i="2"/>
  <c r="BE394" i="2"/>
  <c r="BE400" i="2"/>
  <c r="BE406" i="2"/>
  <c r="BE448" i="2"/>
  <c r="BE450" i="2"/>
  <c r="BE456" i="2"/>
  <c r="BE470" i="2"/>
  <c r="BE474" i="2"/>
  <c r="BE477" i="2"/>
  <c r="BE491" i="2"/>
  <c r="BE498" i="2"/>
  <c r="BE532" i="2"/>
  <c r="BE536" i="2"/>
  <c r="BE541" i="2"/>
  <c r="BE561" i="2"/>
  <c r="BE563" i="2"/>
  <c r="BE659" i="2"/>
  <c r="BE662" i="2"/>
  <c r="BE665" i="2"/>
  <c r="BE681" i="2"/>
  <c r="BE684" i="2"/>
  <c r="BE687" i="2"/>
  <c r="BE698" i="2"/>
  <c r="BE701" i="2"/>
  <c r="BE706" i="2"/>
  <c r="BE722" i="2"/>
  <c r="BE772" i="2"/>
  <c r="BE795" i="2"/>
  <c r="BE811" i="2"/>
  <c r="BE128" i="2"/>
  <c r="BE190" i="2"/>
  <c r="BE201" i="2"/>
  <c r="BE212" i="2"/>
  <c r="BE215" i="2"/>
  <c r="BE249" i="2"/>
  <c r="BE320" i="2"/>
  <c r="BE366" i="2"/>
  <c r="BE368" i="2"/>
  <c r="BE408" i="2"/>
  <c r="BE432" i="2"/>
  <c r="BE442" i="2"/>
  <c r="BE482" i="2"/>
  <c r="BE559" i="2"/>
  <c r="BE577" i="2"/>
  <c r="BE579" i="2"/>
  <c r="BE650" i="2"/>
  <c r="BE671" i="2"/>
  <c r="BE690" i="2"/>
  <c r="BE725" i="2"/>
  <c r="BE738" i="2"/>
  <c r="BE740" i="2"/>
  <c r="BE755" i="2"/>
  <c r="BE766" i="2"/>
  <c r="BE790" i="2"/>
  <c r="BE803" i="2"/>
  <c r="BE806" i="2"/>
  <c r="BE850" i="2"/>
  <c r="J104" i="2"/>
  <c r="BE125" i="2"/>
  <c r="BE145" i="2"/>
  <c r="BE164" i="2"/>
  <c r="BE181" i="2"/>
  <c r="BE187" i="2"/>
  <c r="BE218" i="2"/>
  <c r="BE227" i="2"/>
  <c r="BE264" i="2"/>
  <c r="BE273" i="2"/>
  <c r="BE288" i="2"/>
  <c r="BE314" i="2"/>
  <c r="BE326" i="2"/>
  <c r="BE372" i="2"/>
  <c r="BE374" i="2"/>
  <c r="BE378" i="2"/>
  <c r="BE414" i="2"/>
  <c r="BE420" i="2"/>
  <c r="BE424" i="2"/>
  <c r="BE426" i="2"/>
  <c r="BE430" i="2"/>
  <c r="BE446" i="2"/>
  <c r="BE452" i="2"/>
  <c r="BE508" i="2"/>
  <c r="BE510" i="2"/>
  <c r="BE522" i="2"/>
  <c r="BE524" i="2"/>
  <c r="BE538" i="2"/>
  <c r="BE549" i="2"/>
  <c r="BE555" i="2"/>
  <c r="BE604" i="2"/>
  <c r="BE621" i="2"/>
  <c r="BE635" i="2"/>
  <c r="BE668" i="2"/>
  <c r="BE693" i="2"/>
  <c r="BE713" i="2"/>
  <c r="BE734" i="2"/>
  <c r="BE757" i="2"/>
  <c r="BE761" i="2"/>
  <c r="BE763" i="2"/>
  <c r="BE768" i="2"/>
  <c r="BE770" i="2"/>
  <c r="BE780" i="2"/>
  <c r="BE783" i="2"/>
  <c r="BE797" i="2"/>
  <c r="BE821" i="2"/>
  <c r="BE825" i="2"/>
  <c r="BE837" i="2"/>
  <c r="BE857" i="2"/>
  <c r="BE310" i="2"/>
  <c r="BE312" i="2"/>
  <c r="BE316" i="2"/>
  <c r="BE318" i="2"/>
  <c r="BE342" i="2"/>
  <c r="BE416" i="2"/>
  <c r="BE422" i="2"/>
  <c r="BE440" i="2"/>
  <c r="BE468" i="2"/>
  <c r="BE480" i="2"/>
  <c r="BE485" i="2"/>
  <c r="BE493" i="2"/>
  <c r="BE500" i="2"/>
  <c r="BE502" i="2"/>
  <c r="BE520" i="2"/>
  <c r="BE526" i="2"/>
  <c r="BE551" i="2"/>
  <c r="BE583" i="2"/>
  <c r="BE591" i="2"/>
  <c r="BE627" i="2"/>
  <c r="BE727" i="2"/>
  <c r="BE729" i="2"/>
  <c r="BE860" i="2"/>
  <c r="BE863" i="2"/>
  <c r="BE122" i="2"/>
  <c r="BE131" i="2"/>
  <c r="BE142" i="2"/>
  <c r="BE149" i="2"/>
  <c r="BE184" i="2"/>
  <c r="BE193" i="2"/>
  <c r="BE196" i="2"/>
  <c r="BE204" i="2"/>
  <c r="BE209" i="2"/>
  <c r="BE246" i="2"/>
  <c r="BE285" i="2"/>
  <c r="BE296" i="2"/>
  <c r="BE308" i="2"/>
  <c r="BE324" i="2"/>
  <c r="BE346" i="2"/>
  <c r="BE348" i="2"/>
  <c r="BE350" i="2"/>
  <c r="BE356" i="2"/>
  <c r="BE364" i="2"/>
  <c r="BE390" i="2"/>
  <c r="BE396" i="2"/>
  <c r="BE418" i="2"/>
  <c r="BE428" i="2"/>
  <c r="BE444" i="2"/>
  <c r="BE454" i="2"/>
  <c r="BE462" i="2"/>
  <c r="BE465" i="2"/>
  <c r="BE496" i="2"/>
  <c r="BE504" i="2"/>
  <c r="BE512" i="2"/>
  <c r="BE543" i="2"/>
  <c r="BE545" i="2"/>
  <c r="BE553" i="2"/>
  <c r="BE557" i="2"/>
  <c r="BE565" i="2"/>
  <c r="BE586" i="2"/>
  <c r="BE589" i="2"/>
  <c r="BE609" i="2"/>
  <c r="BE613" i="2"/>
  <c r="BE617" i="2"/>
  <c r="BE624" i="2"/>
  <c r="BE633" i="2"/>
  <c r="BE640" i="2"/>
  <c r="BE644" i="2"/>
  <c r="BE653" i="2"/>
  <c r="BE717" i="2"/>
  <c r="BE742" i="2"/>
  <c r="BE745" i="2"/>
  <c r="BE748" i="2"/>
  <c r="BE753" i="2"/>
  <c r="BE775" i="2"/>
  <c r="BE777" i="2"/>
  <c r="BE787" i="2"/>
  <c r="BE800" i="2"/>
  <c r="BE809" i="2"/>
  <c r="BE815" i="2"/>
  <c r="BE818" i="2"/>
  <c r="BE823" i="2"/>
  <c r="BE840" i="2"/>
  <c r="BE843" i="2"/>
  <c r="BE869" i="2"/>
  <c r="BD55" i="1"/>
  <c r="F37" i="5"/>
  <c r="BB59" i="1" s="1"/>
  <c r="F34" i="3"/>
  <c r="BA56" i="1" s="1"/>
  <c r="F36" i="4"/>
  <c r="BC58" i="1" s="1"/>
  <c r="J34" i="4"/>
  <c r="AW58" i="1" s="1"/>
  <c r="F37" i="3"/>
  <c r="BD56" i="1" s="1"/>
  <c r="F38" i="5"/>
  <c r="BC59" i="1" s="1"/>
  <c r="J34" i="3"/>
  <c r="AW56" i="1" s="1"/>
  <c r="F34" i="4"/>
  <c r="BA58" i="1" s="1"/>
  <c r="F35" i="4"/>
  <c r="BB58" i="1" s="1"/>
  <c r="F36" i="5"/>
  <c r="BA59" i="1" s="1"/>
  <c r="F36" i="3"/>
  <c r="BC56" i="1" s="1"/>
  <c r="J36" i="5"/>
  <c r="AW59" i="1" s="1"/>
  <c r="F37" i="4"/>
  <c r="BD58" i="1" s="1"/>
  <c r="AS54" i="1"/>
  <c r="F35" i="3"/>
  <c r="BB56" i="1"/>
  <c r="F39" i="5"/>
  <c r="BD59" i="1"/>
  <c r="J104" i="3" l="1"/>
  <c r="J63" i="3" s="1"/>
  <c r="BK111" i="2"/>
  <c r="J111" i="2" s="1"/>
  <c r="J60" i="2" s="1"/>
  <c r="BK294" i="2"/>
  <c r="J294" i="2" s="1"/>
  <c r="J68" i="2" s="1"/>
  <c r="BK855" i="2"/>
  <c r="J855" i="2" s="1"/>
  <c r="J85" i="2" s="1"/>
  <c r="T88" i="3"/>
  <c r="BK85" i="4"/>
  <c r="J85" i="4"/>
  <c r="J60" i="4"/>
  <c r="BK124" i="3"/>
  <c r="J124" i="3" s="1"/>
  <c r="J64" i="3" s="1"/>
  <c r="P90" i="5"/>
  <c r="P89" i="5" s="1"/>
  <c r="AU59" i="1" s="1"/>
  <c r="AU57" i="1" s="1"/>
  <c r="T85" i="4"/>
  <c r="T84" i="4"/>
  <c r="BK89" i="3"/>
  <c r="BK88" i="3" s="1"/>
  <c r="J88" i="3" s="1"/>
  <c r="J59" i="3" s="1"/>
  <c r="BK90" i="5"/>
  <c r="J90" i="5" s="1"/>
  <c r="J64" i="5" s="1"/>
  <c r="R90" i="5"/>
  <c r="R89" i="5" s="1"/>
  <c r="P111" i="2"/>
  <c r="P294" i="2"/>
  <c r="T111" i="2"/>
  <c r="T110" i="2" s="1"/>
  <c r="R294" i="2"/>
  <c r="R111" i="2"/>
  <c r="R110" i="2"/>
  <c r="P124" i="3"/>
  <c r="P88" i="3"/>
  <c r="AU56" i="1"/>
  <c r="J91" i="5"/>
  <c r="J65" i="5" s="1"/>
  <c r="J33" i="2"/>
  <c r="AV55" i="1" s="1"/>
  <c r="AT55" i="1" s="1"/>
  <c r="F33" i="2"/>
  <c r="AZ55" i="1" s="1"/>
  <c r="J33" i="4"/>
  <c r="AV58" i="1"/>
  <c r="AT58" i="1"/>
  <c r="BD57" i="1"/>
  <c r="BC57" i="1"/>
  <c r="AY57" i="1"/>
  <c r="F33" i="3"/>
  <c r="AZ56" i="1" s="1"/>
  <c r="BA57" i="1"/>
  <c r="AW57" i="1" s="1"/>
  <c r="BB57" i="1"/>
  <c r="AX57" i="1"/>
  <c r="J33" i="3"/>
  <c r="AV56" i="1" s="1"/>
  <c r="AT56" i="1" s="1"/>
  <c r="J35" i="5"/>
  <c r="AV59" i="1"/>
  <c r="AT59" i="1" s="1"/>
  <c r="F33" i="4"/>
  <c r="AZ58" i="1"/>
  <c r="F35" i="5"/>
  <c r="AZ59" i="1" s="1"/>
  <c r="BK110" i="2" l="1"/>
  <c r="J110" i="2" s="1"/>
  <c r="J30" i="2" s="1"/>
  <c r="AG55" i="1" s="1"/>
  <c r="P110" i="2"/>
  <c r="AU55" i="1"/>
  <c r="BK84" i="4"/>
  <c r="J84" i="4" s="1"/>
  <c r="J59" i="4" s="1"/>
  <c r="J89" i="3"/>
  <c r="J60" i="3"/>
  <c r="BK89" i="5"/>
  <c r="J89" i="5"/>
  <c r="J63" i="5"/>
  <c r="AN55" i="1"/>
  <c r="J59" i="2"/>
  <c r="J39" i="2"/>
  <c r="J30" i="3"/>
  <c r="AG56" i="1"/>
  <c r="BD54" i="1"/>
  <c r="W33" i="1"/>
  <c r="BC54" i="1"/>
  <c r="AY54" i="1"/>
  <c r="AZ57" i="1"/>
  <c r="AV57" i="1"/>
  <c r="AT57" i="1"/>
  <c r="AU54" i="1"/>
  <c r="BA54" i="1"/>
  <c r="AW54" i="1"/>
  <c r="AK30" i="1"/>
  <c r="BB54" i="1"/>
  <c r="AX54" i="1" s="1"/>
  <c r="J39" i="3" l="1"/>
  <c r="AN56" i="1"/>
  <c r="J30" i="4"/>
  <c r="AG58" i="1"/>
  <c r="W31" i="1"/>
  <c r="J32" i="5"/>
  <c r="AG59" i="1"/>
  <c r="AZ54" i="1"/>
  <c r="AV54" i="1" s="1"/>
  <c r="AK29" i="1" s="1"/>
  <c r="W30" i="1"/>
  <c r="W32" i="1"/>
  <c r="J39" i="4" l="1"/>
  <c r="AN58" i="1"/>
  <c r="J41" i="5"/>
  <c r="AN59" i="1"/>
  <c r="AG57" i="1"/>
  <c r="AG54" i="1"/>
  <c r="AK26" i="1"/>
  <c r="AK35" i="1"/>
  <c r="W29" i="1"/>
  <c r="AT54" i="1"/>
  <c r="AN57" i="1" l="1"/>
  <c r="AN54" i="1"/>
</calcChain>
</file>

<file path=xl/sharedStrings.xml><?xml version="1.0" encoding="utf-8"?>
<sst xmlns="http://schemas.openxmlformats.org/spreadsheetml/2006/main" count="10666" uniqueCount="2232">
  <si>
    <t>Export Komplet</t>
  </si>
  <si>
    <t>VZ</t>
  </si>
  <si>
    <t>2.0</t>
  </si>
  <si>
    <t>ZAMOK</t>
  </si>
  <si>
    <t>False</t>
  </si>
  <si>
    <t>{aff55fb8-d574-4a60-a50d-7a81e5df8098}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</si>
  <si>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</si>
  <si>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</si>
  <si>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</si>
  <si>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</si>
  <si>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</si>
  <si>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</si>
  <si>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</si>
  <si>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</si>
  <si>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Klatovy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</si>
  <si>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</si>
  <si>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</si>
  <si>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Klatovy SÚ objektu čp. 59 na st. p. 6139, k. ú. Klatovy (Rozpočet)</t>
  </si>
  <si>
    <t>KSO:</t>
  </si>
  <si>
    <t/>
  </si>
  <si>
    <t>CC-CZ:</t>
  </si>
  <si>
    <t>Místo:</t>
  </si>
  <si>
    <t xml:space="preserve"> </t>
  </si>
  <si>
    <t>Datum:</t>
  </si>
  <si>
    <t>17. 6. 2024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</si>
  <si>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</si>
  <si>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</si>
  <si>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</si>
  <si>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</si>
  <si>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</si>
  <si>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</si>
  <si>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</si>
  <si>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</si>
  <si>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</si>
  <si>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</si>
  <si>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</si>
  <si>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</si>
  <si>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</si>
  <si>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</si>
  <si>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</si>
  <si>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</si>
  <si>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</si>
  <si>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</si>
  <si>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</si>
  <si>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</si>
  <si>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</si>
  <si>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</si>
  <si>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</si>
  <si>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</si>
  <si>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</si>
  <si>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</si>
  <si>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</si>
  <si>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</si>
  <si>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</si>
  <si>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</si>
  <si>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</si>
  <si>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</si>
  <si>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</si>
  <si>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</si>
  <si>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</si>
  <si>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</si>
  <si>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</si>
  <si>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</si>
  <si>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</si>
  <si>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</si>
  <si>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</si>
  <si>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</si>
  <si>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</si>
  <si>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</si>
  <si>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</si>
  <si>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</si>
  <si>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</si>
  <si>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</si>
  <si>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</si>
  <si>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</si>
  <si>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Stavební úpravy</t>
  </si>
  <si>
    <t>STA</t>
  </si>
  <si>
    <t>1</t>
  </si>
  <si>
    <t>{78a70208-9df2-48ae-84a6-209b40c96573}</t>
  </si>
  <si>
    <t>2</t>
  </si>
  <si>
    <t>2015-01</t>
  </si>
  <si>
    <t>ZTI</t>
  </si>
  <si>
    <t>{0456dcd2-e2fe-46ce-8d67-6a44f2e5e466}</t>
  </si>
  <si>
    <t>2015-01 K</t>
  </si>
  <si>
    <t>venkovní kanalizace</t>
  </si>
  <si>
    <t>{5f3c3f62-14b9-48e9-8319-a458be3f9afa}</t>
  </si>
  <si>
    <t>Soupis</t>
  </si>
  <si>
    <t>###NOINSERT###</t>
  </si>
  <si>
    <t>2015-01 V</t>
  </si>
  <si>
    <t>venkovní vodovod</t>
  </si>
  <si>
    <t>{696e431b-d9ad-41bd-8ab7-f711b529685b}</t>
  </si>
  <si>
    <t>KRYCÍ LIST SOUPISU PRACÍ</t>
  </si>
  <si>
    <t>Objekt:</t>
  </si>
  <si>
    <t>01 - SO 01 Stavební úpravy</t>
  </si>
  <si>
    <t>REKAPITULACE ČLENĚNÍ SOUPISU PRACÍ</t>
  </si>
  <si>
    <t>Kód dílu - Popis</t>
  </si>
  <si>
    <t>Cena celkem [CZK]</t>
  </si>
  <si>
    <t>-1</t>
  </si>
  <si>
    <t>HSV -  Práce a dodávky HSV</t>
  </si>
  <si>
    <t xml:space="preserve">    1 -  Zemní práce</t>
  </si>
  <si>
    <t xml:space="preserve">    2 -  Zakládání</t>
  </si>
  <si>
    <t xml:space="preserve">    3 -  Svislé a kompletní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</si>
  <si>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</si>
  <si>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</si>
  <si>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</si>
  <si>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</si>
  <si>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>PSV -  Práce a dodávky PSV</t>
  </si>
  <si>
    <t xml:space="preserve">    21 M - Elektroinstalace</t>
  </si>
  <si>
    <t xml:space="preserve">    711 -  Izolace proti vodě, vlhkosti a plynům</t>
  </si>
  <si>
    <t xml:space="preserve">    713 -  Izolace tepelné</t>
  </si>
  <si>
    <t xml:space="preserve">    725 -  Zdravotechnika - zařizovací předměty</t>
  </si>
  <si>
    <t xml:space="preserve">    751-1 - Vzduchotechnika dodávka</t>
  </si>
  <si>
    <t xml:space="preserve">    751-2 - Vzduchotechnika montáž</t>
  </si>
  <si>
    <t xml:space="preserve">    762 -  Konstrukce tesařské</t>
  </si>
  <si>
    <t xml:space="preserve">    763 -  Konstrukce suché výstavby</t>
  </si>
  <si>
    <t xml:space="preserve">    764 -  Konstrukce klempířské</t>
  </si>
  <si>
    <t xml:space="preserve">    765 -  Krytina skládaná</t>
  </si>
  <si>
    <t xml:space="preserve">    766 -  Konstrukce truhlářské</t>
  </si>
  <si>
    <t xml:space="preserve">    767 -  Konstrukce zámečnické</t>
  </si>
  <si>
    <t xml:space="preserve">    771 -  Podlahy z dlaždic</t>
  </si>
  <si>
    <t xml:space="preserve">    781 -  Dokončovací práce - obklady</t>
  </si>
  <si>
    <t xml:space="preserve">    783 - Dokončovací práce - nátěry</t>
  </si>
  <si>
    <t xml:space="preserve">    784 -  Dokončovací práce - malby a tapety</t>
  </si>
  <si>
    <t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</si>
  <si>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</si>
  <si>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</si>
  <si>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 Inženýrská činnost</t>
  </si>
  <si>
    <t xml:space="preserve">    VRN7 - 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</si>
  <si>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</si>
  <si>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</si>
  <si>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</si>
  <si>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</si>
  <si>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</si>
  <si>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</si>
  <si>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</si>
  <si>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</si>
  <si>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</si>
  <si>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</si>
  <si>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</si>
  <si>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</si>
  <si>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</si>
  <si>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</si>
  <si>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</si>
  <si>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</si>
  <si>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</si>
  <si>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</si>
  <si>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</si>
  <si>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139751101</t>
  </si>
  <si>
    <t>Vykopávky v uzavřených prostorech v hornině třídy těžitelnosti I skupiny 1 až 3 ručně</t>
  </si>
  <si>
    <t>m3</t>
  </si>
  <si>
    <t>CS ÚRS 2024 01</t>
  </si>
  <si>
    <t>4</t>
  </si>
  <si>
    <t>PP</t>
  </si>
  <si>
    <t>Vykopávka v uzavřených prostorech ručně v hornině třídy těžitelnosti I skupiny 1 až 3</t>
  </si>
  <si>
    <t>Online PSC</t>
  </si>
  <si>
    <t>https://podminky.urs.cz/item/CS_URS_2024_01/139751101</t>
  </si>
  <si>
    <t>162211311</t>
  </si>
  <si>
    <t>Vodorovné přemístění výkopku z horniny třídy těžitelnosti I skupiny 1 až 3 stavebním kolečkem do 10 m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</si>
  <si>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</si>
  <si>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</si>
  <si>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3</t>
  </si>
  <si>
    <t>162211319</t>
  </si>
  <si>
    <t>Příplatek k vodorovnému přemístění výkopku z horniny třídy těžitelnosti I skupiny 1 až 3 stavebním kolečkem za každých dalších 10 m</t>
  </si>
  <si>
    <t>6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</si>
  <si>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</si>
  <si>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https://podminky.urs.cz/item/CS_URS_2024_01/162211319</t>
  </si>
  <si>
    <t>162751113</t>
  </si>
  <si>
    <t>Vodorovné přemístění přes 5 000 do 6000 m výkopku/sypaniny z horniny třídy těžitelnosti I skupiny 1 až 3</t>
  </si>
  <si>
    <t>8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</si>
  <si>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</si>
  <si>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https://podminky.urs.cz/item/CS_URS_2024_01/162751113</t>
  </si>
  <si>
    <t>5</t>
  </si>
  <si>
    <t>167151101</t>
  </si>
  <si>
    <t>Nakládání výkopku z hornin třídy těžitelnosti I skupiny 1 až 3 do 100 m3</t>
  </si>
  <si>
    <t>10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</si>
  <si>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</si>
  <si>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</si>
  <si>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171251201</t>
  </si>
  <si>
    <t>Uložení sypaniny na skládky nebo meziskládky</t>
  </si>
  <si>
    <t>16</t>
  </si>
  <si>
    <t>Uložení sypaniny na skládky nebo meziskládky bez hutnění s upravením uložené sypaniny do předepsaného tvaru</t>
  </si>
  <si>
    <t>https://podminky.urs.cz/item/CS_URS_2024_01/171251201</t>
  </si>
  <si>
    <t>7</t>
  </si>
  <si>
    <t>171201231</t>
  </si>
  <si>
    <t>Poplatek za uložení zeminy a kamení na recyklační skládce (skládkovné) kód odpadu 17 05 04</t>
  </si>
  <si>
    <t>t</t>
  </si>
  <si>
    <t>14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</si>
  <si>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</si>
  <si>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</si>
  <si>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 xml:space="preserve"> Zakládání</t>
  </si>
  <si>
    <t>212755214</t>
  </si>
  <si>
    <t>Trativody z drenážních trubek plastových flexibilních D 100 mm bez lože</t>
  </si>
  <si>
    <t>m</t>
  </si>
  <si>
    <t>Trativody bez lože z drenážních trubek plastových flexibilních D 100 mm</t>
  </si>
  <si>
    <t>https://podminky.urs.cz/item/CS_URS_2024_01/212755214</t>
  </si>
  <si>
    <t xml:space="preserve"> Svislé a kompletní konstrukce</t>
  </si>
  <si>
    <t>9</t>
  </si>
  <si>
    <t>310238211</t>
  </si>
  <si>
    <t>Zazdívka otvorů pl přes 0,25 do 1 m2 ve zdivu nadzákladovém cihlami pálenými na MVC</t>
  </si>
  <si>
    <t>18</t>
  </si>
  <si>
    <t>Zazdívka otvorů ve zdivu nadzákladovém cihlami pálenými plochy přes 0,25 m2 do 1 m2 na maltu vápenocementovou</t>
  </si>
  <si>
    <t>https://podminky.urs.cz/item/CS_URS_2024_01/310238211</t>
  </si>
  <si>
    <t>317168021</t>
  </si>
  <si>
    <t>Překlad keramický plochý š 145 mm dl 1000 mm</t>
  </si>
  <si>
    <t>kus</t>
  </si>
  <si>
    <t>20</t>
  </si>
  <si>
    <t>Překlady keramické ploché osazené do maltového lože, výšky překladu 71 mm šířky 145 mm, délky 1000 mm</t>
  </si>
  <si>
    <t>https://podminky.urs.cz/item/CS_URS_2024_01/317168021</t>
  </si>
  <si>
    <t>301</t>
  </si>
  <si>
    <t>319202112</t>
  </si>
  <si>
    <t>Dodatečná izolace zdiva tl přes 150 do 300 mm nízkotlakou injektáží silikonovou mikroemulzí</t>
  </si>
  <si>
    <t>1884415917</t>
  </si>
  <si>
    <t>Dodatečná izolace zdiva injektáží nízkotlakou metodou silikonovou mikroemulzí, tloušťka zdiva přes 150 do 300 mm</t>
  </si>
  <si>
    <t>https://podminky.urs.cz/item/CS_URS_2024_01/319202112</t>
  </si>
  <si>
    <t>VV</t>
  </si>
  <si>
    <t>12,00</t>
  </si>
  <si>
    <t>300</t>
  </si>
  <si>
    <t>319202113</t>
  </si>
  <si>
    <t>Dodatečná izolace zdiva tl přes 300 do 450 mm nízkotlakou injektáží silikonovou mikroemulzí</t>
  </si>
  <si>
    <t>-2145043558</t>
  </si>
  <si>
    <t>Dodatečná izolace zdiva injektáží nízkotlakou metodou silikonovou mikroemulzí, tloušťka zdiva přes 300 do 450 mm</t>
  </si>
  <si>
    <t>https://podminky.urs.cz/item/CS_URS_2024_01/319202113</t>
  </si>
  <si>
    <t>13,70*3</t>
  </si>
  <si>
    <t>302</t>
  </si>
  <si>
    <t>319202114</t>
  </si>
  <si>
    <t>Dodatečná izolace zdiva tl přes 450 do 600 mm nízkotlakou injektáží silikonovou mikroemulzí</t>
  </si>
  <si>
    <t>2005295219</t>
  </si>
  <si>
    <t>Dodatečná izolace zdiva injektáží nízkotlakou metodou silikonovou mikroemulzí, tloušťka zdiva přes 450 do 600 mm</t>
  </si>
  <si>
    <t>https://podminky.urs.cz/item/CS_URS_2024_01/319202114</t>
  </si>
  <si>
    <t>12,70+24,09</t>
  </si>
  <si>
    <t>303</t>
  </si>
  <si>
    <t>319202116</t>
  </si>
  <si>
    <t>Dodatečná izolace zdiva tl přes 900 do 1200 mm nízkotlakou injektáží silikonovou mikroemulzí</t>
  </si>
  <si>
    <t>1588423433</t>
  </si>
  <si>
    <t>Dodatečná izolace zdiva injektáží nízkotlakou metodou silikonovou mikroemulzí, tloušťka zdiva přes 900 do 1 200 mm</t>
  </si>
  <si>
    <t>https://podminky.urs.cz/item/CS_URS_2024_01/319202116</t>
  </si>
  <si>
    <t>24,09</t>
  </si>
  <si>
    <t>11</t>
  </si>
  <si>
    <t>319231213</t>
  </si>
  <si>
    <t>Dodatečná izolace PE fólií zdiva cihelného tl přes 300 do 600 mm podřezáním řetězovou pilou</t>
  </si>
  <si>
    <t>m2</t>
  </si>
  <si>
    <t>22</t>
  </si>
  <si>
    <t>Dodatečná izolace zdiva podřezáním řetězovou pilou zdiva cihelného, tloušťky přes 300 do 600 mm</t>
  </si>
  <si>
    <t>https://podminky.urs.cz/item/CS_URS_2024_01/319231213</t>
  </si>
  <si>
    <t>340238212</t>
  </si>
  <si>
    <t>Zazdívka otvorů v příčkách nebo stěnách pl přes 0,25 do 1 m2 cihlami plnými tl přes 100 mm</t>
  </si>
  <si>
    <t>24</t>
  </si>
  <si>
    <t>Zazdívka otvorů v příčkách nebo stěnách cihlami pálenými plnými plochy přes 0,25 m2 do 1 m2, tloušťky přes 100 mm</t>
  </si>
  <si>
    <t>https://podminky.urs.cz/item/CS_URS_2024_01/340238212</t>
  </si>
  <si>
    <t>13</t>
  </si>
  <si>
    <t>342151111</t>
  </si>
  <si>
    <t>Montáž opláštění stěn ocelových kcí ze sendvičových panelů šroubovaných budov v do 6 m</t>
  </si>
  <si>
    <t>26</t>
  </si>
  <si>
    <t>Montáž opláštění stěn ocelové konstrukce ze sendvičových panelů šroubovaných, výšky budovy do 6 m</t>
  </si>
  <si>
    <t>https://podminky.urs.cz/item/CS_URS_2024_01/342151111</t>
  </si>
  <si>
    <t>M</t>
  </si>
  <si>
    <t>55368975</t>
  </si>
  <si>
    <t>dodávka sendvičových panelů s minerální vlnou tl. 330 mm</t>
  </si>
  <si>
    <t>28</t>
  </si>
  <si>
    <t>15</t>
  </si>
  <si>
    <t>342244101</t>
  </si>
  <si>
    <t>Příčka z cihel děrovaných do P10 na maltu M5 tloušťky 80 mm</t>
  </si>
  <si>
    <t>30</t>
  </si>
  <si>
    <t>Příčky jednoduché z cihel děrovaných klasických spojených na pero a drážku na maltu M5, pevnost cihel do P15, tl. příčky 80 mm</t>
  </si>
  <si>
    <t>https://podminky.urs.cz/item/CS_URS_2024_01/342244101</t>
  </si>
  <si>
    <t>342244121</t>
  </si>
  <si>
    <t>Příčka z cihel děrovaných do P10 na maltu M5 tloušťky 140 mm</t>
  </si>
  <si>
    <t>32</t>
  </si>
  <si>
    <t>Příčky jednoduché z cihel děrovaných klasických spojených na pero a drážku na maltu M5, pevnost cihel do P15, tl. příčky 140 mm</t>
  </si>
  <si>
    <t>https://podminky.urs.cz/item/CS_URS_2024_01/342244121</t>
  </si>
  <si>
    <t>17</t>
  </si>
  <si>
    <t>3425896478</t>
  </si>
  <si>
    <t>D+M sanitární stěny včetně dveří a všech doplňků</t>
  </si>
  <si>
    <t>34</t>
  </si>
  <si>
    <t>43,17</t>
  </si>
  <si>
    <t>342589648</t>
  </si>
  <si>
    <t>D+M pisoárové stěny</t>
  </si>
  <si>
    <t>ks</t>
  </si>
  <si>
    <t>36</t>
  </si>
  <si>
    <t xml:space="preserve"> Úpravy povrchů, podlahy a osazování výplní</t>
  </si>
  <si>
    <t>19</t>
  </si>
  <si>
    <t>612142001</t>
  </si>
  <si>
    <t>Pletivo sklovláknité vnitřních stěn vtlačené do tmelu</t>
  </si>
  <si>
    <t>38</t>
  </si>
  <si>
    <t>Pletivo vnitřních ploch v ploše nebo pruzích, na plném podkladu sklovláknité vtlačené do tmelu včetně tmelu stěn</t>
  </si>
  <si>
    <t>https://podminky.urs.cz/item/CS_URS_2024_01/612142001</t>
  </si>
  <si>
    <t>612321121</t>
  </si>
  <si>
    <t>Vápenocementová omítka hladká jednovrstvá vnitřních stěn nanášená ručně</t>
  </si>
  <si>
    <t>40</t>
  </si>
  <si>
    <t>Omítka vápenocementová vnitřních ploch nanášená ručně jednovrstvá, tloušťky do 10 mm hladká svislých konstrukcí stěn</t>
  </si>
  <si>
    <t>https://podminky.urs.cz/item/CS_URS_2024_01/612321121</t>
  </si>
  <si>
    <t>612321141</t>
  </si>
  <si>
    <t>Vápenocementová omítka štuková dvouvrstvá vnitřních stěn nanášená ručně</t>
  </si>
  <si>
    <t>42</t>
  </si>
  <si>
    <t>Omítka vápenocementová vnitřních ploch nanášená ručně dvouvrstvá, tloušťky jádrové omítky do 10 mm a tloušťky štuku do 3 mm štuková svislých konstrukcí stěn</t>
  </si>
  <si>
    <t>https://podminky.urs.cz/item/CS_URS_2024_01/612321141</t>
  </si>
  <si>
    <t>612325302</t>
  </si>
  <si>
    <t>Vápenocementová štuková omítka ostění nebo nadpraží</t>
  </si>
  <si>
    <t>44</t>
  </si>
  <si>
    <t>Vápenocementová omítka ostění nebo nadpraží štuková</t>
  </si>
  <si>
    <t>https://podminky.urs.cz/item/CS_URS_2024_01/612325302</t>
  </si>
  <si>
    <t>23</t>
  </si>
  <si>
    <t>622143003</t>
  </si>
  <si>
    <t>Montáž omítkových plastových nebo pozinkovaných rohových profilů</t>
  </si>
  <si>
    <t>46</t>
  </si>
  <si>
    <t>Montáž omítkových profilů plastových, pozinkovaných nebo dřevěných upevněných vtlačením do podkladní vrstvy nebo přibitím rohových s tkaninou</t>
  </si>
  <si>
    <t>https://podminky.urs.cz/item/CS_URS_2024_01/622143003</t>
  </si>
  <si>
    <t>63127464</t>
  </si>
  <si>
    <t>profil rohový Al 15x15mm s výztužnou tkaninou š 100mm pro ETICS</t>
  </si>
  <si>
    <t>48</t>
  </si>
  <si>
    <t>25</t>
  </si>
  <si>
    <t>622143004</t>
  </si>
  <si>
    <t>Montáž omítkových samolepících začišťovacích profilů pro spojení s okenním rámem</t>
  </si>
  <si>
    <t>50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</si>
  <si>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</si>
  <si>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https://podminky.urs.cz/item/CS_URS_2024_01/622143004</t>
  </si>
  <si>
    <t>59051476</t>
  </si>
  <si>
    <t>profil začišťovací PVC 9mm s výztužnou tkaninou pro ostění ETICS</t>
  </si>
  <si>
    <t>52</t>
  </si>
  <si>
    <t>27</t>
  </si>
  <si>
    <t>622131151</t>
  </si>
  <si>
    <t>Sanační postřik vnějších stěn nanášený celoplošně ručně</t>
  </si>
  <si>
    <t>54</t>
  </si>
  <si>
    <t>Sanační postřik vnějších ploch nanášený ručně celoplošně stěn</t>
  </si>
  <si>
    <t>https://podminky.urs.cz/item/CS_URS_2024_01/622131151</t>
  </si>
  <si>
    <t>622325121</t>
  </si>
  <si>
    <t>Sanační jádrová omítka vnějších stěn nanášená ručně</t>
  </si>
  <si>
    <t>56</t>
  </si>
  <si>
    <t>Omítka sanační vnějších ploch jádrová tloušťky do 15 mm nanášená ručně stěn</t>
  </si>
  <si>
    <t>https://podminky.urs.cz/item/CS_URS_2024_01/622325121</t>
  </si>
  <si>
    <t>29</t>
  </si>
  <si>
    <t>58</t>
  </si>
  <si>
    <t>60</t>
  </si>
  <si>
    <t>31</t>
  </si>
  <si>
    <t>622328231</t>
  </si>
  <si>
    <t>Sanační štuk vnějších stěn tloušťky do 3 mm</t>
  </si>
  <si>
    <t>62</t>
  </si>
  <si>
    <t>Sanační štuk vnějších ploch tloušťky do 3 mm stěn</t>
  </si>
  <si>
    <t>https://podminky.urs.cz/item/CS_URS_2024_01/622328231</t>
  </si>
  <si>
    <t>631311123</t>
  </si>
  <si>
    <t>Mazanina tl přes 80 do 120 mm z betonu prostého bez zvýšených nároků na prostředí tř. C 12/15</t>
  </si>
  <si>
    <t>64</t>
  </si>
  <si>
    <t>Mazanina z betonu prostého bez zvýšených nároků na prostředí tl. přes 80 do 120 mm tř. C 12/15</t>
  </si>
  <si>
    <t>https://podminky.urs.cz/item/CS_URS_2024_01/631311123</t>
  </si>
  <si>
    <t>33</t>
  </si>
  <si>
    <t>631311124</t>
  </si>
  <si>
    <t>Mazanina tl přes 80 do 120 mm z betonu prostého bez zvýšených nároků na prostředí tř. C 16/20</t>
  </si>
  <si>
    <t>66</t>
  </si>
  <si>
    <t>Mazanina z betonu prostého bez zvýšených nároků na prostředí tl. přes 80 do 120 mm tř. C 16/20</t>
  </si>
  <si>
    <t>https://podminky.urs.cz/item/CS_URS_2024_01/631311124</t>
  </si>
  <si>
    <t>631319173</t>
  </si>
  <si>
    <t>Příplatek k mazanině tl přes 80 do 120 mm za stržení povrchu spodní vrstvy před vložením výztuže</t>
  </si>
  <si>
    <t>68</t>
  </si>
  <si>
    <t>Příplatek k cenám mazanin za stržení povrchu spodní vrstvy mazaniny latí před vložením výztuže nebo pletiva pro tl. obou vrstev mazaniny přes 80 do 120 mm</t>
  </si>
  <si>
    <t>https://podminky.urs.cz/item/CS_URS_2024_01/631319173</t>
  </si>
  <si>
    <t>35</t>
  </si>
  <si>
    <t>631362021</t>
  </si>
  <si>
    <t>Výztuž mazanin svařovanými sítěmi Kari</t>
  </si>
  <si>
    <t>70</t>
  </si>
  <si>
    <t>Výztuž mazanin ze svařovaných sítí z drátů typu KARI</t>
  </si>
  <si>
    <t>https://podminky.urs.cz/item/CS_URS_2024_01/631362021</t>
  </si>
  <si>
    <t>632441112</t>
  </si>
  <si>
    <t>Potěr anhydritový samonivelační tl přes 20 do 30 mm ze suchých směsí</t>
  </si>
  <si>
    <t>72</t>
  </si>
  <si>
    <t>Potěr anhydritový samonivelační ze suchých směsí tlouštky přes 20 do 30 mm</t>
  </si>
  <si>
    <t>https://podminky.urs.cz/item/CS_URS_2024_01/632441112</t>
  </si>
  <si>
    <t>37</t>
  </si>
  <si>
    <t>632450124</t>
  </si>
  <si>
    <t>Vyrovnávací cementový potěr tl přes 40 do 50 mm ze suchých směsí provedený v pásu</t>
  </si>
  <si>
    <t>74</t>
  </si>
  <si>
    <t>Potěr cementový vyrovnávací ze suchých směsí v pásu o průměrné (střední) tl. přes 40 do 50 mm</t>
  </si>
  <si>
    <t>https://podminky.urs.cz/item/CS_URS_2024_01/632450124</t>
  </si>
  <si>
    <t>635111141</t>
  </si>
  <si>
    <t>Násyp pod podlahy z hrubého kameniva 8-16 s udusáním</t>
  </si>
  <si>
    <t>76</t>
  </si>
  <si>
    <t>Násyp ze štěrkopísku, písku nebo kameniva pod podlahy s udusáním a urovnáním povrchu z kameniva hrubého 8-16</t>
  </si>
  <si>
    <t>https://podminky.urs.cz/item/CS_URS_2024_01/635111141</t>
  </si>
  <si>
    <t xml:space="preserve"> Ostatní konstrukce a práce, bourání</t>
  </si>
  <si>
    <t>39</t>
  </si>
  <si>
    <t>941111131</t>
  </si>
  <si>
    <t>Montáž lešení řadového trubkového lehkého s podlahami zatížení do 200 kg/m2 š od 1,2 do 1,5 m v do 10 m</t>
  </si>
  <si>
    <t>78</t>
  </si>
  <si>
    <t>Lešení řadové trubkové lehké pracovní s podlahami s provozním zatížením tř. 3 do 200 kg/m2 šířky tř. W12 od 1,2 do 1,5 m, výšky výšky do 10 m montáž</t>
  </si>
  <si>
    <t>https://podminky.urs.cz/item/CS_URS_2024_01/941111131</t>
  </si>
  <si>
    <t>941111231</t>
  </si>
  <si>
    <t>Příplatek k lešení řadovému trubkovému lehkému s podlahami do 200 kg/m2 š od 1,2 do 1,5 m v do 10 m za každý den použití</t>
  </si>
  <si>
    <t>80</t>
  </si>
  <si>
    <t>Lešení řadové trubkové lehké pracovní s podlahami s provozním zatížením tř. 3 do 200 kg/m2 šířky tř. W12 od 1,2 do 1,5 m, výšky výšky do 10 m příplatek k ceně za každý den použití</t>
  </si>
  <si>
    <t>https://podminky.urs.cz/item/CS_URS_2024_01/941111231</t>
  </si>
  <si>
    <t>41</t>
  </si>
  <si>
    <t>941111831</t>
  </si>
  <si>
    <t>Demontáž lešení řadového trubkového lehkého s podlahami zatížení do 200 kg/m2 š od 1,2 do 1,5 m v do 10 m</t>
  </si>
  <si>
    <t>82</t>
  </si>
  <si>
    <t>Lešení řadové trubkové lehké pracovní s podlahami s provozním zatížením tř. 3 do 200 kg/m2 šířky tř. W12 od 1,2 do 1,5 m, výšky výšky do 10 m demontáž</t>
  </si>
  <si>
    <t>https://podminky.urs.cz/item/CS_URS_2024_01/941111831</t>
  </si>
  <si>
    <t>949101111</t>
  </si>
  <si>
    <t>Lešení pomocné pro objekty pozemních staveb s lešeňovou podlahou v do 1,9 m zatížení do 150 kg/m2</t>
  </si>
  <si>
    <t>84</t>
  </si>
  <si>
    <t>Lešení pomocné pracovní pro objekty pozemních staveb pro zatížení do 150 kg/m2, o výšce lešeňové podlahy do 1,9 m</t>
  </si>
  <si>
    <t>https://podminky.urs.cz/item/CS_URS_2024_01/949101111</t>
  </si>
  <si>
    <t>43</t>
  </si>
  <si>
    <t>965042141</t>
  </si>
  <si>
    <t>Bourání podkladů pod dlažby nebo mazanin betonových nebo z litého asfaltu tl do 100 mm pl přes 4 m2</t>
  </si>
  <si>
    <t>86</t>
  </si>
  <si>
    <t>Bourání mazanin betonových nebo z litého asfaltu tl. do 100 mm, plochy přes 4 m2</t>
  </si>
  <si>
    <t>https://podminky.urs.cz/item/CS_URS_2024_01/965042141</t>
  </si>
  <si>
    <t>968062376</t>
  </si>
  <si>
    <t>Vybourání dřevěných rámů oken zdvojených včetně křídel pl do 4 m2</t>
  </si>
  <si>
    <t>88</t>
  </si>
  <si>
    <t>Vybourání dřevěných rámů oken s křídly, dveřních zárubní, vrat, stěn, ostění nebo obkladů rámů oken s křídly zdvojených, plochy do 4 m2</t>
  </si>
  <si>
    <t>https://podminky.urs.cz/item/CS_URS_2024_01/968062376</t>
  </si>
  <si>
    <t>45</t>
  </si>
  <si>
    <t>968062747</t>
  </si>
  <si>
    <t>Vybourání stěn dřevěných plných, zasklených nebo výkladních pl přes 4 m2</t>
  </si>
  <si>
    <t>90</t>
  </si>
  <si>
    <t>Vybourání dřevěných rámů oken s křídly, dveřních zárubní, vrat, stěn, ostění nebo obkladů stěn plných, zasklených nebo výkladních pevných nebo otevíratelných, plochy přes 4 m2</t>
  </si>
  <si>
    <t>https://podminky.urs.cz/item/CS_URS_2024_01/968062747</t>
  </si>
  <si>
    <t>968072455</t>
  </si>
  <si>
    <t>Vybourání kovových dveřních zárubní pl do 2 m2</t>
  </si>
  <si>
    <t>92</t>
  </si>
  <si>
    <t>Vybourání kovových rámů oken s křídly, dveřních zárubní, vrat, stěn, ostění nebo obkladů dveřních zárubní, plochy do 2 m2</t>
  </si>
  <si>
    <t>https://podminky.urs.cz/item/CS_URS_2024_01/968072455</t>
  </si>
  <si>
    <t>47</t>
  </si>
  <si>
    <t>978013191</t>
  </si>
  <si>
    <t>Otlučení (osekání) vnitřní vápenné nebo vápenocementové omítky stěn v rozsahu přes 50 do 100 %</t>
  </si>
  <si>
    <t>94</t>
  </si>
  <si>
    <t>Otlučení vápenných nebo vápenocementových omítek vnitřních ploch stěn s vyškrabáním spar, s očištěním zdiva, v rozsahu přes 50 do 100 %</t>
  </si>
  <si>
    <t>https://podminky.urs.cz/item/CS_URS_2024_01/978013191</t>
  </si>
  <si>
    <t>978015391</t>
  </si>
  <si>
    <t>Otlučení (osekání) vnější vápenné nebo vápenocementové omítky stupně členitosti 1 a 2 v rozsahu přes 80 do 100 %</t>
  </si>
  <si>
    <t>96</t>
  </si>
  <si>
    <t>Otlučení vápenných nebo vápenocementových omítek vnějších ploch s vyškrabáním spar a s očištěním zdiva stupně členitosti 1 a 2, v rozsahu přes 80 do 100 %</t>
  </si>
  <si>
    <t>https://podminky.urs.cz/item/CS_URS_2024_01/978015391</t>
  </si>
  <si>
    <t>49</t>
  </si>
  <si>
    <t>980100</t>
  </si>
  <si>
    <t>D+M hasící přístroj práškový s hasícíé schopnostíé 21 A s 6 hasícími jednotkami</t>
  </si>
  <si>
    <t>-1784278454</t>
  </si>
  <si>
    <t>997</t>
  </si>
  <si>
    <t xml:space="preserve"> Přesun sutě</t>
  </si>
  <si>
    <t>997013111</t>
  </si>
  <si>
    <t>Vnitrostaveništní doprava suti a vybouraných hmot pro budovy v do 6 m</t>
  </si>
  <si>
    <t>98</t>
  </si>
  <si>
    <t>Vnitrostaveništní doprava suti a vybouraných hmot vodorovně do 50 m s naložením základní pro budovy a haly výšky do 6 m</t>
  </si>
  <si>
    <t>https://podminky.urs.cz/item/CS_URS_2024_01/997013111</t>
  </si>
  <si>
    <t>51</t>
  </si>
  <si>
    <t>997013501</t>
  </si>
  <si>
    <t>Odvoz suti a vybouraných hmot na skládku nebo meziskládku do 1 km se složením</t>
  </si>
  <si>
    <t>100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</si>
  <si>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</si>
  <si>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</si>
  <si>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</si>
  <si>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</si>
  <si>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102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</si>
  <si>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</si>
  <si>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</si>
  <si>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53</t>
  </si>
  <si>
    <t>997013607</t>
  </si>
  <si>
    <t>Poplatek za uložení na skládce (skládkovné) stavebního odpadu keramického kód odpadu 17 01 03</t>
  </si>
  <si>
    <t>104</t>
  </si>
  <si>
    <t>Poplatek za uložení stavebního odpadu na skládce (skládkovné) z tašek a keramických výrobků zatříděného do Katalogu odpadů pod kódem 17 01 03</t>
  </si>
  <si>
    <t>https://podminky.urs.cz/item/CS_URS_2024_01/997013607</t>
  </si>
  <si>
    <t>997211611</t>
  </si>
  <si>
    <t>Nakládání suti na dopravní prostředky pro vodorovnou dopravu</t>
  </si>
  <si>
    <t>106</t>
  </si>
  <si>
    <t>Nakládání suti nebo vybouraných hmot na dopravní prostředky pro vodorovnou dopravu suti</t>
  </si>
  <si>
    <t>https://podminky.urs.cz/item/CS_URS_2024_01/997211611</t>
  </si>
  <si>
    <t>998</t>
  </si>
  <si>
    <t xml:space="preserve"> Přesun hmot</t>
  </si>
  <si>
    <t>55</t>
  </si>
  <si>
    <t>998017002</t>
  </si>
  <si>
    <t>Přesun hmot s omezením mechanizace pro budovy v do 12 m</t>
  </si>
  <si>
    <t>108</t>
  </si>
  <si>
    <t>PSV</t>
  </si>
  <si>
    <t xml:space="preserve"> Práce a dodávky PSV</t>
  </si>
  <si>
    <t>21 M</t>
  </si>
  <si>
    <t>Elektroinstalace</t>
  </si>
  <si>
    <t>Pol1</t>
  </si>
  <si>
    <t>kabel CYKY 2Ax1,5</t>
  </si>
  <si>
    <t>-1239750111</t>
  </si>
  <si>
    <t>57</t>
  </si>
  <si>
    <t>Pol2</t>
  </si>
  <si>
    <t>kabel CYKY 3Ax1,5</t>
  </si>
  <si>
    <t>1263474360</t>
  </si>
  <si>
    <t>Pol3</t>
  </si>
  <si>
    <t>kabel CYKY 3Cx1,5</t>
  </si>
  <si>
    <t>-738872530</t>
  </si>
  <si>
    <t>59</t>
  </si>
  <si>
    <t>Pol4</t>
  </si>
  <si>
    <t>kabel CYKY 4Cx1,5</t>
  </si>
  <si>
    <t>-1999720648</t>
  </si>
  <si>
    <t>Pol5</t>
  </si>
  <si>
    <t>kabel CYKY 5Cx1,5</t>
  </si>
  <si>
    <t>-234204095</t>
  </si>
  <si>
    <t>61</t>
  </si>
  <si>
    <t>Pol6</t>
  </si>
  <si>
    <t>kabel CYKY 3Cx2,5</t>
  </si>
  <si>
    <t>215619015</t>
  </si>
  <si>
    <t>Pol7</t>
  </si>
  <si>
    <t>kabel CYKY 5Cx2,5</t>
  </si>
  <si>
    <t>611242303</t>
  </si>
  <si>
    <t>63</t>
  </si>
  <si>
    <t>Pol8</t>
  </si>
  <si>
    <t>kabel CYKY 5Cx6</t>
  </si>
  <si>
    <t>-969612334</t>
  </si>
  <si>
    <t>Pol9</t>
  </si>
  <si>
    <t>kabel CYKY 4Bx16</t>
  </si>
  <si>
    <t>91840428</t>
  </si>
  <si>
    <t>65</t>
  </si>
  <si>
    <t>Pol10</t>
  </si>
  <si>
    <t>kabel CGSG 5Cx2,5</t>
  </si>
  <si>
    <t>2002971680</t>
  </si>
  <si>
    <t>Pol11</t>
  </si>
  <si>
    <t>spínač jednopólový, řazení 1</t>
  </si>
  <si>
    <t>-1963254811</t>
  </si>
  <si>
    <t>67</t>
  </si>
  <si>
    <t>Pol12</t>
  </si>
  <si>
    <t>přepínač sériový, řazení 5</t>
  </si>
  <si>
    <t>-655498747</t>
  </si>
  <si>
    <t>Pol13</t>
  </si>
  <si>
    <t>přepínač střídavý, řazení 6</t>
  </si>
  <si>
    <t>1524204270</t>
  </si>
  <si>
    <t>69</t>
  </si>
  <si>
    <t>Pol14</t>
  </si>
  <si>
    <t>přepínač křížový, řazení 7</t>
  </si>
  <si>
    <t>1626482610</t>
  </si>
  <si>
    <t>Pol15</t>
  </si>
  <si>
    <t>spínač trojpólový /sporáková kombinace/ 400V, 16A</t>
  </si>
  <si>
    <t>1387262514</t>
  </si>
  <si>
    <t>71</t>
  </si>
  <si>
    <t>Pol16</t>
  </si>
  <si>
    <t>zásuvka 230V, 10/16A, řazení 2P+PE</t>
  </si>
  <si>
    <t>56369486</t>
  </si>
  <si>
    <t>Pol17</t>
  </si>
  <si>
    <t>rámeček přístrojový, jednonásobný, vodorovný, 3901A-B10</t>
  </si>
  <si>
    <t>-272856790</t>
  </si>
  <si>
    <t>73</t>
  </si>
  <si>
    <t>Pol18</t>
  </si>
  <si>
    <t>spínač automatický se snímačem pohybu, úhel pokrytí 180°, dosah 10x12</t>
  </si>
  <si>
    <t>-568543758</t>
  </si>
  <si>
    <t>Pol19</t>
  </si>
  <si>
    <t>zásuvka 400V, 32A</t>
  </si>
  <si>
    <t>1097062317</t>
  </si>
  <si>
    <t>75</t>
  </si>
  <si>
    <t>Pol20</t>
  </si>
  <si>
    <t>krabice přístrojová</t>
  </si>
  <si>
    <t>-830324029</t>
  </si>
  <si>
    <t>Pol21</t>
  </si>
  <si>
    <t>krabicová rozvodka</t>
  </si>
  <si>
    <t>-1737048499</t>
  </si>
  <si>
    <t>77</t>
  </si>
  <si>
    <t>Pol22</t>
  </si>
  <si>
    <t>svítidlo orientační, s vlastní baterií, doba autonomnosti 60 minut, včetně piktogramů</t>
  </si>
  <si>
    <t>-1712372597</t>
  </si>
  <si>
    <t>Pol23</t>
  </si>
  <si>
    <t>svítidlo bytové zářivkové stropní /nástěnné/, 230V, 40W, tř.II /vč. kruhové trubice/</t>
  </si>
  <si>
    <t>-151393718</t>
  </si>
  <si>
    <t>79</t>
  </si>
  <si>
    <t>Pol24</t>
  </si>
  <si>
    <t>svítidlo venkovní výbojkové IP54, 230V, 70W /vč. držáku na stěnu/</t>
  </si>
  <si>
    <t>-306707265</t>
  </si>
  <si>
    <t>Pol25</t>
  </si>
  <si>
    <t>svítidlo stropní zářivkové vestavné 230V, 4x18W, Al mřížka/, 596x596x94mm /vč. trubice/</t>
  </si>
  <si>
    <t>637424304</t>
  </si>
  <si>
    <t>81</t>
  </si>
  <si>
    <t>Pol26</t>
  </si>
  <si>
    <t>uzemnění a pospojování, svorka pro vyrovnání potenciálů</t>
  </si>
  <si>
    <t>762141128</t>
  </si>
  <si>
    <t>Pol27</t>
  </si>
  <si>
    <t>skříň instalační 250x250</t>
  </si>
  <si>
    <t>1631386535</t>
  </si>
  <si>
    <t>83</t>
  </si>
  <si>
    <t>Pol28</t>
  </si>
  <si>
    <t>vodič CY zel/žl 2,5</t>
  </si>
  <si>
    <t>136268475</t>
  </si>
  <si>
    <t>Pol29</t>
  </si>
  <si>
    <t>vodič CY zel/žl 4</t>
  </si>
  <si>
    <t>-261553413</t>
  </si>
  <si>
    <t>85</t>
  </si>
  <si>
    <t>Pol30</t>
  </si>
  <si>
    <t>vodič CY zel/žl 6</t>
  </si>
  <si>
    <t>-1151116988</t>
  </si>
  <si>
    <t>Pol31</t>
  </si>
  <si>
    <t>vodič CY zel/žl 10</t>
  </si>
  <si>
    <t>-237074829</t>
  </si>
  <si>
    <t>87</t>
  </si>
  <si>
    <t>Pol32</t>
  </si>
  <si>
    <t>vodič CY zel/žl 16</t>
  </si>
  <si>
    <t>1694776973</t>
  </si>
  <si>
    <t>Pol33</t>
  </si>
  <si>
    <t>vodič CY zel/žl 25</t>
  </si>
  <si>
    <t>-1785986793</t>
  </si>
  <si>
    <t>89</t>
  </si>
  <si>
    <t>Pol34</t>
  </si>
  <si>
    <t>svorky pro pospojování</t>
  </si>
  <si>
    <t>-496391342</t>
  </si>
  <si>
    <t>Pol35</t>
  </si>
  <si>
    <t>zemnicí tyč ZT2,0</t>
  </si>
  <si>
    <t>-1255061992</t>
  </si>
  <si>
    <t>91</t>
  </si>
  <si>
    <t>Pol36</t>
  </si>
  <si>
    <t>drát FeZn 8</t>
  </si>
  <si>
    <t>53768512</t>
  </si>
  <si>
    <t>Pol37</t>
  </si>
  <si>
    <t>skříň měření ozn. RE, typ, výzbroj a zapojení viz v.č.E2</t>
  </si>
  <si>
    <t>-1004623891</t>
  </si>
  <si>
    <t>93</t>
  </si>
  <si>
    <t>Pol38</t>
  </si>
  <si>
    <t>rozvaděč ozn. R1, typ, výzbroj a zapojení viz v.č.E2</t>
  </si>
  <si>
    <t>-2066225413</t>
  </si>
  <si>
    <t>Pol39</t>
  </si>
  <si>
    <t>trubka ohebná PVC 2316</t>
  </si>
  <si>
    <t>-1323153331</t>
  </si>
  <si>
    <t>95</t>
  </si>
  <si>
    <t>Pol40</t>
  </si>
  <si>
    <t>krabice odbočná KO68/2</t>
  </si>
  <si>
    <t>-2063891697</t>
  </si>
  <si>
    <t>Pol41</t>
  </si>
  <si>
    <t>kabel STP, 4x2x0,5, stíněný, CAT5</t>
  </si>
  <si>
    <t>543956681</t>
  </si>
  <si>
    <t>97</t>
  </si>
  <si>
    <t>Pol42</t>
  </si>
  <si>
    <t>napájecí zdroj 24V,50W,DC, zálohovací funkce UPS</t>
  </si>
  <si>
    <t>-75513160</t>
  </si>
  <si>
    <t>Pol43</t>
  </si>
  <si>
    <t>elektrický zámek /protipanikový/, včetně protikusu</t>
  </si>
  <si>
    <t>28189360</t>
  </si>
  <si>
    <t>99</t>
  </si>
  <si>
    <t>Pol44</t>
  </si>
  <si>
    <t>automatická pokladna</t>
  </si>
  <si>
    <t>-2065464215</t>
  </si>
  <si>
    <t>Pol45</t>
  </si>
  <si>
    <t>čtečka</t>
  </si>
  <si>
    <t>-1892155855</t>
  </si>
  <si>
    <t>101</t>
  </si>
  <si>
    <t>-438578411</t>
  </si>
  <si>
    <t>-1514379350</t>
  </si>
  <si>
    <t>103</t>
  </si>
  <si>
    <t>Pol46</t>
  </si>
  <si>
    <t>zásuvka pro napojení počítačů a telefonu /dvoukonektorová/ CAT 5</t>
  </si>
  <si>
    <t>-1481929425</t>
  </si>
  <si>
    <t>Pol47</t>
  </si>
  <si>
    <t>krabice přístrojová KP67/2</t>
  </si>
  <si>
    <t>1904992721</t>
  </si>
  <si>
    <t>105</t>
  </si>
  <si>
    <t>-265611738</t>
  </si>
  <si>
    <t>Pol48</t>
  </si>
  <si>
    <t>kabel sdělovací stíněný 5x2x0,5</t>
  </si>
  <si>
    <t>83838449</t>
  </si>
  <si>
    <t>107</t>
  </si>
  <si>
    <t>Pol49</t>
  </si>
  <si>
    <t>router</t>
  </si>
  <si>
    <t>-778081993</t>
  </si>
  <si>
    <t>Pol50</t>
  </si>
  <si>
    <t>server</t>
  </si>
  <si>
    <t>1655796443</t>
  </si>
  <si>
    <t>109</t>
  </si>
  <si>
    <t>Pol51</t>
  </si>
  <si>
    <t>hlásič požáru</t>
  </si>
  <si>
    <t>216842225</t>
  </si>
  <si>
    <t>110</t>
  </si>
  <si>
    <t>Pol52</t>
  </si>
  <si>
    <t>zabezpečovací ústředna pro 7 smyček s LCD klávesnicí, vč. síťového zdroje a záloh. akumulátoru DSC Aku 17Ah</t>
  </si>
  <si>
    <t>1288490042</t>
  </si>
  <si>
    <t>111</t>
  </si>
  <si>
    <t>Pol53</t>
  </si>
  <si>
    <t>přídavná LED klávesnice</t>
  </si>
  <si>
    <t>-1129502331</t>
  </si>
  <si>
    <t>112</t>
  </si>
  <si>
    <t>Pol54</t>
  </si>
  <si>
    <t>telefonní hlásič</t>
  </si>
  <si>
    <t>1194349211</t>
  </si>
  <si>
    <t>113</t>
  </si>
  <si>
    <t>Pol55</t>
  </si>
  <si>
    <t>GSM brána s GSM modulem</t>
  </si>
  <si>
    <t>1912977416</t>
  </si>
  <si>
    <t>114</t>
  </si>
  <si>
    <t>Pol56</t>
  </si>
  <si>
    <t>vnější zálohovaná siréna a bezúdržbový akumulátor Aku 1,2Ah</t>
  </si>
  <si>
    <t>234183160</t>
  </si>
  <si>
    <t>115</t>
  </si>
  <si>
    <t>Pol57</t>
  </si>
  <si>
    <t>snímač pohybu</t>
  </si>
  <si>
    <t>-417763885</t>
  </si>
  <si>
    <t>116</t>
  </si>
  <si>
    <t>Pol58</t>
  </si>
  <si>
    <t>magnet SC - vstupních dveří</t>
  </si>
  <si>
    <t>-1376305519</t>
  </si>
  <si>
    <t>117</t>
  </si>
  <si>
    <t>Pol59</t>
  </si>
  <si>
    <t>propojovací kabel sdělovací stíněný 3x2x0,5</t>
  </si>
  <si>
    <t>-1804876492</t>
  </si>
  <si>
    <t>118</t>
  </si>
  <si>
    <t>Pol60</t>
  </si>
  <si>
    <t>trubka ohebná PVC 2323100</t>
  </si>
  <si>
    <t>1457246956</t>
  </si>
  <si>
    <t>119</t>
  </si>
  <si>
    <t>Pol61</t>
  </si>
  <si>
    <t>krabice odbočná KO97/5</t>
  </si>
  <si>
    <t>993556439</t>
  </si>
  <si>
    <t>120</t>
  </si>
  <si>
    <t>Pol62</t>
  </si>
  <si>
    <t>vyvažovací rezistor 10k</t>
  </si>
  <si>
    <t>2082300281</t>
  </si>
  <si>
    <t>121</t>
  </si>
  <si>
    <t>Pol63</t>
  </si>
  <si>
    <t>trubka ohebná PVC 2323</t>
  </si>
  <si>
    <t>-507022386</t>
  </si>
  <si>
    <t>122</t>
  </si>
  <si>
    <t>-1459356045</t>
  </si>
  <si>
    <t>123</t>
  </si>
  <si>
    <t>1607956514</t>
  </si>
  <si>
    <t>124</t>
  </si>
  <si>
    <t>Pol64</t>
  </si>
  <si>
    <t>DVR gitální záznamové zařízení pro 8 kanálů</t>
  </si>
  <si>
    <t>-1987334283</t>
  </si>
  <si>
    <t>125</t>
  </si>
  <si>
    <t>Pol65</t>
  </si>
  <si>
    <t>pevný disk pro DVR</t>
  </si>
  <si>
    <t>-1775391345</t>
  </si>
  <si>
    <t>126</t>
  </si>
  <si>
    <t>Pol66</t>
  </si>
  <si>
    <t>venkovní kamera n-cam 280 den/noc, 650TVL</t>
  </si>
  <si>
    <t>1120889455</t>
  </si>
  <si>
    <t>127</t>
  </si>
  <si>
    <t>Pol67</t>
  </si>
  <si>
    <t>vnitřní stropní barevná kamera den/noc</t>
  </si>
  <si>
    <t>-1561562976</t>
  </si>
  <si>
    <t>128</t>
  </si>
  <si>
    <t>Pol68</t>
  </si>
  <si>
    <t>napájecí zdroj se zálohováním 11-13,8V DC, 10A, 1x obvod 5A pro záznamové zařízení, 1x obvod 8x 0,5A pro osm kamer/</t>
  </si>
  <si>
    <t>-1613389328</t>
  </si>
  <si>
    <t>129</t>
  </si>
  <si>
    <t>Pol69</t>
  </si>
  <si>
    <t>CCTV kabel s napájením</t>
  </si>
  <si>
    <t>269822415</t>
  </si>
  <si>
    <t>130</t>
  </si>
  <si>
    <t>Pol70</t>
  </si>
  <si>
    <t>adaptér – standard DC 2,1/5,5 konektor napájení pro CCTV kamery</t>
  </si>
  <si>
    <t>1142330810</t>
  </si>
  <si>
    <t>131</t>
  </si>
  <si>
    <t>Pol71</t>
  </si>
  <si>
    <t>F konektor šroubovací – 5,5mm</t>
  </si>
  <si>
    <t>2028541259</t>
  </si>
  <si>
    <t>132</t>
  </si>
  <si>
    <t>Pol72</t>
  </si>
  <si>
    <t>redukce F – BNC</t>
  </si>
  <si>
    <t>1027940344</t>
  </si>
  <si>
    <t>133</t>
  </si>
  <si>
    <t>Pol121</t>
  </si>
  <si>
    <t>elektronický termostat s prostorovým snímačem teploty 230V,10A,IP31 /vč. podlahového snímače teploty/</t>
  </si>
  <si>
    <t>-35236765</t>
  </si>
  <si>
    <t>134</t>
  </si>
  <si>
    <t>Pol122</t>
  </si>
  <si>
    <t>termokabel délka 22m, 18W/m, 230V, 395W</t>
  </si>
  <si>
    <t>1151244511</t>
  </si>
  <si>
    <t>135</t>
  </si>
  <si>
    <t>Pol123</t>
  </si>
  <si>
    <t>termokabel délka 29m, 18W/m, 230V, 535W</t>
  </si>
  <si>
    <t>-129885310</t>
  </si>
  <si>
    <t>136</t>
  </si>
  <si>
    <t>Pol124</t>
  </si>
  <si>
    <t>termokabel délka 37m, 18W/m, 230V, 680W</t>
  </si>
  <si>
    <t>1665686575</t>
  </si>
  <si>
    <t>137</t>
  </si>
  <si>
    <t>Pol125</t>
  </si>
  <si>
    <t>termokabel délka 44m, 18W/m, 230V, 790W</t>
  </si>
  <si>
    <t>1829557248</t>
  </si>
  <si>
    <t>138</t>
  </si>
  <si>
    <t>Pol126</t>
  </si>
  <si>
    <t>kovová mříž pro zakrytí topného kabelu v podlaze /drát Fe pr.6mm, 15x15cm/</t>
  </si>
  <si>
    <t>-863420114</t>
  </si>
  <si>
    <t>139</t>
  </si>
  <si>
    <t>Pol127</t>
  </si>
  <si>
    <t>keramické topidlo 230V,2000W,IP22 s vestavěným termostatem</t>
  </si>
  <si>
    <t>-936359778</t>
  </si>
  <si>
    <t>711</t>
  </si>
  <si>
    <t xml:space="preserve"> Izolace proti vodě, vlhkosti a plynům</t>
  </si>
  <si>
    <t>140</t>
  </si>
  <si>
    <t>711141559</t>
  </si>
  <si>
    <t>Provedení izolace proti zemní vlhkosti pásy přitavením vodorovné NAIP</t>
  </si>
  <si>
    <t>Provedení izolace proti zemní vlhkosti pásy přitavením NAIP na ploše vodorovné V</t>
  </si>
  <si>
    <t>https://podminky.urs.cz/item/CS_URS_2024_01/711141559</t>
  </si>
  <si>
    <t>141</t>
  </si>
  <si>
    <t>62855001</t>
  </si>
  <si>
    <t>pás asfaltový natavitelný modifikovaný SBS s vložkou z polyesterové rohože a spalitelnou PE fólií nebo jemnozrnným minerálním posypem na horním povrchu tl 4,0mm</t>
  </si>
  <si>
    <t>142</t>
  </si>
  <si>
    <t>998711202</t>
  </si>
  <si>
    <t>Přesun hmot procentní pro izolace proti vodě, vlhkosti a plynům v objektech v přes 6 do 12 m</t>
  </si>
  <si>
    <t>%</t>
  </si>
  <si>
    <t>Přesun hmot pro izolace proti vodě, vlhkosti a plynům stanovený procentní sazbou (%) z ceny vodorovná dopravní vzdálenost do 50 m základní v objektech výšky přes 6 do 12 m</t>
  </si>
  <si>
    <t>https://podminky.urs.cz/item/CS_URS_2024_01/998711202</t>
  </si>
  <si>
    <t>713</t>
  </si>
  <si>
    <t xml:space="preserve"> Izolace tepelné</t>
  </si>
  <si>
    <t>143</t>
  </si>
  <si>
    <t>713114123</t>
  </si>
  <si>
    <t>Tepelná foukaná izolace celulózová vlákna vodorovná do dutiny tl přes 200 do 250 mm</t>
  </si>
  <si>
    <t>Tepelná foukaná izolace vodorovných konstrukcí z celulózových vláken do dutiny, tloušťky vrstvy přes 200 do 250 mm</t>
  </si>
  <si>
    <t>https://podminky.urs.cz/item/CS_URS_2024_01/713114123</t>
  </si>
  <si>
    <t>144</t>
  </si>
  <si>
    <t>713121111</t>
  </si>
  <si>
    <t>Montáž izolace tepelné podlah volně kladenými rohožemi, pásy, dílci, deskami 1 vrstva</t>
  </si>
  <si>
    <t>Montáž tepelné izolace podlah rohožemi, pásy, deskami, dílci, bloky (izolační materiál ve specifikaci) kladenými volně jednovrstvá</t>
  </si>
  <si>
    <t>https://podminky.urs.cz/item/CS_URS_2024_01/713121111</t>
  </si>
  <si>
    <t>145</t>
  </si>
  <si>
    <t>28375912</t>
  </si>
  <si>
    <t>deska EPS 150 pro konstrukce s vysokým zatížením λ=0,035 tl 80mm</t>
  </si>
  <si>
    <t>146</t>
  </si>
  <si>
    <t>713131141</t>
  </si>
  <si>
    <t>Montáž izolace tepelné stěn lepením celoplošně rohoží, pásů, dílců, desek</t>
  </si>
  <si>
    <t>Montáž tepelné izolace stěn rohožemi, pásy, deskami, dílci, bloky (izolační materiál ve specifikaci) lepením celoplošně bez mechanického kotvení</t>
  </si>
  <si>
    <t>https://podminky.urs.cz/item/CS_URS_2024_01/713131141</t>
  </si>
  <si>
    <t>147</t>
  </si>
  <si>
    <t>63151533</t>
  </si>
  <si>
    <t>deska tepelně izolační minerální kontaktních fasád kolmé vlákno λ=0,040-0,041 tl 160mm</t>
  </si>
  <si>
    <t>148</t>
  </si>
  <si>
    <t>998713202</t>
  </si>
  <si>
    <t>Přesun hmot procentní pro izolace tepelné v objektech v přes 6 do 12 m</t>
  </si>
  <si>
    <t>Přesun hmot pro izolace tepelné stanovený procentní sazbou (%) z ceny vodorovná dopravní vzdálenost do 50 m s užitím mechanizace v objektech výšky přes 6 do 12 m</t>
  </si>
  <si>
    <t>https://podminky.urs.cz/item/CS_URS_2024_01/998713202</t>
  </si>
  <si>
    <t>725</t>
  </si>
  <si>
    <t xml:space="preserve"> Zdravotechnika - zařizovací předměty</t>
  </si>
  <si>
    <t>149</t>
  </si>
  <si>
    <t>725291706</t>
  </si>
  <si>
    <t>Doplňky zařízení koupelen a záchodů nerezové madlo rovné dl 800 mm</t>
  </si>
  <si>
    <t>soubor</t>
  </si>
  <si>
    <t>150</t>
  </si>
  <si>
    <t>725291712</t>
  </si>
  <si>
    <t>Doplňky zařízení koupelen a záchodů nerezové madlo krakorcové dl 834 mm</t>
  </si>
  <si>
    <t>751-1</t>
  </si>
  <si>
    <t>Vzduchotechnika dodávka</t>
  </si>
  <si>
    <t>151</t>
  </si>
  <si>
    <t>Pol73</t>
  </si>
  <si>
    <t>Větrací rekuperační jednotka, Qo=Qp=1500 m3/h, pex=300 Pa, účinnost rekuperace min. 50%, elektrický dohřev 10 kW, by-pass rekuperátoru, uzavírací klapky, vana odvodu kondenzátu, servisní vypínače, bez regulace, veškeré servopohony =&gt; projekt MaR</t>
  </si>
  <si>
    <t>kpl</t>
  </si>
  <si>
    <t>-748972410</t>
  </si>
  <si>
    <t>152</t>
  </si>
  <si>
    <t>Pol74</t>
  </si>
  <si>
    <t>Čistička vzduchu na bázi UV záření a katalyzátoru, průtok min. 1500 m3/h, elektrické parametry - viz výkres</t>
  </si>
  <si>
    <t>-1476380690</t>
  </si>
  <si>
    <t>153</t>
  </si>
  <si>
    <t>Pol75</t>
  </si>
  <si>
    <t>Tlumič hluku d 315</t>
  </si>
  <si>
    <t>1312486358</t>
  </si>
  <si>
    <t>154</t>
  </si>
  <si>
    <t>Pol76</t>
  </si>
  <si>
    <t>Protidešťová žaluzie 630x630 mm, síto</t>
  </si>
  <si>
    <t>1970945080</t>
  </si>
  <si>
    <t>155</t>
  </si>
  <si>
    <t>Pol77</t>
  </si>
  <si>
    <t>Stěnová mřížka 400x200/UR1</t>
  </si>
  <si>
    <t>506304856</t>
  </si>
  <si>
    <t>156</t>
  </si>
  <si>
    <t>Pol78</t>
  </si>
  <si>
    <t>Výřivý anemostat  600/C/V/P/16/R</t>
  </si>
  <si>
    <t>1925978091</t>
  </si>
  <si>
    <t>157</t>
  </si>
  <si>
    <t>Pol79</t>
  </si>
  <si>
    <t>Kovový talířový ventil přívodní d 100 vč. rámečku</t>
  </si>
  <si>
    <t>1874556446</t>
  </si>
  <si>
    <t>158</t>
  </si>
  <si>
    <t>Pol80</t>
  </si>
  <si>
    <t>Kovový talířový ventil odvodní d 100 vč. rámečku</t>
  </si>
  <si>
    <t>1872140250</t>
  </si>
  <si>
    <t>159</t>
  </si>
  <si>
    <t>Pol81</t>
  </si>
  <si>
    <t>Kovový talířový ventil odvodní d 125 vč. rámečku</t>
  </si>
  <si>
    <t>1130679368</t>
  </si>
  <si>
    <t>160</t>
  </si>
  <si>
    <t>Pol82</t>
  </si>
  <si>
    <t>Potrubí D100 vč. 20% tvarovek</t>
  </si>
  <si>
    <t>936420039</t>
  </si>
  <si>
    <t>161</t>
  </si>
  <si>
    <t>Pol83</t>
  </si>
  <si>
    <t>Potrubí D125 vč. 50% tvarovek</t>
  </si>
  <si>
    <t>-789312832</t>
  </si>
  <si>
    <t>162</t>
  </si>
  <si>
    <t>Pol84</t>
  </si>
  <si>
    <t>Potrubí D160 vč. 20% tvarovek</t>
  </si>
  <si>
    <t>954661840</t>
  </si>
  <si>
    <t>163</t>
  </si>
  <si>
    <t>Pol85</t>
  </si>
  <si>
    <t>Potrubí D200 vč. 20% tvarovek</t>
  </si>
  <si>
    <t>-471976713</t>
  </si>
  <si>
    <t>164</t>
  </si>
  <si>
    <t>Pol86</t>
  </si>
  <si>
    <t>Potrubí D225 vč. 50% tvarovek</t>
  </si>
  <si>
    <t>-1609753075</t>
  </si>
  <si>
    <t>165</t>
  </si>
  <si>
    <t>Pol87</t>
  </si>
  <si>
    <t>Potrubí D315 vč. 40% tvarovek</t>
  </si>
  <si>
    <t>115129850</t>
  </si>
  <si>
    <t>166</t>
  </si>
  <si>
    <t>Pol88</t>
  </si>
  <si>
    <t>Montážní a těsnící materiál (šrouby, matice, tmel…)</t>
  </si>
  <si>
    <t>kg</t>
  </si>
  <si>
    <t>1345578574</t>
  </si>
  <si>
    <t>167</t>
  </si>
  <si>
    <t>Pol89</t>
  </si>
  <si>
    <t>Pomocné ocelové konstrukce (závěsy, závitové tyče...)</t>
  </si>
  <si>
    <t>1382627683</t>
  </si>
  <si>
    <t>168</t>
  </si>
  <si>
    <t>Pol90</t>
  </si>
  <si>
    <t>Stavební výpomoci</t>
  </si>
  <si>
    <t>1776057435</t>
  </si>
  <si>
    <t>169</t>
  </si>
  <si>
    <t>Pol91</t>
  </si>
  <si>
    <t>Přesun hmot a doprava</t>
  </si>
  <si>
    <t>-605597719</t>
  </si>
  <si>
    <t>170</t>
  </si>
  <si>
    <t>Pol92</t>
  </si>
  <si>
    <t>Koordinační činnost</t>
  </si>
  <si>
    <t>-18872197</t>
  </si>
  <si>
    <t>171</t>
  </si>
  <si>
    <t>Pol93</t>
  </si>
  <si>
    <t>Tlumiče chvění pod VZT jednotku</t>
  </si>
  <si>
    <t>1217081989</t>
  </si>
  <si>
    <t>174</t>
  </si>
  <si>
    <t>Pol96</t>
  </si>
  <si>
    <t>Minerální vata tl. 30mm+opláštění Al fólií</t>
  </si>
  <si>
    <t>-1676523752</t>
  </si>
  <si>
    <t>751-2</t>
  </si>
  <si>
    <t>Vzduchotechnika montáž</t>
  </si>
  <si>
    <t>175</t>
  </si>
  <si>
    <t>Pol97</t>
  </si>
  <si>
    <t>1685847581</t>
  </si>
  <si>
    <t>176</t>
  </si>
  <si>
    <t>Pol98</t>
  </si>
  <si>
    <t>-152661862</t>
  </si>
  <si>
    <t>177</t>
  </si>
  <si>
    <t>Pol99</t>
  </si>
  <si>
    <t>1196542811</t>
  </si>
  <si>
    <t>178</t>
  </si>
  <si>
    <t>Pol100</t>
  </si>
  <si>
    <t>-314177961</t>
  </si>
  <si>
    <t>179</t>
  </si>
  <si>
    <t>Pol101</t>
  </si>
  <si>
    <t>1863483957</t>
  </si>
  <si>
    <t>180</t>
  </si>
  <si>
    <t>Pol102</t>
  </si>
  <si>
    <t>878263470</t>
  </si>
  <si>
    <t>Výřivý anemostat 600/C/V/P/16/R</t>
  </si>
  <si>
    <t>181</t>
  </si>
  <si>
    <t>Pol103</t>
  </si>
  <si>
    <t>1698667850</t>
  </si>
  <si>
    <t>182</t>
  </si>
  <si>
    <t>Pol104</t>
  </si>
  <si>
    <t>136347207</t>
  </si>
  <si>
    <t>183</t>
  </si>
  <si>
    <t>Pol105</t>
  </si>
  <si>
    <t>386289872</t>
  </si>
  <si>
    <t>184</t>
  </si>
  <si>
    <t>Pol106</t>
  </si>
  <si>
    <t>1550214743</t>
  </si>
  <si>
    <t>185</t>
  </si>
  <si>
    <t>Pol107</t>
  </si>
  <si>
    <t>-521503</t>
  </si>
  <si>
    <t>186</t>
  </si>
  <si>
    <t>Pol108</t>
  </si>
  <si>
    <t>-444463935</t>
  </si>
  <si>
    <t>187</t>
  </si>
  <si>
    <t>Pol109</t>
  </si>
  <si>
    <t>-736207496</t>
  </si>
  <si>
    <t>188</t>
  </si>
  <si>
    <t>Pol110</t>
  </si>
  <si>
    <t>61566063</t>
  </si>
  <si>
    <t>189</t>
  </si>
  <si>
    <t>Pol111</t>
  </si>
  <si>
    <t>-1245143901</t>
  </si>
  <si>
    <t>190</t>
  </si>
  <si>
    <t>Pol112</t>
  </si>
  <si>
    <t>-682063876</t>
  </si>
  <si>
    <t>191</t>
  </si>
  <si>
    <t>Pol113</t>
  </si>
  <si>
    <t>959829048</t>
  </si>
  <si>
    <t>192</t>
  </si>
  <si>
    <t>Pol114</t>
  </si>
  <si>
    <t>443979798</t>
  </si>
  <si>
    <t>193</t>
  </si>
  <si>
    <t>Pol115</t>
  </si>
  <si>
    <t>-1630457475</t>
  </si>
  <si>
    <t>194</t>
  </si>
  <si>
    <t>Pol116</t>
  </si>
  <si>
    <t>-1488479050</t>
  </si>
  <si>
    <t>195</t>
  </si>
  <si>
    <t>Pol117</t>
  </si>
  <si>
    <t>-1037296347</t>
  </si>
  <si>
    <t>198</t>
  </si>
  <si>
    <t>Pol120</t>
  </si>
  <si>
    <t>187227861</t>
  </si>
  <si>
    <t>762</t>
  </si>
  <si>
    <t xml:space="preserve"> Konstrukce tesařské</t>
  </si>
  <si>
    <t>199</t>
  </si>
  <si>
    <t>762342211</t>
  </si>
  <si>
    <t>Montáž laťování na střechách jednoduchých sklonu do 60° osové vzdálenosti do 150 mm</t>
  </si>
  <si>
    <t>Montáž laťování střech jednoduchých sklonu do 60° při osové vzdálenosti latí do 150 mm</t>
  </si>
  <si>
    <t>https://podminky.urs.cz/item/CS_URS_2024_01/762342211</t>
  </si>
  <si>
    <t>200</t>
  </si>
  <si>
    <t>60514114</t>
  </si>
  <si>
    <t>řezivo jehličnaté lať impregnovaná dl 4 m</t>
  </si>
  <si>
    <t>201</t>
  </si>
  <si>
    <t>762342441</t>
  </si>
  <si>
    <t>Montáž lišt trojúhelníkových sklonu do 60°</t>
  </si>
  <si>
    <t>Montáž laťování montáž lišt trojúhelníkových</t>
  </si>
  <si>
    <t>https://podminky.urs.cz/item/CS_URS_2024_01/762342441</t>
  </si>
  <si>
    <t>202</t>
  </si>
  <si>
    <t>762342811</t>
  </si>
  <si>
    <t>Demontáž laťování střech z latí osové vzdálenosti do 0,22 m</t>
  </si>
  <si>
    <t>Demontáž bednění a laťování laťování střech sklonu do 60° se všemi nadstřešními konstrukcemi, z latí průřezové plochy do 25 cm2 při osové vzdálenosti do 0,22 m</t>
  </si>
  <si>
    <t>https://podminky.urs.cz/item/CS_URS_2024_01/762342811</t>
  </si>
  <si>
    <t>203</t>
  </si>
  <si>
    <t>762395000</t>
  </si>
  <si>
    <t>Spojovací prostředky krovů, bednění, laťování, nadstřešních konstrukcí</t>
  </si>
  <si>
    <t>Spojovací prostředky krovů, bednění a laťování, nadstřešních konstrukcí svorníky, prkna, hřebíky, pásová ocel, vruty</t>
  </si>
  <si>
    <t>https://podminky.urs.cz/item/CS_URS_2024_01/762395000</t>
  </si>
  <si>
    <t>204</t>
  </si>
  <si>
    <t>762420016</t>
  </si>
  <si>
    <t>Obložení stropu z cementotřískových desek tl 22 mm na sraz šroubovaných</t>
  </si>
  <si>
    <t>Obložení stropů nebo střešních podhledů z cementotřískových desek šroubovaných na sraz, tloušťky desky 22 mm</t>
  </si>
  <si>
    <t>https://podminky.urs.cz/item/CS_URS_2024_01/762420016</t>
  </si>
  <si>
    <t>93,00</t>
  </si>
  <si>
    <t>205</t>
  </si>
  <si>
    <t>762429001</t>
  </si>
  <si>
    <t>Montáž obložení stropu podkladový rošt</t>
  </si>
  <si>
    <t>Obložení stropů nebo střešních podhledů montáž roštu podkladového</t>
  </si>
  <si>
    <t>https://podminky.urs.cz/item/CS_URS_2024_01/762429001</t>
  </si>
  <si>
    <t>206</t>
  </si>
  <si>
    <t>207</t>
  </si>
  <si>
    <t>762430014</t>
  </si>
  <si>
    <t>Obložení stěn z cementotřískových desek tl 16 mm na sraz šroubovaných</t>
  </si>
  <si>
    <t>Obložení stěn z cementotřískových desek šroubovaných na sraz, tloušťky desky 16 mm</t>
  </si>
  <si>
    <t>https://podminky.urs.cz/item/CS_URS_2024_01/762430014</t>
  </si>
  <si>
    <t>44,88</t>
  </si>
  <si>
    <t>208</t>
  </si>
  <si>
    <t>762495000</t>
  </si>
  <si>
    <t>Spojovací prostředky pro montáž olištování, obložení stropů, střešních podhledů a stěn</t>
  </si>
  <si>
    <t>Spojovací prostředky olištování spár, obložení stropů, střešních podhledů a stěn hřebíky, vruty</t>
  </si>
  <si>
    <t>https://podminky.urs.cz/item/CS_URS_2024_01/762495000</t>
  </si>
  <si>
    <t>93,00+88,326</t>
  </si>
  <si>
    <t>209</t>
  </si>
  <si>
    <t>998762202</t>
  </si>
  <si>
    <t>Přesun hmot procentní pro kce tesařské v objektech v přes 6 do 12 m</t>
  </si>
  <si>
    <t>Přesun hmot pro konstrukce tesařské stanovený procentní sazbou (%) z ceny vodorovná dopravní vzdálenost do 50 m s užitím mechanizace v objektech výšky přes 6 do 12 m</t>
  </si>
  <si>
    <t>https://podminky.urs.cz/item/CS_URS_2024_01/998762202</t>
  </si>
  <si>
    <t>763</t>
  </si>
  <si>
    <t xml:space="preserve"> Konstrukce suché výstavby</t>
  </si>
  <si>
    <t>210</t>
  </si>
  <si>
    <t>763111311</t>
  </si>
  <si>
    <t>SDK příčka tl 75 mm profil CW+UW 50 desky 1xA 12,5 s izolací EI 30 Rw do 45 dB</t>
  </si>
  <si>
    <t>Příčka ze sádrokartonových desek s nosnou konstrukcí z jednoduchých ocelových profilů UW, CW jednoduše opláštěná deskou standardní A tl. 12,5 mm, příčka tl. 75 mm, profil 50, s izolací, EI 30, Rw do 45 dB</t>
  </si>
  <si>
    <t>https://podminky.urs.cz/item/CS_URS_2024_01/763111311</t>
  </si>
  <si>
    <t>211</t>
  </si>
  <si>
    <t>763121422</t>
  </si>
  <si>
    <t>SDK stěna předsazená tl 62,5 mm profil CW+UW 50 deska 1xH2 12,5 bez izolace EI 15</t>
  </si>
  <si>
    <t>Stěna předsazená ze sádrokartonových desek s nosnou konstrukcí z ocelových profilů CW, UW jednoduše opláštěná deskou impregnovanou H2 tl. 12,5 mm bez izolace, EI 15, stěna tl. 62,5 mm, profil 50</t>
  </si>
  <si>
    <t>https://podminky.urs.cz/item/CS_URS_2024_01/763121422</t>
  </si>
  <si>
    <t>212</t>
  </si>
  <si>
    <t>763131451</t>
  </si>
  <si>
    <t>SDK podhled deska 1xH2 12,5 bez izolace dvouvrstvá spodní kce profil CD+UD</t>
  </si>
  <si>
    <t>Podhled ze sádrokartonových desek dvouvrstvá zavěšená spodní konstrukce z ocelových profilů CD, UD jednoduše opláštěná deskou impregnovanou H2, tl. 12,5 mm, bez izolace</t>
  </si>
  <si>
    <t>https://podminky.urs.cz/item/CS_URS_2024_01/763131451</t>
  </si>
  <si>
    <t>213</t>
  </si>
  <si>
    <t>763131751</t>
  </si>
  <si>
    <t>Montáž parotěsné zábrany do SDK podhledu</t>
  </si>
  <si>
    <t>Podhled ze sádrokartonových desek ostatní práce a konstrukce na podhledech ze sádrokartonových desek montáž parotěsné zábrany</t>
  </si>
  <si>
    <t>https://podminky.urs.cz/item/CS_URS_2024_01/763131751</t>
  </si>
  <si>
    <t>214</t>
  </si>
  <si>
    <t>28329282</t>
  </si>
  <si>
    <t>fólie PE vyztužená Al vrstvou pro parotěsnou vrstvu 170g/m2</t>
  </si>
  <si>
    <t>215</t>
  </si>
  <si>
    <t>763431001</t>
  </si>
  <si>
    <t>Montáž minerálního podhledu s vyjímatelnými panely vel. do 0,36 m2 na zavěšený viditelný rošt</t>
  </si>
  <si>
    <t>Montáž podhledu minerálního včetně zavěšeného roštu viditelného s panely vyjímatelnými, velikosti panelů do 0,36 m2</t>
  </si>
  <si>
    <t>https://podminky.urs.cz/item/CS_URS_2024_01/763431001</t>
  </si>
  <si>
    <t>216</t>
  </si>
  <si>
    <t>59036010</t>
  </si>
  <si>
    <t>panel akustický povrch velice porézní skelná tkanina hrana zatřená rovná αw=1,00 viditelný rastr š 24mm bílý tl 20mm</t>
  </si>
  <si>
    <t>217</t>
  </si>
  <si>
    <t>998763201</t>
  </si>
  <si>
    <t>Přesun hmot procentní pro dřevostavby v objektech v přes 6 do 12 m</t>
  </si>
  <si>
    <t>172</t>
  </si>
  <si>
    <t>Přesun hmot pro dřevostavby stanovený procentní sazbou (%) z ceny vodorovná dopravní vzdálenost do 50 m základní v objektech výšky přes 6 do 12 m</t>
  </si>
  <si>
    <t>https://podminky.urs.cz/item/CS_URS_2024_01/998763201</t>
  </si>
  <si>
    <t>764</t>
  </si>
  <si>
    <t xml:space="preserve"> Konstrukce klempířské</t>
  </si>
  <si>
    <t>218</t>
  </si>
  <si>
    <t>764002821</t>
  </si>
  <si>
    <t>Demontáž střešního výlezu do suti</t>
  </si>
  <si>
    <t>Demontáž klempířských konstrukcí střešního výlezu do suti</t>
  </si>
  <si>
    <t>https://podminky.urs.cz/item/CS_URS_2024_01/764002821</t>
  </si>
  <si>
    <t>219</t>
  </si>
  <si>
    <t>764002851</t>
  </si>
  <si>
    <t>Demontáž oplechování parapetů do suti</t>
  </si>
  <si>
    <t>Demontáž klempířských konstrukcí oplechování parapetů do suti</t>
  </si>
  <si>
    <t>https://podminky.urs.cz/item/CS_URS_2024_01/764002851</t>
  </si>
  <si>
    <t>220</t>
  </si>
  <si>
    <t>764004801</t>
  </si>
  <si>
    <t>Demontáž podokapního žlabu do suti</t>
  </si>
  <si>
    <t>Demontáž klempířských konstrukcí žlabu podokapního do suti</t>
  </si>
  <si>
    <t>https://podminky.urs.cz/item/CS_URS_2024_01/764004801</t>
  </si>
  <si>
    <t>221</t>
  </si>
  <si>
    <t>764004861</t>
  </si>
  <si>
    <t>Demontáž svodu do suti</t>
  </si>
  <si>
    <t>Demontáž klempířských konstrukcí svodu do suti</t>
  </si>
  <si>
    <t>https://podminky.urs.cz/item/CS_URS_2024_01/764004861</t>
  </si>
  <si>
    <t>222</t>
  </si>
  <si>
    <t>764216604</t>
  </si>
  <si>
    <t>Oplechování rovných parapetů mechanicky kotvené z Pz s povrchovou úpravou rš 330 mm</t>
  </si>
  <si>
    <t>Oplechování parapetů z pozinkovaného plechu s povrchovou úpravou rovných mechanicky kotvené, bez rohů rš 330 mm</t>
  </si>
  <si>
    <t>https://podminky.urs.cz/item/CS_URS_2024_01/764216604</t>
  </si>
  <si>
    <t>223</t>
  </si>
  <si>
    <t>764511602</t>
  </si>
  <si>
    <t>Žlab podokapní půlkruhový z Pz s povrchovou úpravou rš 330 mm</t>
  </si>
  <si>
    <t>Žlab podokapní z pozinkovaného plechu s povrchovou úpravou včetně háků a čel půlkruhový rš 330 mm</t>
  </si>
  <si>
    <t>https://podminky.urs.cz/item/CS_URS_2024_01/764511602</t>
  </si>
  <si>
    <t>224</t>
  </si>
  <si>
    <t>764511622</t>
  </si>
  <si>
    <t>Roh nebo kout půlkruhového podokapního žlabu z Pz s povrchovou úpravou rš 330 mm</t>
  </si>
  <si>
    <t>Žlab podokapní z pozinkovaného plechu s povrchovou úpravou včetně háků a čel roh nebo kout, žlabu půlkruhového rš 330 mm</t>
  </si>
  <si>
    <t>https://podminky.urs.cz/item/CS_URS_2024_01/764511622</t>
  </si>
  <si>
    <t>225</t>
  </si>
  <si>
    <t>764511642</t>
  </si>
  <si>
    <t>Kotlík oválný (trychtýřový) pro podokapní žlaby z Pz s povrchovou úpravou 330/100 mm</t>
  </si>
  <si>
    <t>Žlab podokapní z pozinkovaného plechu s povrchovou úpravou včetně háků a čel kotlík oválný (trychtýřový), rš žlabu/průměr svodu 330/100 mm</t>
  </si>
  <si>
    <t>https://podminky.urs.cz/item/CS_URS_2024_01/764511642</t>
  </si>
  <si>
    <t>226</t>
  </si>
  <si>
    <t>764518622</t>
  </si>
  <si>
    <t>Svody kruhové včetně objímek, kolen, odskoků z Pz s povrchovou úpravou průměru 100 mm</t>
  </si>
  <si>
    <t>Svod z pozinkovaného plechu s upraveným povrchem včetně objímek, kolen a odskoků kruhový, průměru 100 mm</t>
  </si>
  <si>
    <t>https://podminky.urs.cz/item/CS_URS_2024_01/764518622</t>
  </si>
  <si>
    <t>227</t>
  </si>
  <si>
    <t>998764202</t>
  </si>
  <si>
    <t>Přesun hmot procentní pro konstrukce klempířské v objektech v přes 6 do 12 m</t>
  </si>
  <si>
    <t>Přesun hmot pro konstrukce klempířské stanovený procentní sazbou (%) z ceny vodorovná dopravní vzdálenost do 50 m s užitím mechanizace v objektech výšky přes 6 do 12 m</t>
  </si>
  <si>
    <t>https://podminky.urs.cz/item/CS_URS_2024_01/998764202</t>
  </si>
  <si>
    <t>765</t>
  </si>
  <si>
    <t xml:space="preserve"> Krytina skládaná</t>
  </si>
  <si>
    <t>228</t>
  </si>
  <si>
    <t>765111825</t>
  </si>
  <si>
    <t>Demontáž krytiny keramické hladké sklonu do 30° se zvětralou maltou do suti</t>
  </si>
  <si>
    <t>Demontáž krytiny keramické hladké (bobrovky), sklonu do 30° se zvětralou maltou do suti</t>
  </si>
  <si>
    <t>https://podminky.urs.cz/item/CS_URS_2024_01/765111825</t>
  </si>
  <si>
    <t>229</t>
  </si>
  <si>
    <t>765111831</t>
  </si>
  <si>
    <t>Příplatek k demontáži krytiny keramické hladké do suti za sklon přes 30°</t>
  </si>
  <si>
    <t>196</t>
  </si>
  <si>
    <t>Demontáž krytiny keramické Příplatek k cenám za sklon přes 30° do suti</t>
  </si>
  <si>
    <t>https://podminky.urs.cz/item/CS_URS_2024_01/765111831</t>
  </si>
  <si>
    <t>230</t>
  </si>
  <si>
    <t>765111861</t>
  </si>
  <si>
    <t>Demontáž krytiny keramické hřebenů a nároží sklonu do 30° na sucho do suti</t>
  </si>
  <si>
    <t>Demontáž krytiny keramické hřebenů a nároží, sklonu do 30° z hřebenáčů na sucho do suti</t>
  </si>
  <si>
    <t>https://podminky.urs.cz/item/CS_URS_2024_01/765111861</t>
  </si>
  <si>
    <t>231</t>
  </si>
  <si>
    <t>765114021</t>
  </si>
  <si>
    <t>Krytina keramická bobrovka režná šupinové krytí sklonu do 30° na sucho</t>
  </si>
  <si>
    <t>Krytina keramická hladká bobrovka sklonu střechy do 30° na sucho šupinové krytí režná</t>
  </si>
  <si>
    <t>https://podminky.urs.cz/item/CS_URS_2024_01/765114021</t>
  </si>
  <si>
    <t>232</t>
  </si>
  <si>
    <t>765114211</t>
  </si>
  <si>
    <t>Krytina keramická bobrovka nárožní hrana z hřebenáčů režných na sucho s větracím pásem olověným</t>
  </si>
  <si>
    <t>Krytina keramická hladká bobrovka sklonu střechy do 30° nárožní hrana na sucho s větracím pásem olověným, z hřebenáčů režných</t>
  </si>
  <si>
    <t>https://podminky.urs.cz/item/CS_URS_2024_01/765114211</t>
  </si>
  <si>
    <t>233</t>
  </si>
  <si>
    <t>765114311</t>
  </si>
  <si>
    <t>Krytina keramická bobrovka hřeben z hřebenáčů režných na sucho s větracím pásem olověným</t>
  </si>
  <si>
    <t>Krytina keramická hladká bobrovka sklonu střechy do 30° hřeben na sucho s větracím pásem olověným, z hřebenáčů režných</t>
  </si>
  <si>
    <t>https://podminky.urs.cz/item/CS_URS_2024_01/765114311</t>
  </si>
  <si>
    <t>234</t>
  </si>
  <si>
    <t>765115202</t>
  </si>
  <si>
    <t>Montáž nástavce pro odvětrání kanalizace pro keramickou krytinu</t>
  </si>
  <si>
    <t>Montáž střešních doplňků krytiny keramické nástavce pro odvětrání kanalizace</t>
  </si>
  <si>
    <t>https://podminky.urs.cz/item/CS_URS_2024_01/765115202</t>
  </si>
  <si>
    <t>235</t>
  </si>
  <si>
    <t>59660212</t>
  </si>
  <si>
    <t>nástavec pro odvětrání kanalizace</t>
  </si>
  <si>
    <t>236</t>
  </si>
  <si>
    <t>765115302</t>
  </si>
  <si>
    <t>Montáž střešního výlezu pl jednotlivě přes 0,25 m2 pro keramickou krytinu</t>
  </si>
  <si>
    <t>Montáž střešních doplňků krytiny keramické střešního výlezu plochy jednotlivě přes 0,25 m2</t>
  </si>
  <si>
    <t>https://podminky.urs.cz/item/CS_URS_2024_01/765115302</t>
  </si>
  <si>
    <t>237</t>
  </si>
  <si>
    <t>59660223</t>
  </si>
  <si>
    <t>vikýř univerzální 450x730mm</t>
  </si>
  <si>
    <t>238</t>
  </si>
  <si>
    <t>765191021</t>
  </si>
  <si>
    <t>Montáž pojistné hydroizolační nebo parotěsné fólie kladené ve sklonu přes 20° s lepenými spoji na krokve</t>
  </si>
  <si>
    <t>Montáž pojistné hydroizolační nebo parotěsné fólie kladené ve sklonu přes 20° s lepenými přesahy na krokve</t>
  </si>
  <si>
    <t>https://podminky.urs.cz/item/CS_URS_2024_01/765191021</t>
  </si>
  <si>
    <t>239</t>
  </si>
  <si>
    <t>28329268</t>
  </si>
  <si>
    <t>fólie nekontaktní nízkodifuzně propustná PE mikroperforovaná pro doplňkovou hydroizolační vrstvu třípláštových střech (reakce na oheň - třída E) 140g/m2</t>
  </si>
  <si>
    <t>240</t>
  </si>
  <si>
    <t>765191031</t>
  </si>
  <si>
    <t>Lepení těsnících pásků pod kontralatě</t>
  </si>
  <si>
    <t>Montáž pojistné hydroizolační nebo parotěsné fólie lepení těsnících pásků pod kontralatě</t>
  </si>
  <si>
    <t>https://podminky.urs.cz/item/CS_URS_2024_01/765191031</t>
  </si>
  <si>
    <t>241</t>
  </si>
  <si>
    <t>28329300</t>
  </si>
  <si>
    <t>páska těsnící jednostranně lepící hliníková parotěsných folií š 50mm</t>
  </si>
  <si>
    <t>242</t>
  </si>
  <si>
    <t>998765202</t>
  </si>
  <si>
    <t>Přesun hmot procentní pro krytiny skládané v objektech v přes 6 do 12 m</t>
  </si>
  <si>
    <t>Přesun hmot pro krytiny skládané stanovený procentní sazbou (%) z ceny vodorovná dopravní vzdálenost do 50 m základní v objektech výšky přes 6 do 12 m</t>
  </si>
  <si>
    <t>https://podminky.urs.cz/item/CS_URS_2024_01/998765202</t>
  </si>
  <si>
    <t>766</t>
  </si>
  <si>
    <t xml:space="preserve"> Konstrukce truhlářské</t>
  </si>
  <si>
    <t>243</t>
  </si>
  <si>
    <t>766231113</t>
  </si>
  <si>
    <t>Montáž sklápěcích půdních schodů</t>
  </si>
  <si>
    <t>Montáž sklápěcích schodů na půdu s vyřezáním otvoru a kompletizací</t>
  </si>
  <si>
    <t>https://podminky.urs.cz/item/CS_URS_2024_01/766231113</t>
  </si>
  <si>
    <t>244</t>
  </si>
  <si>
    <t>61233162</t>
  </si>
  <si>
    <t>schody půdní skládací dřevěné smrkové a MDF deska 130x70cm, pro výšku 320cm, 12 schodnic</t>
  </si>
  <si>
    <t>245</t>
  </si>
  <si>
    <t>766621212</t>
  </si>
  <si>
    <t>Montáž dřevěných oken plochy přes 1 m2 otevíravých výšky do 2,5 m s rámem do zdiva</t>
  </si>
  <si>
    <t>Montáž oken dřevěných včetně montáže rámu plochy přes 1 m2 otevíravých do zdiva, výšky přes 1,5 do 2,5 m</t>
  </si>
  <si>
    <t>https://podminky.urs.cz/item/CS_URS_2024_01/766621212</t>
  </si>
  <si>
    <t>246</t>
  </si>
  <si>
    <t>6114101000</t>
  </si>
  <si>
    <t>okno dřevěné  s izolačním trojsklem 615x1490 mm par. dle projektu</t>
  </si>
  <si>
    <t>247</t>
  </si>
  <si>
    <t>611101001</t>
  </si>
  <si>
    <t>okno dřevěné zasklené izolačním trojsklem 1450x1480 mm par. dle projektu</t>
  </si>
  <si>
    <t>248</t>
  </si>
  <si>
    <t>611101002</t>
  </si>
  <si>
    <t>okno dřevěné zasklené izolačním trojsklem 2050x1450 mm par. dle projektu</t>
  </si>
  <si>
    <t>249</t>
  </si>
  <si>
    <t>766660171</t>
  </si>
  <si>
    <t>Montáž dveřních křídel otvíravých jednokřídlových š do 0,8 m do obložkové zárubně</t>
  </si>
  <si>
    <t>Montáž dveřních křídel dřevěných nebo plastových otevíravých do obložkové zárubně povrchově upravených jednokřídlových, šířky do 800 mm</t>
  </si>
  <si>
    <t>https://podminky.urs.cz/item/CS_URS_2024_01/766660171</t>
  </si>
  <si>
    <t>250</t>
  </si>
  <si>
    <t>611101004</t>
  </si>
  <si>
    <t>dveře vnitřní laminátové 700x1970 mm vč. obložkové zárubně a kování par.dle projektu,povrch HPL, kování rozetové, nerez, mat.kartáčované</t>
  </si>
  <si>
    <t>251</t>
  </si>
  <si>
    <t>611101005</t>
  </si>
  <si>
    <t>dveř vnitřní laminátové 800x1970mm vč. obložkové zárubně a kování par. dle projektu, povrch HPL, kování rozetové. nerez, mat.kartáčované</t>
  </si>
  <si>
    <t>252</t>
  </si>
  <si>
    <t>611101006</t>
  </si>
  <si>
    <t>dveře vnitřní laminátové 900x1970 mm vč. obložkové zárubně a kování par. dle projektu, povrch HPL, kování rozeové, nerez, mat.kartáčované</t>
  </si>
  <si>
    <t>253</t>
  </si>
  <si>
    <t>7661025789</t>
  </si>
  <si>
    <t>D+M úprava dveří na WC imobillní</t>
  </si>
  <si>
    <t>254</t>
  </si>
  <si>
    <t>766682111</t>
  </si>
  <si>
    <t>Montáž zárubní obložkových pro dveře jednokřídlové tl stěny do 170 mm</t>
  </si>
  <si>
    <t>Montáž zárubní dřevěných nebo plastových obložkových, pro dveře jednokřídlové, tloušťky stěny do 170 mm</t>
  </si>
  <si>
    <t>https://podminky.urs.cz/item/CS_URS_2024_01/766682111</t>
  </si>
  <si>
    <t>255</t>
  </si>
  <si>
    <t>766694116</t>
  </si>
  <si>
    <t>Montáž parapetních desek dřevěných nebo plastových š do 30 cm</t>
  </si>
  <si>
    <t>Montáž ostatních truhlářských konstrukcí parapetních desek dřevěných nebo plastových šířky do 300 mm</t>
  </si>
  <si>
    <t>https://podminky.urs.cz/item/CS_URS_2024_01/766694116</t>
  </si>
  <si>
    <t>256</t>
  </si>
  <si>
    <t>60794101</t>
  </si>
  <si>
    <t>parapet dřevotřískový vnitřní povrch laminátový š 200mm</t>
  </si>
  <si>
    <t>257</t>
  </si>
  <si>
    <t>766694126</t>
  </si>
  <si>
    <t>Montáž parapetních desek dřevěných nebo plastových š přes 30 cm</t>
  </si>
  <si>
    <t>Montáž ostatních truhlářských konstrukcí parapetních desek dřevěných nebo plastových šířky přes 300 mm</t>
  </si>
  <si>
    <t>https://podminky.urs.cz/item/CS_URS_2024_01/766694126</t>
  </si>
  <si>
    <t>258</t>
  </si>
  <si>
    <t>60794105</t>
  </si>
  <si>
    <t>parapet dřevotřískový vnitřní povrch laminátový š 400mm</t>
  </si>
  <si>
    <t>259</t>
  </si>
  <si>
    <t>7661025896</t>
  </si>
  <si>
    <t>D + M výdejního okénka</t>
  </si>
  <si>
    <t>260</t>
  </si>
  <si>
    <t>998766202</t>
  </si>
  <si>
    <t>Přesun hmot procentní pro kce truhlářské v objektech v přes 6 do 12 m</t>
  </si>
  <si>
    <t>Přesun hmot pro konstrukce truhlářské stanovený procentní sazbou (%) z ceny vodorovná dopravní vzdálenost do 50 m základní v objektech výšky přes 6 do 12 m</t>
  </si>
  <si>
    <t>https://podminky.urs.cz/item/CS_URS_2024_01/998766202</t>
  </si>
  <si>
    <t>767</t>
  </si>
  <si>
    <t xml:space="preserve"> Konstrukce zámečnické</t>
  </si>
  <si>
    <t>296</t>
  </si>
  <si>
    <t>767100</t>
  </si>
  <si>
    <t>D+M  vnitřní vitrína tvaru L-Al. prosklení 2 sklo (400+1040)*2,27 (m.č.101"</t>
  </si>
  <si>
    <t>369356606</t>
  </si>
  <si>
    <t>D+M vnitřní vitrína tvaru L-Al. prosklení 2 sklo (400+1040)*2,27 (m.č.101"</t>
  </si>
  <si>
    <t>261</t>
  </si>
  <si>
    <t>767161114</t>
  </si>
  <si>
    <t>Montáž zábradlí rovného z trubek do zdi hm přes 20 do 30 kg</t>
  </si>
  <si>
    <t>Montáž zábradlí rovného z trubek nebo tenkostěnných profilů do zdiva, hmotnosti 1 m zábradlí přes 20 do 30 kg</t>
  </si>
  <si>
    <t>https://podminky.urs.cz/item/CS_URS_2024_01/767161114</t>
  </si>
  <si>
    <t>262</t>
  </si>
  <si>
    <t>553205894</t>
  </si>
  <si>
    <t>dodávka ocelového zábralí žárově pozinkováno par. dle projektu</t>
  </si>
  <si>
    <t>263</t>
  </si>
  <si>
    <t>767531111</t>
  </si>
  <si>
    <t>Montáž vstupních kovových nebo plastových rohoží čistících zón</t>
  </si>
  <si>
    <t>264</t>
  </si>
  <si>
    <t>697520010</t>
  </si>
  <si>
    <t>rohož vstupní provedení hliník standard 27 mm</t>
  </si>
  <si>
    <t>266</t>
  </si>
  <si>
    <t>265</t>
  </si>
  <si>
    <t>767531121</t>
  </si>
  <si>
    <t>Osazení zapuštěného rámu z L profilů k čisticím rohožím</t>
  </si>
  <si>
    <t>268</t>
  </si>
  <si>
    <t>Montáž vstupních čisticích zón z rohoží osazení rámu mosazného nebo hliníkového zapuštěného z L profilů</t>
  </si>
  <si>
    <t>https://podminky.urs.cz/item/CS_URS_2024_01/767531121</t>
  </si>
  <si>
    <t>69752160</t>
  </si>
  <si>
    <t>rám pro zapuštění profil L-30/30 25/25 20/30 15/30-Al</t>
  </si>
  <si>
    <t>270</t>
  </si>
  <si>
    <t>267</t>
  </si>
  <si>
    <t>767581803</t>
  </si>
  <si>
    <t>Demontáž podhledu tvarovaný plech</t>
  </si>
  <si>
    <t>272</t>
  </si>
  <si>
    <t>Demontáž podhledů tvarovaných plechů</t>
  </si>
  <si>
    <t>https://podminky.urs.cz/item/CS_URS_2024_01/767581803</t>
  </si>
  <si>
    <t>767640111</t>
  </si>
  <si>
    <t>Montáž dveří ocelových nebo hliníkových vchodových jednokřídlových bez nadsvětlíku</t>
  </si>
  <si>
    <t>274</t>
  </si>
  <si>
    <t>https://podminky.urs.cz/item/CS_URS_2024_01/767640111</t>
  </si>
  <si>
    <t>297</t>
  </si>
  <si>
    <t>55325996</t>
  </si>
  <si>
    <t>dodávka sestava  Al , 3 sklo dveře 2140x2270 - dveře 1100+boční posklení 1040 pevné (m.č. 1.02)</t>
  </si>
  <si>
    <t>-1178702445</t>
  </si>
  <si>
    <t>295</t>
  </si>
  <si>
    <t>55325897</t>
  </si>
  <si>
    <t>Dodávka sestava Al 2140x2270, 3 sklo, dveře 1100+ boční prosklení pevné 1040</t>
  </si>
  <si>
    <t>-186532944</t>
  </si>
  <si>
    <t>767640221</t>
  </si>
  <si>
    <t>Montáž dveří ocelových nebo hliníkových vchodových dvoukřídlových bez nadsvětlíku</t>
  </si>
  <si>
    <t>278</t>
  </si>
  <si>
    <t>Montáž dveří ocelových nebo hliníkových vchodových dvoukřídlové bez nadsvětlíku</t>
  </si>
  <si>
    <t>https://podminky.urs.cz/item/CS_URS_2024_01/767640221</t>
  </si>
  <si>
    <t>271</t>
  </si>
  <si>
    <t>55348967</t>
  </si>
  <si>
    <t>dveře hliníkové vchodové dvoukřídlé  2140x2270 mm par. dle projektu</t>
  </si>
  <si>
    <t>280</t>
  </si>
  <si>
    <t>998767202</t>
  </si>
  <si>
    <t>Přesun hmot procentní pro zámečnické konstrukce v objektech v přes 6 do 12 m</t>
  </si>
  <si>
    <t>282</t>
  </si>
  <si>
    <t>Přesun hmot pro zámečnické konstrukce stanovený procentní sazbou (%) z ceny vodorovná dopravní vzdálenost do 50 m základní v objektech výšky přes 6 do 12 m</t>
  </si>
  <si>
    <t>https://podminky.urs.cz/item/CS_URS_2024_01/998767202</t>
  </si>
  <si>
    <t>273</t>
  </si>
  <si>
    <t>7672012589</t>
  </si>
  <si>
    <t>dodávka a montáž zastřešení vstupu z dvouvr.lepéného skla a konstrukce z kartáčovaného nerezu par. dle projektu</t>
  </si>
  <si>
    <t>284</t>
  </si>
  <si>
    <t>7672015489</t>
  </si>
  <si>
    <t>dodávka a montáž ocelové plošiny z pororoštů žárově pozinkováno par. dle projektu</t>
  </si>
  <si>
    <t>286</t>
  </si>
  <si>
    <t>771</t>
  </si>
  <si>
    <t xml:space="preserve"> Podlahy z dlaždic</t>
  </si>
  <si>
    <t>275</t>
  </si>
  <si>
    <t>771121011</t>
  </si>
  <si>
    <t>Nátěr penetrační na podlahu</t>
  </si>
  <si>
    <t>288</t>
  </si>
  <si>
    <t>Příprava podkladu před provedením dlažby nátěr penetrační na podlahu</t>
  </si>
  <si>
    <t>https://podminky.urs.cz/item/CS_URS_2024_01/771121011</t>
  </si>
  <si>
    <t>276</t>
  </si>
  <si>
    <t>771474113</t>
  </si>
  <si>
    <t>Montáž soklů z dlaždic keramických rovných lepených cementovým flexibilním lepidlem v přes 90 do 120 mm</t>
  </si>
  <si>
    <t>290</t>
  </si>
  <si>
    <t>Montáž soklů z dlaždic keramických lepených cementovým flexibilním lepidlem rovných, výšky přes 90 do 120 mm</t>
  </si>
  <si>
    <t>https://podminky.urs.cz/item/CS_URS_2024_01/771474113</t>
  </si>
  <si>
    <t>277</t>
  </si>
  <si>
    <t>771574113</t>
  </si>
  <si>
    <t>Montáž podlah keramických hladkých lepených cementovým flexibilním lepidlem přes 12 do 19 ks/m2</t>
  </si>
  <si>
    <t>292</t>
  </si>
  <si>
    <t>Montáž podlah z dlaždic keramických lepených cementovým flexibilním lepidlem hladkých, tloušťky do 10 mm přes 12 do 19 ks/m2</t>
  </si>
  <si>
    <t>https://podminky.urs.cz/item/CS_URS_2024_01/771574113</t>
  </si>
  <si>
    <t>59761434</t>
  </si>
  <si>
    <t>dlažba keramická slinutá hladká do interiéru i exteriéru pro vysoké mechanické namáhání přes 9 do 12ks/m2</t>
  </si>
  <si>
    <t>294</t>
  </si>
  <si>
    <t>279</t>
  </si>
  <si>
    <t>998771202</t>
  </si>
  <si>
    <t>Přesun hmot procentní pro podlahy z dlaždic v objektech v přes 6 do 12 m</t>
  </si>
  <si>
    <t>Přesun hmot pro podlahy z dlaždic stanovený procentní sazbou (%) z ceny vodorovná dopravní vzdálenost do 50 m základní v objektech výšky přes 6 do 12 m</t>
  </si>
  <si>
    <t>https://podminky.urs.cz/item/CS_URS_2024_01/998771202</t>
  </si>
  <si>
    <t>781</t>
  </si>
  <si>
    <t xml:space="preserve"> Dokončovací práce - obklady</t>
  </si>
  <si>
    <t>781121011</t>
  </si>
  <si>
    <t>Nátěr penetrační na stěnu</t>
  </si>
  <si>
    <t>298</t>
  </si>
  <si>
    <t>Příprava podkladu před provedením obkladu nátěr penetrační na stěnu</t>
  </si>
  <si>
    <t>https://podminky.urs.cz/item/CS_URS_2024_01/781121011</t>
  </si>
  <si>
    <t>281</t>
  </si>
  <si>
    <t>781474115</t>
  </si>
  <si>
    <t>Montáž obkladů keramických hladkých lepených cementovým flexibilním lepidlem přes 22 do 25 ks/m2</t>
  </si>
  <si>
    <t>Montáž keramických obkladů stěn lepených cementovým flexibilním lepidlem hladkých přes 22 do 25 ks/m2</t>
  </si>
  <si>
    <t>https://podminky.urs.cz/item/CS_URS_2024_01/781474115</t>
  </si>
  <si>
    <t>59761039</t>
  </si>
  <si>
    <t>obklad keramický hladký přes 22 do 25ks/m2</t>
  </si>
  <si>
    <t>283</t>
  </si>
  <si>
    <t>781494111</t>
  </si>
  <si>
    <t>Plastové profily rohové lepené flexibilním lepidlem</t>
  </si>
  <si>
    <t>304</t>
  </si>
  <si>
    <t>998781202</t>
  </si>
  <si>
    <t>Přesun hmot procentní pro obklady keramické v objektech v přes 6 do 12 m</t>
  </si>
  <si>
    <t>306</t>
  </si>
  <si>
    <t>Přesun hmot pro obklady keramické stanovený procentní sazbou (%) z ceny vodorovná dopravní vzdálenost do 50 m základní v objektech výšky přes 6 do 12 m</t>
  </si>
  <si>
    <t>https://podminky.urs.cz/item/CS_URS_2024_01/998781202</t>
  </si>
  <si>
    <t>783</t>
  </si>
  <si>
    <t>Dokončovací práce - nátěry</t>
  </si>
  <si>
    <t>299</t>
  </si>
  <si>
    <t>783214121</t>
  </si>
  <si>
    <t>Sanační biocidní ošetření stříkáním tesařských konstrukcí zabudovaných do konstrukce</t>
  </si>
  <si>
    <t>-263409727</t>
  </si>
  <si>
    <t>Sanační napouštěcí nátěr tesařských prvků proti dřevokazným houbám, hmyzu a plísním zabudovaných do konstrukce, aplikovaný stříkáním</t>
  </si>
  <si>
    <t>https://podminky.urs.cz/item/CS_URS_2024_01/783214121</t>
  </si>
  <si>
    <t>"krokev 120/160"7,50*(0,12+0,16)*2*32</t>
  </si>
  <si>
    <t>"vaznice 160/180"12,60*(0,16+0,18)*4</t>
  </si>
  <si>
    <t>"vazný trám 200/250"12,50*(0,20+0,25)*2*3</t>
  </si>
  <si>
    <t>"sloupek 160/160"2,00*0,16*4*6</t>
  </si>
  <si>
    <t>Součet</t>
  </si>
  <si>
    <t>285</t>
  </si>
  <si>
    <t>783823133</t>
  </si>
  <si>
    <t>Penetrační silikátový nátěr hladkých, tenkovrstvých zrnitých nebo štukových omítek</t>
  </si>
  <si>
    <t>308</t>
  </si>
  <si>
    <t>Penetrační nátěr omítek hladkých omítek hladkých, zrnitých tenkovrstvých nebo štukových stupně členitosti 1 a 2 silikátový</t>
  </si>
  <si>
    <t>https://podminky.urs.cz/item/CS_URS_2024_01/783823133</t>
  </si>
  <si>
    <t>310</t>
  </si>
  <si>
    <t>287</t>
  </si>
  <si>
    <t>783827423</t>
  </si>
  <si>
    <t>Krycí dvojnásobný silikátový nátěr omítek stupně členitosti 1 a 2</t>
  </si>
  <si>
    <t>312</t>
  </si>
  <si>
    <t>Krycí (ochranný ) nátěr omítek dvojnásobný hladkých omítek hladkých, zrnitých tenkovrstvých nebo štukových stupně členitosti 1 a 2 silikátový</t>
  </si>
  <si>
    <t>https://podminky.urs.cz/item/CS_URS_2024_01/783827423</t>
  </si>
  <si>
    <t>314</t>
  </si>
  <si>
    <t>784</t>
  </si>
  <si>
    <t xml:space="preserve"> Dokončovací práce - malby a tapety</t>
  </si>
  <si>
    <t>289</t>
  </si>
  <si>
    <t>784181013</t>
  </si>
  <si>
    <t>Dvojnásobné pačokování v místnostech v přes 3,80 do 5,00 m</t>
  </si>
  <si>
    <t>316</t>
  </si>
  <si>
    <t>Pačokování dvojnásobné v místnostech výšky přes 3,80 do 5,00 m</t>
  </si>
  <si>
    <t>https://podminky.urs.cz/item/CS_URS_2024_01/784181013</t>
  </si>
  <si>
    <t>7844012589</t>
  </si>
  <si>
    <t>sanační roztok se sloučeninamí chloru D +M</t>
  </si>
  <si>
    <t>318</t>
  </si>
  <si>
    <t>VRN</t>
  </si>
  <si>
    <t xml:space="preserve"> Vedlejší rozpočtové náklady</t>
  </si>
  <si>
    <t>VRN1</t>
  </si>
  <si>
    <t xml:space="preserve"> Průzkumné, geodetické a projektové práce</t>
  </si>
  <si>
    <t>291</t>
  </si>
  <si>
    <t>013254000</t>
  </si>
  <si>
    <t>Dokumentace skutečného provedení stavby</t>
  </si>
  <si>
    <t>Kč</t>
  </si>
  <si>
    <t>324</t>
  </si>
  <si>
    <t>VRN3</t>
  </si>
  <si>
    <t xml:space="preserve"> Zařízení staveniště</t>
  </si>
  <si>
    <t>030001000</t>
  </si>
  <si>
    <t>Zařízení staveniště</t>
  </si>
  <si>
    <t>326</t>
  </si>
  <si>
    <t>VRN4</t>
  </si>
  <si>
    <t xml:space="preserve"> Inženýrská činnost</t>
  </si>
  <si>
    <t>293</t>
  </si>
  <si>
    <t>045002000</t>
  </si>
  <si>
    <t>Kompletační a koordinační činnost</t>
  </si>
  <si>
    <t>328</t>
  </si>
  <si>
    <t>VRN7</t>
  </si>
  <si>
    <t xml:space="preserve"> Provozní vlivy</t>
  </si>
  <si>
    <t>070001000</t>
  </si>
  <si>
    <t>Provozní vlivy</t>
  </si>
  <si>
    <t>330</t>
  </si>
  <si>
    <t>VRN9</t>
  </si>
  <si>
    <t>Ostatní náklady</t>
  </si>
  <si>
    <t>090001000</t>
  </si>
  <si>
    <t>1024</t>
  </si>
  <si>
    <t>-543289004</t>
  </si>
  <si>
    <t>Ostatní náklady výrobně montážní dokumentace</t>
  </si>
  <si>
    <t>https://podminky.urs.cz/item/CS_URS_2024_01/090001000</t>
  </si>
  <si>
    <t>2015-01 - ZTI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</si>
  <si>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</si>
  <si>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</si>
  <si>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</si>
  <si>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  99 -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</si>
  <si>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</si>
  <si>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</si>
  <si>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</si>
  <si>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</si>
  <si>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</si>
  <si>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Práce a dodávky HSV</t>
  </si>
  <si>
    <t>Svislé a kompletní konstrukce</t>
  </si>
  <si>
    <t>346244361</t>
  </si>
  <si>
    <t>Zazdívka o tl 65 mm rýh, nik nebo kapes z cihel pálených</t>
  </si>
  <si>
    <t>-1190550312</t>
  </si>
  <si>
    <t>Zazdívka rýh, potrubí, nik (výklenků) nebo kapes z pálených cihel na maltu tl. 65 mm</t>
  </si>
  <si>
    <t>https://podminky.urs.cz/item/CS_URS_2024_01/346244361</t>
  </si>
  <si>
    <t>Ostatní konstrukce a práce-bourání</t>
  </si>
  <si>
    <t>972055241</t>
  </si>
  <si>
    <t>Vybourání otvorů ve stropech z ŽB prefabrikátů pl do 0,09 m2 tl přes 120 mm</t>
  </si>
  <si>
    <t>-1322182152</t>
  </si>
  <si>
    <t>Vybourání otvorů ve stropech nebo klenbách železobetonových ve stropech z dutých prefabrikátů, plochy do 0,09 m2, tl. přes 120 mm</t>
  </si>
  <si>
    <t>https://podminky.urs.cz/item/CS_URS_2024_01/972055241</t>
  </si>
  <si>
    <t>974031144</t>
  </si>
  <si>
    <t>Vysekání rýh ve zdivu cihelném hl do 70 mm š do 150 mm</t>
  </si>
  <si>
    <t>1514664404</t>
  </si>
  <si>
    <t>Vysekání rýh ve zdivu cihelném na maltu vápennou nebo vápenocementovou do hl. 70 mm a šířky do 150 mm</t>
  </si>
  <si>
    <t>https://podminky.urs.cz/item/CS_URS_2024_01/974031144</t>
  </si>
  <si>
    <t>974031164</t>
  </si>
  <si>
    <t>Vysekání rýh ve zdivu cihelném hl do 150 mm š do 150 mm</t>
  </si>
  <si>
    <t>448021561</t>
  </si>
  <si>
    <t>Vysekání rýh ve zdivu cihelném na maltu vápennou nebo vápenocementovou do hl. 150 mm a šířky do 150 mm</t>
  </si>
  <si>
    <t>https://podminky.urs.cz/item/CS_URS_2024_01/974031164</t>
  </si>
  <si>
    <t>Přesun hmot</t>
  </si>
  <si>
    <t>997006512</t>
  </si>
  <si>
    <t>Vodorovné doprava suti s naložením a složením na skládku přes 100 m do 1 km</t>
  </si>
  <si>
    <t>-406592090</t>
  </si>
  <si>
    <t>Vodorovná doprava suti na skládku s naložením na dopravní prostředek a složením přes 100 m do 1 km</t>
  </si>
  <si>
    <t>https://podminky.urs.cz/item/CS_URS_2024_01/997006512</t>
  </si>
  <si>
    <t>997013213</t>
  </si>
  <si>
    <t>Vnitrostaveništní doprava suti a vybouraných hmot pro budovy v přes 9 do 12 m ručně</t>
  </si>
  <si>
    <t>-1457821662</t>
  </si>
  <si>
    <t>Vnitrostaveništní doprava suti a vybouraných hmot vodorovně do 50 m s naložením ručně pro budovy a haly výšky přes 9 do 12 m</t>
  </si>
  <si>
    <t>https://podminky.urs.cz/item/CS_URS_2024_01/997013213</t>
  </si>
  <si>
    <t>-1708647967</t>
  </si>
  <si>
    <t>1755396970</t>
  </si>
  <si>
    <t>2,099*10 "Přepočtené koeficientem množství</t>
  </si>
  <si>
    <t>997013831</t>
  </si>
  <si>
    <t>Poplatek za uložení stavebního směsného odpadu na skládce (skládkovné)</t>
  </si>
  <si>
    <t>367362477</t>
  </si>
  <si>
    <t>https://podminky.urs.cz/item/CS_URS_2024_01/997013831</t>
  </si>
  <si>
    <t>998011002</t>
  </si>
  <si>
    <t>Přesun hmot pro budovy zděné v přes 6 do 12 m</t>
  </si>
  <si>
    <t>-2129359546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</si>
  <si>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</si>
  <si>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https://podminky.urs.cz/item/CS_URS_2024_01/998011002</t>
  </si>
  <si>
    <t>Práce a dodávky PSV</t>
  </si>
  <si>
    <t>721</t>
  </si>
  <si>
    <t>Zdravotechnika - vnitřní kanalizace</t>
  </si>
  <si>
    <t>721140802</t>
  </si>
  <si>
    <t>Demontáž potrubí litinové DN do 100</t>
  </si>
  <si>
    <t>53232962</t>
  </si>
  <si>
    <t>Demontáž potrubí z litinových trub odpadních nebo dešťových do DN 100</t>
  </si>
  <si>
    <t>https://podminky.urs.cz/item/CS_URS_2024_01/721140802</t>
  </si>
  <si>
    <t>721171803</t>
  </si>
  <si>
    <t>Demontáž potrubí z PVC D do 75</t>
  </si>
  <si>
    <t>-1119565667</t>
  </si>
  <si>
    <t>Demontáž potrubí z novodurových trub odpadních nebo připojovacích do D 75</t>
  </si>
  <si>
    <t>https://podminky.urs.cz/item/CS_URS_2024_01/721171803</t>
  </si>
  <si>
    <t>721173315</t>
  </si>
  <si>
    <t>Potrubí kanalizační z PVC SN 4 dešťové DN 110</t>
  </si>
  <si>
    <t>1486697812</t>
  </si>
  <si>
    <t>Potrubí z trub PVC SN4 dešťové DN 110</t>
  </si>
  <si>
    <t>https://podminky.urs.cz/item/CS_URS_2024_01/721173315</t>
  </si>
  <si>
    <t>721173316</t>
  </si>
  <si>
    <t>Potrubí kanalizační z PVC SN 4 dešťové DN 125</t>
  </si>
  <si>
    <t>1478310105</t>
  </si>
  <si>
    <t>Potrubí z trub PVC SN4 dešťové DN 125</t>
  </si>
  <si>
    <t>https://podminky.urs.cz/item/CS_URS_2024_01/721173316</t>
  </si>
  <si>
    <t>721173401</t>
  </si>
  <si>
    <t>Potrubí kanalizační z PVC SN 4 svodné DN 110</t>
  </si>
  <si>
    <t>-912954713</t>
  </si>
  <si>
    <t>Potrubí z trub PVC SN4 svodné (ležaté) DN 110</t>
  </si>
  <si>
    <t>https://podminky.urs.cz/item/CS_URS_2024_01/721173401</t>
  </si>
  <si>
    <t>721173402</t>
  </si>
  <si>
    <t>Potrubí kanalizační z PVC SN 4 svodné DN 125</t>
  </si>
  <si>
    <t>2130588371</t>
  </si>
  <si>
    <t>Potrubí z trub PVC SN4 svodné (ležaté) DN 125</t>
  </si>
  <si>
    <t>https://podminky.urs.cz/item/CS_URS_2024_01/721173402</t>
  </si>
  <si>
    <t>721174024</t>
  </si>
  <si>
    <t>Potrubí kanalizační z PP odpadní DN 75</t>
  </si>
  <si>
    <t>-1271894713</t>
  </si>
  <si>
    <t>Potrubí z trub polypropylenových odpadní (svislé) DN 75</t>
  </si>
  <si>
    <t>https://podminky.urs.cz/item/CS_URS_2024_01/721174024</t>
  </si>
  <si>
    <t>721174025</t>
  </si>
  <si>
    <t>Potrubí kanalizační z PP odpadní DN 110</t>
  </si>
  <si>
    <t>-684520686</t>
  </si>
  <si>
    <t>Potrubí z trub polypropylenových odpadní (svislé) DN 110</t>
  </si>
  <si>
    <t>https://podminky.urs.cz/item/CS_URS_2024_01/721174025</t>
  </si>
  <si>
    <t>721174043</t>
  </si>
  <si>
    <t>Potrubí kanalizační z PP připojovací DN 50</t>
  </si>
  <si>
    <t>-859295826</t>
  </si>
  <si>
    <t>Potrubí z trub polypropylenových připojovací DN 50</t>
  </si>
  <si>
    <t>https://podminky.urs.cz/item/CS_URS_2024_01/721174043</t>
  </si>
  <si>
    <t>721174044</t>
  </si>
  <si>
    <t>Potrubí kanalizační z PP připojovací DN 75</t>
  </si>
  <si>
    <t>-553877116</t>
  </si>
  <si>
    <t>Potrubí z trub polypropylenových připojovací DN 75</t>
  </si>
  <si>
    <t>https://podminky.urs.cz/item/CS_URS_2024_01/721174044</t>
  </si>
  <si>
    <t>721174045</t>
  </si>
  <si>
    <t>Potrubí kanalizační z PP připojovací DN 110</t>
  </si>
  <si>
    <t>-711164916</t>
  </si>
  <si>
    <t>Potrubí z trub polypropylenových připojovací DN 110</t>
  </si>
  <si>
    <t>https://podminky.urs.cz/item/CS_URS_2024_01/721174045</t>
  </si>
  <si>
    <t>721194105</t>
  </si>
  <si>
    <t>Vyvedení a upevnění odpadních výpustek DN 50</t>
  </si>
  <si>
    <t>30168764</t>
  </si>
  <si>
    <t>Vyměření přípojek na potrubí vyvedení a upevnění odpadních výpustek DN 50</t>
  </si>
  <si>
    <t>https://podminky.urs.cz/item/CS_URS_2024_01/721194105</t>
  </si>
  <si>
    <t>721194107</t>
  </si>
  <si>
    <t>Vyvedení a upevnění odpadních výpustek DN 70</t>
  </si>
  <si>
    <t>1899960228</t>
  </si>
  <si>
    <t>Vyměření přípojek na potrubí vyvedení a upevnění odpadních výpustek DN 70</t>
  </si>
  <si>
    <t>https://podminky.urs.cz/item/CS_URS_2024_01/721194107</t>
  </si>
  <si>
    <t>721194109</t>
  </si>
  <si>
    <t>Vyvedení a upevnění odpadních výpustek DN 110</t>
  </si>
  <si>
    <t>1995771418</t>
  </si>
  <si>
    <t>Vyměření přípojek na potrubí vyvedení a upevnění odpadních výpustek DN 110</t>
  </si>
  <si>
    <t>https://podminky.urs.cz/item/CS_URS_2024_01/721194109</t>
  </si>
  <si>
    <t>721211403</t>
  </si>
  <si>
    <t>Vpusť podlahová s vodorovným odtokem DN 50/75 s kulovým kloubem mřížka nerez 115x115</t>
  </si>
  <si>
    <t>1917376865</t>
  </si>
  <si>
    <t>Podlahové vpusti s vodorovným odtokem DN 50/75 s kulovým kloubem, mřížka nerez 115x115</t>
  </si>
  <si>
    <t>https://podminky.urs.cz/item/CS_URS_2024_01/721211403</t>
  </si>
  <si>
    <t>721226511</t>
  </si>
  <si>
    <t>Zápachová uzávěrka podomítková pro pračku a myčku DN 40</t>
  </si>
  <si>
    <t>-2028005747</t>
  </si>
  <si>
    <t>Zápachové uzávěrky podomítkové (Pe) s krycí deskou pro pračku a myčku DN 40</t>
  </si>
  <si>
    <t>https://podminky.urs.cz/item/CS_URS_2024_01/721226511</t>
  </si>
  <si>
    <t>721242115</t>
  </si>
  <si>
    <t>Lapač střešních splavenin z PP s kulovým kloubem na odtoku DN 110</t>
  </si>
  <si>
    <t>819378745</t>
  </si>
  <si>
    <t>Lapače střešních splavenin polypropylenové (PP) s kulovým kloubem na odtoku DN 110</t>
  </si>
  <si>
    <t>https://podminky.urs.cz/item/CS_URS_2024_01/721242115</t>
  </si>
  <si>
    <t>721273153</t>
  </si>
  <si>
    <t>Hlavice ventilační polypropylen PP DN 110</t>
  </si>
  <si>
    <t>-628464021</t>
  </si>
  <si>
    <t>Ventilační hlavice z polypropylenu (PP) DN 110</t>
  </si>
  <si>
    <t>https://podminky.urs.cz/item/CS_URS_2024_01/721273153</t>
  </si>
  <si>
    <t>721274103</t>
  </si>
  <si>
    <t>Přivzdušňovací ventil venkovní odpadních potrubí DN 110</t>
  </si>
  <si>
    <t>-687727574</t>
  </si>
  <si>
    <t>Ventily přivzdušňovací odpadních potrubí venkovní DN 110</t>
  </si>
  <si>
    <t>https://podminky.urs.cz/item/CS_URS_2024_01/721274103</t>
  </si>
  <si>
    <t>721290111</t>
  </si>
  <si>
    <t>Zkouška těsnosti potrubí kanalizace vodou DN do 125</t>
  </si>
  <si>
    <t>-1933326159</t>
  </si>
  <si>
    <t>Zkouška těsnosti kanalizace v objektech vodou do DN 125</t>
  </si>
  <si>
    <t>https://podminky.urs.cz/item/CS_URS_2024_01/721290111</t>
  </si>
  <si>
    <t>721290123</t>
  </si>
  <si>
    <t>Zkouška těsnosti potrubí kanalizace kouřem do DN 300</t>
  </si>
  <si>
    <t>CS ÚRS 2014 01</t>
  </si>
  <si>
    <t>1320611116</t>
  </si>
  <si>
    <t>Zkouška těsnosti kanalizace v objektech kouřem do DN 300</t>
  </si>
  <si>
    <t>R72129011</t>
  </si>
  <si>
    <t xml:space="preserve">kouřové patrony </t>
  </si>
  <si>
    <t>-1187014887</t>
  </si>
  <si>
    <t>kouřové patrony</t>
  </si>
  <si>
    <t>998721101</t>
  </si>
  <si>
    <t>Přesun hmot tonážní pro vnitřní kanalizaci v objektech v do 6 m</t>
  </si>
  <si>
    <t>-1233367114</t>
  </si>
  <si>
    <t>Přesun hmot pro vnitřní kanalizaci stanovený z hmotnosti přesunovaného materiálu vodorovná dopravní vzdálenost do 50 m základní v objektech výšky do 6 m</t>
  </si>
  <si>
    <t>https://podminky.urs.cz/item/CS_URS_2024_01/998721101</t>
  </si>
  <si>
    <t>998721181</t>
  </si>
  <si>
    <t>Příplatek k přesunu hmot tonážní 721 prováděný bez použití mechanizace</t>
  </si>
  <si>
    <t>-2101304007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</si>
  <si>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</si>
  <si>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</si>
  <si>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</si>
  <si>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722130801</t>
  </si>
  <si>
    <t>Demontáž potrubí ocelové pozinkované závitové DN do 25</t>
  </si>
  <si>
    <t>1250889821</t>
  </si>
  <si>
    <t>Demontáž potrubí z ocelových trubek pozinkovaných závitových do DN 25</t>
  </si>
  <si>
    <t>https://podminky.urs.cz/item/CS_URS_2024_01/722130801</t>
  </si>
  <si>
    <t>722174022</t>
  </si>
  <si>
    <t>Potrubí vodovodní plastové PPR svar polyfúze PN 20 D 20x3,4 mm</t>
  </si>
  <si>
    <t>552188921</t>
  </si>
  <si>
    <t>Potrubí z plastových trubek z polypropylenu PPR svařovaných polyfúzně PN 20 (SDR 6) D 20 x 3,4</t>
  </si>
  <si>
    <t>https://podminky.urs.cz/item/CS_URS_2024_01/722174022</t>
  </si>
  <si>
    <t>722174023</t>
  </si>
  <si>
    <t>Potrubí vodovodní plastové PPR svar polyfúze PN 20 D 25x4,2 mm</t>
  </si>
  <si>
    <t>1502479410</t>
  </si>
  <si>
    <t>Potrubí z plastových trubek z polypropylenu PPR svařovaných polyfúzně PN 20 (SDR 6) D 25 x 4,2</t>
  </si>
  <si>
    <t>https://podminky.urs.cz/item/CS_URS_2024_01/722174023</t>
  </si>
  <si>
    <t>722174024</t>
  </si>
  <si>
    <t>Potrubí vodovodní plastové PPR svar polyfúze PN 20 D 32x5,4 mm</t>
  </si>
  <si>
    <t>-1967549149</t>
  </si>
  <si>
    <t>Potrubí z plastových trubek z polypropylenu PPR svařovaných polyfúzně PN 20 (SDR 6) D 32 x 5,4</t>
  </si>
  <si>
    <t>https://podminky.urs.cz/item/CS_URS_2024_01/722174024</t>
  </si>
  <si>
    <t>722174025</t>
  </si>
  <si>
    <t>Potrubí vodovodní plastové PPR svar polyfúze PN 20 D 40x6,7 mm</t>
  </si>
  <si>
    <t>-1231436131</t>
  </si>
  <si>
    <t>Potrubí z plastových trubek z polypropylenu PPR svařovaných polyfúzně PN 20 (SDR 6) D 40 x 6,7</t>
  </si>
  <si>
    <t>https://podminky.urs.cz/item/CS_URS_2024_01/722174025</t>
  </si>
  <si>
    <t>722174062</t>
  </si>
  <si>
    <t>Potrubí vodovodní plastové křížení PPR svar polyfúze PN 20 D 20x3,4 mm</t>
  </si>
  <si>
    <t>1691420942</t>
  </si>
  <si>
    <t>Potrubí z plastových trubek z polypropylenu PPR svařovaných polyfúzně křížení potrubí (PPR) PN 20 (SDR 6) D 20 x 3,4</t>
  </si>
  <si>
    <t>https://podminky.urs.cz/item/CS_URS_2024_01/722174062</t>
  </si>
  <si>
    <t>722181221</t>
  </si>
  <si>
    <t>Ochrana vodovodního potrubí přilepenými termoizolačními trubicemi z PE tl přes 6 do 9 mm DN do 22 mm</t>
  </si>
  <si>
    <t>-2067074991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</si>
  <si>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</si>
  <si>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https://podminky.urs.cz/item/CS_URS_2024_01/722181221</t>
  </si>
  <si>
    <t>722181222</t>
  </si>
  <si>
    <t>Ochrana vodovodního potrubí přilepenými termoizolačními trubicemi z PE tl přes 6 do 9 mm DN přes 22 do 45 mm</t>
  </si>
  <si>
    <t>714007806</t>
  </si>
  <si>
    <t>Ochrana potrubí termoizolačními trubicemi z pěnového polyetylenu PE přilepenými v příčných a podélných spojích, tloušťky izolace přes 6 do 9 mm, vnitřního průměru izolace DN přes 22 do 45 mm</t>
  </si>
  <si>
    <t>https://podminky.urs.cz/item/CS_URS_2024_01/722181222</t>
  </si>
  <si>
    <t>722181251</t>
  </si>
  <si>
    <t>Ochrana vodovodního potrubí přilepenými termoizolačními trubicemi z PE tl přes 20 do 25 mm DN do 22 mm</t>
  </si>
  <si>
    <t>451128890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</si>
  <si>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</si>
  <si>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https://podminky.urs.cz/item/CS_URS_2024_01/722181251</t>
  </si>
  <si>
    <t>722181252</t>
  </si>
  <si>
    <t>Ochrana vodovodního potrubí přilepenými termoizolačními trubicemi z PE tl přes 20 do 25 mm DN přes 22 do 45 mm</t>
  </si>
  <si>
    <t>1649090772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</si>
  <si>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</si>
  <si>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https://podminky.urs.cz/item/CS_URS_2024_01/722181252</t>
  </si>
  <si>
    <t>722220152</t>
  </si>
  <si>
    <t>Nástěnka závitová plastová PPR PN 20 DN 20 x G 1/2"</t>
  </si>
  <si>
    <t>-877921063</t>
  </si>
  <si>
    <t>Armatury s jedním závitem plastové (PPR) PN 20 (SDR 6) DN 20 x G 1/2"</t>
  </si>
  <si>
    <t>https://podminky.urs.cz/item/CS_URS_2024_01/722220152</t>
  </si>
  <si>
    <t>722220161</t>
  </si>
  <si>
    <t>Nástěnný komplet plastový PPR PN 20 DN 20 x G 1/2"</t>
  </si>
  <si>
    <t>799524182</t>
  </si>
  <si>
    <t>Armatury s jedním závitem plastové (PPR) PN 20 (SDR 6) DN 20 x G 1/2" (nástěnný komplet)</t>
  </si>
  <si>
    <t>https://podminky.urs.cz/item/CS_URS_2024_01/722220161</t>
  </si>
  <si>
    <t>722220234</t>
  </si>
  <si>
    <t>Přechodka dGK PPR PN 20 D 40 x G 5/4" s kovovým vnitřním závitem</t>
  </si>
  <si>
    <t>1465021078</t>
  </si>
  <si>
    <t>Armatury s jedním závitem přechodové tvarovky PPR, PN 20 (SDR 6) s kovovým závitem vnitřním přechodky dGK D 40 x G 5/4"</t>
  </si>
  <si>
    <t>https://podminky.urs.cz/item/CS_URS_2024_01/722220234</t>
  </si>
  <si>
    <t>722220242</t>
  </si>
  <si>
    <t>Přechodka dGK PPR PN 20 D 25 x G 3/4" s kovovým vnitřním závitem a převlečnou maticí</t>
  </si>
  <si>
    <t>697264466</t>
  </si>
  <si>
    <t>Armatury s jedním závitem přechodové tvarovky PPR, PN 20 (SDR 6) s kovovým závitem vnitřním přechodky s převlečnou maticí D 25 x G 1"</t>
  </si>
  <si>
    <t>https://podminky.urs.cz/item/CS_URS_2024_01/722220242</t>
  </si>
  <si>
    <t>722224115</t>
  </si>
  <si>
    <t>Kohout plnicí nebo vypouštěcí G 1/2" PN 10 s jedním závitem</t>
  </si>
  <si>
    <t>-1482447228</t>
  </si>
  <si>
    <t>Armatury s jedním závitem kohouty plnicí a vypouštěcí PN 10 G 1/2"</t>
  </si>
  <si>
    <t>https://podminky.urs.cz/item/CS_URS_2024_01/722224115</t>
  </si>
  <si>
    <t>722231073</t>
  </si>
  <si>
    <t>Ventil zpětný mosazný G 3/4" PN 10 do 110°C se dvěma závity</t>
  </si>
  <si>
    <t>619409529</t>
  </si>
  <si>
    <t>Armatury se dvěma závity ventily zpětné mosazné PN 10 do 110°C G 3/4"</t>
  </si>
  <si>
    <t>https://podminky.urs.cz/item/CS_URS_2024_01/722231073</t>
  </si>
  <si>
    <t>722231142</t>
  </si>
  <si>
    <t>Ventil závitový pojistný rohový G 3/4"</t>
  </si>
  <si>
    <t>-1062200935</t>
  </si>
  <si>
    <t>Armatury se dvěma závity ventily pojistné rohové G 3/4"</t>
  </si>
  <si>
    <t>https://podminky.urs.cz/item/CS_URS_2024_01/722231142</t>
  </si>
  <si>
    <t>722232044</t>
  </si>
  <si>
    <t>Kohout kulový přímý G 3/4" PN 42 do 185°C vnitřní závit</t>
  </si>
  <si>
    <t>-880001511</t>
  </si>
  <si>
    <t>Armatury se dvěma závity kulové kohouty PN 42 do 185 °C přímé vnitřní závit G 3/4"</t>
  </si>
  <si>
    <t>https://podminky.urs.cz/item/CS_URS_2024_01/722232044</t>
  </si>
  <si>
    <t>722290226</t>
  </si>
  <si>
    <t>Zkouška těsnosti vodovodního potrubí závitového DN do 50</t>
  </si>
  <si>
    <t>856349748</t>
  </si>
  <si>
    <t>Zkoušky, proplach a desinfekce vodovodního potrubí zkoušky těsnosti vodovodního potrubí závitového do DN 50</t>
  </si>
  <si>
    <t>https://podminky.urs.cz/item/CS_URS_2024_01/722290226</t>
  </si>
  <si>
    <t>722290234</t>
  </si>
  <si>
    <t>Proplach a dezinfekce vodovodního potrubí DN do 80</t>
  </si>
  <si>
    <t>-1009423562</t>
  </si>
  <si>
    <t>Zkoušky, proplach a desinfekce vodovodního potrubí proplach a desinfekce vodovodního potrubí do DN 80</t>
  </si>
  <si>
    <t>https://podminky.urs.cz/item/CS_URS_2024_01/722290234</t>
  </si>
  <si>
    <t>998722101</t>
  </si>
  <si>
    <t>Přesun hmot tonážní pro vnitřní vodovod v objektech v do 6 m</t>
  </si>
  <si>
    <t>1167344017</t>
  </si>
  <si>
    <t>Přesun hmot pro vnitřní vodovod stanovený z hmotnosti přesunovaného materiálu vodorovná dopravní vzdálenost do 50 m základní v objektech výšky do 6 m</t>
  </si>
  <si>
    <t>https://podminky.urs.cz/item/CS_URS_2024_01/998722101</t>
  </si>
  <si>
    <t>998722181</t>
  </si>
  <si>
    <t>Příplatek k přesunu hmot tonážní 722 prováděný bez použití mechanizace</t>
  </si>
  <si>
    <t>873436083</t>
  </si>
  <si>
    <t>Přesun hmot pro vnitřní vodovod stanovený z hmotnosti přesunovaného materiálu Příplatek k ceně za přesun prováděný bez použití mechanizace pro jakoukoliv výšku objektu</t>
  </si>
  <si>
    <t>Zdravotechnika - zařizovací předměty</t>
  </si>
  <si>
    <t>725112021</t>
  </si>
  <si>
    <t>Klozet keramický závěsný na nosné stěny s hlubokým splachováním odpad vodorovný</t>
  </si>
  <si>
    <t>-583927020</t>
  </si>
  <si>
    <t>Zařízení záchodů klozety keramické závěsné na nosné stěny s hlubokým splachováním odpad vodorovný</t>
  </si>
  <si>
    <t>https://podminky.urs.cz/item/CS_URS_2024_01/725112021</t>
  </si>
  <si>
    <t>725121502</t>
  </si>
  <si>
    <t>Pisoárový záchodek keramický bez splachovací nádrže bez odsávání a s otvorem pro ventil</t>
  </si>
  <si>
    <t>731657399</t>
  </si>
  <si>
    <t>Pisoárové záchodky keramické bez splachovací nádrže urinál bez odsávání s otvorem pro ventil</t>
  </si>
  <si>
    <t>https://podminky.urs.cz/item/CS_URS_2024_01/725121502</t>
  </si>
  <si>
    <t>725211602</t>
  </si>
  <si>
    <t>Umyvadlo keramické bílé šířky 550 mm bez krytu na sifon připevněné na stěnu šrouby</t>
  </si>
  <si>
    <t>-1018457940</t>
  </si>
  <si>
    <t>Umyvadla keramická bílá bez výtokových armatur připevněná na stěnu šrouby bez sloupu nebo krytu na sifon, šířka umyvadla 550 mm</t>
  </si>
  <si>
    <t>https://podminky.urs.cz/item/CS_URS_2024_01/725211602</t>
  </si>
  <si>
    <t>725231203</t>
  </si>
  <si>
    <t>Bidet bez armatur výtokových keramický závěsný se zápachovou uzávěrkou</t>
  </si>
  <si>
    <t>1596181877</t>
  </si>
  <si>
    <t>Bidety bez výtokových armatur se zápachovou uzávěrkou keramické závěsné</t>
  </si>
  <si>
    <t>https://podminky.urs.cz/item/CS_URS_2024_01/725231203</t>
  </si>
  <si>
    <t>725241112</t>
  </si>
  <si>
    <t>Vanička sprchová akrylátová čtvercová 900x900 mm</t>
  </si>
  <si>
    <t>76827986</t>
  </si>
  <si>
    <t>Sprchové vaničky akrylátové čtvercové 900x900 mm</t>
  </si>
  <si>
    <t>https://podminky.urs.cz/item/CS_URS_2024_01/725241112</t>
  </si>
  <si>
    <t>725245103</t>
  </si>
  <si>
    <t>Zástěna sprchová jednokřídlá do výšky 2000 mm a šířky 900 mm</t>
  </si>
  <si>
    <t>-1152046640</t>
  </si>
  <si>
    <t>Sprchové vaničky, boxy, kouty a zástěny zástěny sprchové do výšky 2000 mm dveře jednokřídlé, šířky 900 mm</t>
  </si>
  <si>
    <t>725291211</t>
  </si>
  <si>
    <t>Doplňky zařízení koupelen a záchodů keramické mýdelník jednoduchý</t>
  </si>
  <si>
    <t>1618199105</t>
  </si>
  <si>
    <t>725291411</t>
  </si>
  <si>
    <t>Doplňky zařízení koupelen a záchodů keramické držák na toaletní papír</t>
  </si>
  <si>
    <t>-1537921389</t>
  </si>
  <si>
    <t>725291711</t>
  </si>
  <si>
    <t>Doplňky zařízení koupelen a záchodů smaltované madlo krakorcové dl 550 mm</t>
  </si>
  <si>
    <t>-496033972</t>
  </si>
  <si>
    <t>Doplňky zařízení koupelen a záchodů smaltované madla krakorcová, délky 550 mm</t>
  </si>
  <si>
    <t>Doplňky zařízení koupelen a záchodů smaltované madlo krakorcové dl 834 mm</t>
  </si>
  <si>
    <t>1984854625</t>
  </si>
  <si>
    <t>Doplňky zařízení koupelen a záchodů smaltované madla krakorcová, délky 834 mm</t>
  </si>
  <si>
    <t>725291722</t>
  </si>
  <si>
    <t>Doplňky zařízení koupelen a záchodů smaltované madlo krakorcové sklopné dl 834 mm</t>
  </si>
  <si>
    <t>1748542052</t>
  </si>
  <si>
    <t>Doplňky zařízení koupelen a záchodů smaltované madla krakorcová sklopná, délky 834 mm</t>
  </si>
  <si>
    <t>725331111</t>
  </si>
  <si>
    <t>Výlevka bez výtokových armatur keramická se sklopnou plastovou mřížkou 500 mm</t>
  </si>
  <si>
    <t>-1804319117</t>
  </si>
  <si>
    <t>Výlevky bez výtokových armatur a splachovací nádrže keramické se sklopnou plastovou mřížkou 425 mm</t>
  </si>
  <si>
    <t>https://podminky.urs.cz/item/CS_URS_2024_01/725331111</t>
  </si>
  <si>
    <t>725532220</t>
  </si>
  <si>
    <t>Elektrický ohřívač zásobníkový akumulační závěsný vodorovný 200 l / 2,2 kW</t>
  </si>
  <si>
    <t>1442697119</t>
  </si>
  <si>
    <t>Elektrické ohřívače zásobníkové beztlakové přepadové akumulační s pojistným ventilem závěsné vodorovné objem nádrže (příkon) 200 l (2,2 kW)</t>
  </si>
  <si>
    <t>https://podminky.urs.cz/item/CS_URS_2024_01/725532220</t>
  </si>
  <si>
    <t>725813111</t>
  </si>
  <si>
    <t>Ventil rohový bez připojovací trubičky nebo flexi hadičky G 1/2"</t>
  </si>
  <si>
    <t>532974896</t>
  </si>
  <si>
    <t>Ventily rohové bez připojovací trubičky nebo flexi hadičky G 1/2"</t>
  </si>
  <si>
    <t>https://podminky.urs.cz/item/CS_URS_2024_01/725813111</t>
  </si>
  <si>
    <t>725821316</t>
  </si>
  <si>
    <t>Baterie dřezová nástěnná páková s otáčivým plochým ústím a délkou ramínka 300 mm</t>
  </si>
  <si>
    <t>1832537646</t>
  </si>
  <si>
    <t>Baterie dřezové nástěnné pákové s otáčivým plochým ústím a délkou ramínka 300 mm</t>
  </si>
  <si>
    <t>https://podminky.urs.cz/item/CS_URS_2024_01/725821316</t>
  </si>
  <si>
    <t>725822612</t>
  </si>
  <si>
    <t>Baterie umyvadlová stojánková páková s výpustí</t>
  </si>
  <si>
    <t>255641558</t>
  </si>
  <si>
    <t>Baterie umyvadlové stojánkové pákové s výpustí</t>
  </si>
  <si>
    <t>https://podminky.urs.cz/item/CS_URS_2024_01/725822612</t>
  </si>
  <si>
    <t>725822641</t>
  </si>
  <si>
    <t>Baterie umyvadlová automatická senzorová s přívodem jedné vody</t>
  </si>
  <si>
    <t>-1809054933</t>
  </si>
  <si>
    <t>Baterie umyvadlové stojánkové automatické senzorové přívodem jedné vody</t>
  </si>
  <si>
    <t>https://podminky.urs.cz/item/CS_URS_2024_01/725822641</t>
  </si>
  <si>
    <t>725822661</t>
  </si>
  <si>
    <t>Baterie pro bidet piezo samouzavírací tlačné s výtokem po dobu 9-16 s a 5 l/min</t>
  </si>
  <si>
    <t>1119322756</t>
  </si>
  <si>
    <t>551470470</t>
  </si>
  <si>
    <t>splachovač WC pro splachovací nádržku  čidlo v tlačítku</t>
  </si>
  <si>
    <t>271355051</t>
  </si>
  <si>
    <t>725841351</t>
  </si>
  <si>
    <t>Baterie sprchová automatická s termostatickým ventilem</t>
  </si>
  <si>
    <t>-2084581317</t>
  </si>
  <si>
    <t>Baterie sprchové automatické s termostatickým ventilem</t>
  </si>
  <si>
    <t>https://podminky.urs.cz/item/CS_URS_2024_01/725841351</t>
  </si>
  <si>
    <t>ZAC 1/20</t>
  </si>
  <si>
    <t>napájecí zdroj  230/24 V</t>
  </si>
  <si>
    <t>-1620642384</t>
  </si>
  <si>
    <t>napájecí zdroj  230/24 Vnapájecí zdroj  230/24 V</t>
  </si>
  <si>
    <t>725861102</t>
  </si>
  <si>
    <t>Zápachová uzávěrka pro umyvadla DN 40</t>
  </si>
  <si>
    <t>2023591280</t>
  </si>
  <si>
    <t>Zápachové uzávěrky zařizovacích předmětů pro umyvadla DN 40</t>
  </si>
  <si>
    <t>https://podminky.urs.cz/item/CS_URS_2024_01/725861102</t>
  </si>
  <si>
    <t>725861312</t>
  </si>
  <si>
    <t>Zápachová uzávěrka pro umyvadlo DN 40 podomítková</t>
  </si>
  <si>
    <t>126052066</t>
  </si>
  <si>
    <t>Zápachové uzávěrky zařizovacích předmětů pro umyvadla podomítkové DN 40/50</t>
  </si>
  <si>
    <t>https://podminky.urs.cz/item/CS_URS_2024_01/725861312</t>
  </si>
  <si>
    <t>725863311</t>
  </si>
  <si>
    <t>Zápachová uzávěrka pro bidety DN 40</t>
  </si>
  <si>
    <t>-983717090</t>
  </si>
  <si>
    <t>Zápachové uzávěrky zařizovacích předmětů pro bidety DN 40</t>
  </si>
  <si>
    <t>https://podminky.urs.cz/item/CS_URS_2024_01/725863311</t>
  </si>
  <si>
    <t>725865311</t>
  </si>
  <si>
    <t>Zápachová uzávěrka sprchových van DN 40/50 s kulovým kloubem na odtoku</t>
  </si>
  <si>
    <t>472649525</t>
  </si>
  <si>
    <t>Zápachové uzávěrky zařizovacích předmětů pro vany sprchových koutů s kulovým kloubem na odtoku DN 40/50</t>
  </si>
  <si>
    <t>https://podminky.urs.cz/item/CS_URS_2024_01/725865311</t>
  </si>
  <si>
    <t>725865411</t>
  </si>
  <si>
    <t>Zápachová uzávěrka pisoárová DN 32/40</t>
  </si>
  <si>
    <t>-1951829993</t>
  </si>
  <si>
    <t>Zápachové uzávěrky zařizovacích předmětů pro pisoáry DN 32/40</t>
  </si>
  <si>
    <t>https://podminky.urs.cz/item/CS_URS_2024_01/725865411</t>
  </si>
  <si>
    <t>725980121</t>
  </si>
  <si>
    <t>Dvířka 15/15</t>
  </si>
  <si>
    <t>-579950367</t>
  </si>
  <si>
    <t>https://podminky.urs.cz/item/CS_URS_2024_01/725980121</t>
  </si>
  <si>
    <t>998725101</t>
  </si>
  <si>
    <t>Přesun hmot tonážní pro zařizovací předměty v objektech v do 6 m</t>
  </si>
  <si>
    <t>-1402176332</t>
  </si>
  <si>
    <t>Přesun hmot pro zařizovací předměty stanovený z hmotnosti přesunovaného materiálu vodorovná dopravní vzdálenost do 50 m základní v objektech výšky do 6 m</t>
  </si>
  <si>
    <t>https://podminky.urs.cz/item/CS_URS_2024_01/998725101</t>
  </si>
  <si>
    <t>998725181</t>
  </si>
  <si>
    <t>Příplatek k přesunu hmot tonážní 725 prováděný bez použití mechanizace</t>
  </si>
  <si>
    <t>-470559646</t>
  </si>
  <si>
    <t>Přesun hmot pro zařizovací předměty stanovený z hmotnosti přesunovaného materiálu Příplatek k cenám za přesun prováděný bez použití mechanizace pro jakoukoliv výšku objektu</t>
  </si>
  <si>
    <t>726</t>
  </si>
  <si>
    <t>Zdravotechnika - předstěnové instalace</t>
  </si>
  <si>
    <t>726111032</t>
  </si>
  <si>
    <t>Instalační předstěna - klozet s ovládáním zepředu v 1200 mm závěsný do masivní zděné kce</t>
  </si>
  <si>
    <t>-711610016</t>
  </si>
  <si>
    <t>Předstěnové instalační systémy pro zazdění (GEBERIT) do masivních zděných konstrukcí pro závěsné klozety ovládání zepředu, stavební výška 1200 mm</t>
  </si>
  <si>
    <t>2015-01 K - venkovní kanalizace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</si>
  <si>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</si>
  <si>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</si>
  <si>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</si>
  <si>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</si>
  <si>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>Zemní práce</t>
  </si>
  <si>
    <t>132202201</t>
  </si>
  <si>
    <t>Hloubení rýh š přes 600 do 2000 mm ručním nebo pneum nářadím v soudržných horninách tř. 3</t>
  </si>
  <si>
    <t>197477606</t>
  </si>
  <si>
    <t>https://podminky.urs.cz/item/CS_URS_2024_01/132202201</t>
  </si>
  <si>
    <t>132202209</t>
  </si>
  <si>
    <t>Příplatek za lepivost u hloubení rýh š do 2000 mm ručním nebo pneum nářadím v hornině tř. 3</t>
  </si>
  <si>
    <t>-863724639</t>
  </si>
  <si>
    <t>https://podminky.urs.cz/item/CS_URS_2024_01/132202209</t>
  </si>
  <si>
    <t>35*0,2 "20% příplatek za lepivost"</t>
  </si>
  <si>
    <t>151101101</t>
  </si>
  <si>
    <t>Zřízení příložného pažení a rozepření stěn rýh hl do 2 m</t>
  </si>
  <si>
    <t>-808160427</t>
  </si>
  <si>
    <t>Zřízení pažení a rozepření stěn rýh pro podzemní vedení příložné pro jakoukoliv mezerovitost, hloubky do 2 m</t>
  </si>
  <si>
    <t>https://podminky.urs.cz/item/CS_URS_2024_01/151101101</t>
  </si>
  <si>
    <t>151101111</t>
  </si>
  <si>
    <t>Odstranění příložného pažení a rozepření stěn rýh hl do 2 m</t>
  </si>
  <si>
    <t>-1198699889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</si>
  <si>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</si>
  <si>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</si>
  <si>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161101101</t>
  </si>
  <si>
    <t>Svislé přemístění výkopku z horniny tř. 1 až 4 hl výkopu do 2,5 m</t>
  </si>
  <si>
    <t>-1722065449</t>
  </si>
  <si>
    <t>https://podminky.urs.cz/item/CS_URS_2024_01/161101101</t>
  </si>
  <si>
    <t>162601102</t>
  </si>
  <si>
    <t>Vodorovné přemístění do 5000 m výkopku/sypaniny z horniny tř. 1 až 4</t>
  </si>
  <si>
    <t>-1111601797</t>
  </si>
  <si>
    <t>https://podminky.urs.cz/item/CS_URS_2024_01/162601102</t>
  </si>
  <si>
    <t>171201201</t>
  </si>
  <si>
    <t>Uložení sypaniny na skládky</t>
  </si>
  <si>
    <t>-1931438827</t>
  </si>
  <si>
    <t>https://podminky.urs.cz/item/CS_URS_2024_01/171201201</t>
  </si>
  <si>
    <t>171201211</t>
  </si>
  <si>
    <t>Poplatek za uložení odpadu ze sypaniny na skládce (skládkovné)</t>
  </si>
  <si>
    <t>1606561500</t>
  </si>
  <si>
    <t>https://podminky.urs.cz/item/CS_URS_2024_01/171201211</t>
  </si>
  <si>
    <t>174101101</t>
  </si>
  <si>
    <t>Zásyp jam, šachet rýh nebo kolem objektů sypaninou se zhutněním</t>
  </si>
  <si>
    <t>-61143000</t>
  </si>
  <si>
    <t>https://podminky.urs.cz/item/CS_URS_2024_01/174101101</t>
  </si>
  <si>
    <t>175102101</t>
  </si>
  <si>
    <t>Obsypání potrubí při překopech inž sítí ručně objem do 10 m3 z hor tř. 1 až 4</t>
  </si>
  <si>
    <t>-1539530421</t>
  </si>
  <si>
    <t>https://podminky.urs.cz/item/CS_URS_2024_01/175102101</t>
  </si>
  <si>
    <t>583373020</t>
  </si>
  <si>
    <t>štěrkopísek frakce 0-16</t>
  </si>
  <si>
    <t>1840774854</t>
  </si>
  <si>
    <t>37*0,8*0,35</t>
  </si>
  <si>
    <t>10,36*2 "Přepočtené koeficientem množství</t>
  </si>
  <si>
    <t>181951102</t>
  </si>
  <si>
    <t>Úprava pláně v hornině tř. 1 až 4 se zhutněním</t>
  </si>
  <si>
    <t>-2113427450</t>
  </si>
  <si>
    <t>Úprava pláně vyrovnáním výškových rozdílů v hornině tř. 1 až 4 se zhutněním</t>
  </si>
  <si>
    <t>https://podminky.urs.cz/item/CS_URS_2024_01/181951102</t>
  </si>
  <si>
    <t>005724100</t>
  </si>
  <si>
    <t>osivo směs travní parková</t>
  </si>
  <si>
    <t>152485759</t>
  </si>
  <si>
    <t>osiva pícnin směsi travní balení obvykle 25 kg parková</t>
  </si>
  <si>
    <t>"0,025 kg/m2"37*0,25</t>
  </si>
  <si>
    <t>R18040211</t>
  </si>
  <si>
    <t>Založení trávníku výsevem v rovině a ve svahu 1:5</t>
  </si>
  <si>
    <t>1341569832</t>
  </si>
  <si>
    <t>Vodorovné konstrukce</t>
  </si>
  <si>
    <t>451572111</t>
  </si>
  <si>
    <t>Lože pod potrubí otevřený výkop z kameniva drobného těženého</t>
  </si>
  <si>
    <t>-509605686</t>
  </si>
  <si>
    <t>Lože pod potrubí, stoky a drobné objekty v otevřeném výkopu z kameniva drobného těženého 0 až 4 mm</t>
  </si>
  <si>
    <t>https://podminky.urs.cz/item/CS_URS_2024_01/451572111</t>
  </si>
  <si>
    <t>(37)*0,8*0,1</t>
  </si>
  <si>
    <t>Komunikace</t>
  </si>
  <si>
    <t>Trubní vedení</t>
  </si>
  <si>
    <t>286113010</t>
  </si>
  <si>
    <t>trubka kanalizační plastová KGEM-110x500 mm SN4</t>
  </si>
  <si>
    <t>370186631</t>
  </si>
  <si>
    <t>trubky z polyvinylchloridu kanalizace domovní a uliční KG - Systém (PVC) WAVIN-OSMA trubky KGEM s hrdlem SN 4 KGEM-110x500</t>
  </si>
  <si>
    <t>286112350</t>
  </si>
  <si>
    <t>trubka KGEM s hrdlem 125X3,2X2M SN4KOEX,PVC</t>
  </si>
  <si>
    <t>623598977</t>
  </si>
  <si>
    <t>trubky z polyvinylchloridu kanalizace domovní a uliční KG - Systém (PVC) PipeLife trubka KGEM s hrdlem SN4, koextrudované 125x3,2x2m</t>
  </si>
  <si>
    <t>286113560</t>
  </si>
  <si>
    <t>koleno kanalizace plastové KGB 125x45°</t>
  </si>
  <si>
    <t>-936103825</t>
  </si>
  <si>
    <t>trubky z polyvinylchloridu kanalizace domovní a uliční KG - Systém (PVC) kolena KGB KGB 125x45°</t>
  </si>
  <si>
    <t>286113890</t>
  </si>
  <si>
    <t>odbočka kanalizační plastová s hrdlem KGEA-125/125/45°</t>
  </si>
  <si>
    <t>1413519704</t>
  </si>
  <si>
    <t>trubky z polyvinylchloridu kanalizace domovní a uliční KG - Systém (PVC) odbočky KGEA 45° KGEA-125/125/45°</t>
  </si>
  <si>
    <t>877275211</t>
  </si>
  <si>
    <t>Montáž kolen na kanalizačním potrubí z PP nebo tvrdého PVC trub hladkých plnostěnných DN 125</t>
  </si>
  <si>
    <t>-472472864</t>
  </si>
  <si>
    <t>Montáž tvarovek na kanalizačním plastovém potrubí z PP nebo PVC-U hladkého plnostěnného kolen, víček nebo hrdlových uzávěrů DN 125</t>
  </si>
  <si>
    <t>https://podminky.urs.cz/item/CS_URS_2024_01/877275211</t>
  </si>
  <si>
    <t>877275221</t>
  </si>
  <si>
    <t>Montáž odboček na kanalizačním potrubí z PP nebo tvrdého PVC trub hladkých plnostěnných DN 125</t>
  </si>
  <si>
    <t>-1584540084</t>
  </si>
  <si>
    <t>Montáž tvarovek na kanalizačním plastovém potrubí z PP nebo PVC-U hladkého plnostěnného odboček DN 125</t>
  </si>
  <si>
    <t>https://podminky.urs.cz/item/CS_URS_2024_01/877275221</t>
  </si>
  <si>
    <t>Soupis:</t>
  </si>
  <si>
    <t>2015-01 V - venkovní vodovod</t>
  </si>
  <si>
    <t>-741610082</t>
  </si>
  <si>
    <t>-1564157778</t>
  </si>
  <si>
    <t>47*0,2 "20% příplatek za lepivost"</t>
  </si>
  <si>
    <t>-215564234</t>
  </si>
  <si>
    <t>39*1,5*2</t>
  </si>
  <si>
    <t>-930525004</t>
  </si>
  <si>
    <t>-1200015452</t>
  </si>
  <si>
    <t>390739980</t>
  </si>
  <si>
    <t>-1984122284</t>
  </si>
  <si>
    <t>-2028290742</t>
  </si>
  <si>
    <t>11*1,8 "Přepočtené koeficientem množství</t>
  </si>
  <si>
    <t>-1791648135</t>
  </si>
  <si>
    <t>-889061428</t>
  </si>
  <si>
    <t>-393059056</t>
  </si>
  <si>
    <t>39*0,8*0,35</t>
  </si>
  <si>
    <t>10,92*2 "Přepočtené koeficientem množství</t>
  </si>
  <si>
    <t>430315999</t>
  </si>
  <si>
    <t>-923233433</t>
  </si>
  <si>
    <t>"0,025 kg/m2"39*0,025</t>
  </si>
  <si>
    <t>263777865</t>
  </si>
  <si>
    <t>https://podminky.urs.cz/item/CS_URS_2024_01/R18040211</t>
  </si>
  <si>
    <t>-1263189498</t>
  </si>
  <si>
    <t>39*0,8*0,01</t>
  </si>
  <si>
    <t>230170011</t>
  </si>
  <si>
    <t>Tlakové zkoušky těsnosti potrubí - zkouška DN do 40</t>
  </si>
  <si>
    <t>-1370995621</t>
  </si>
  <si>
    <t>Zkouška těsnosti potrubí DN do 40</t>
  </si>
  <si>
    <t>https://podminky.urs.cz/item/CS_URS_2024_01/230170011</t>
  </si>
  <si>
    <t>871161121</t>
  </si>
  <si>
    <t>Montáž potrubí z trubek z tlakového polyetylénu otevřený výkop svařovaných vnější průměr 32 mm</t>
  </si>
  <si>
    <t>1759415184</t>
  </si>
  <si>
    <t>https://podminky.urs.cz/item/CS_URS_2024_01/871161121</t>
  </si>
  <si>
    <t>286131110</t>
  </si>
  <si>
    <t>potrubí vodovodní PE100 PN16 SDR11 6 m, 100 m, 40 x 3,7 mm</t>
  </si>
  <si>
    <t>-1481097706</t>
  </si>
  <si>
    <t>trubky z polyetylénu vodovodní potrubí PE PE100  SDR 11 PN16 tyče 6 m,  12 m, návin 100 m 40 x 3,7 mm, tyče + návin</t>
  </si>
  <si>
    <t>286139660</t>
  </si>
  <si>
    <t>trubka ochranná  PEHD 110 x 4,2 mm</t>
  </si>
  <si>
    <t>-619317333</t>
  </si>
  <si>
    <t>879181111</t>
  </si>
  <si>
    <t>Montáž vodovodní přípojky na potrubí DN 40</t>
  </si>
  <si>
    <t>-1015668911</t>
  </si>
  <si>
    <t>Montáž napojení vodovodní přípojky v otevřeném výkopu DN 40</t>
  </si>
  <si>
    <t>https://podminky.urs.cz/item/CS_URS_2024_01/879181111</t>
  </si>
  <si>
    <t>892233121</t>
  </si>
  <si>
    <t>Proplach a desinfekce vodovodního potrubí DN od 40 do 70</t>
  </si>
  <si>
    <t>1799546186</t>
  </si>
  <si>
    <t>https://podminky.urs.cz/item/CS_URS_2024_01/892233121</t>
  </si>
  <si>
    <t>998276101</t>
  </si>
  <si>
    <t>Přesun hmot pro trubní vedení z trub z plastických hmot otevřený výkop</t>
  </si>
  <si>
    <t>-1527964918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</si>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</sst>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167" fontId="37" fillId="2" borderId="23" xfId="0" applyNumberFormat="1" applyFont="1" applyFill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622131151" TargetMode="External"/><Relationship Id="rId117" Type="http://schemas.openxmlformats.org/officeDocument/2006/relationships/hyperlink" Target="https://podminky.urs.cz/item/CS_URS_2024_01/783823133" TargetMode="External"/><Relationship Id="rId21" Type="http://schemas.openxmlformats.org/officeDocument/2006/relationships/hyperlink" Target="https://podminky.urs.cz/item/CS_URS_2024_01/612321121" TargetMode="External"/><Relationship Id="rId42" Type="http://schemas.openxmlformats.org/officeDocument/2006/relationships/hyperlink" Target="https://podminky.urs.cz/item/CS_URS_2024_01/965042141" TargetMode="External"/><Relationship Id="rId47" Type="http://schemas.openxmlformats.org/officeDocument/2006/relationships/hyperlink" Target="https://podminky.urs.cz/item/CS_URS_2024_01/978015391" TargetMode="External"/><Relationship Id="rId63" Type="http://schemas.openxmlformats.org/officeDocument/2006/relationships/hyperlink" Target="https://podminky.urs.cz/item/CS_URS_2024_01/762420016" TargetMode="External"/><Relationship Id="rId68" Type="http://schemas.openxmlformats.org/officeDocument/2006/relationships/hyperlink" Target="https://podminky.urs.cz/item/CS_URS_2024_01/763111311" TargetMode="External"/><Relationship Id="rId84" Type="http://schemas.openxmlformats.org/officeDocument/2006/relationships/hyperlink" Target="https://podminky.urs.cz/item/CS_URS_2024_01/765111825" TargetMode="External"/><Relationship Id="rId89" Type="http://schemas.openxmlformats.org/officeDocument/2006/relationships/hyperlink" Target="https://podminky.urs.cz/item/CS_URS_2024_01/765114311" TargetMode="External"/><Relationship Id="rId112" Type="http://schemas.openxmlformats.org/officeDocument/2006/relationships/hyperlink" Target="https://podminky.urs.cz/item/CS_URS_2024_01/781121011" TargetMode="External"/><Relationship Id="rId16" Type="http://schemas.openxmlformats.org/officeDocument/2006/relationships/hyperlink" Target="https://podminky.urs.cz/item/CS_URS_2024_01/340238212" TargetMode="External"/><Relationship Id="rId107" Type="http://schemas.openxmlformats.org/officeDocument/2006/relationships/hyperlink" Target="https://podminky.urs.cz/item/CS_URS_2024_01/998767202" TargetMode="External"/><Relationship Id="rId11" Type="http://schemas.openxmlformats.org/officeDocument/2006/relationships/hyperlink" Target="https://podminky.urs.cz/item/CS_URS_2024_01/319202112" TargetMode="External"/><Relationship Id="rId32" Type="http://schemas.openxmlformats.org/officeDocument/2006/relationships/hyperlink" Target="https://podminky.urs.cz/item/CS_URS_2024_01/631311124" TargetMode="External"/><Relationship Id="rId37" Type="http://schemas.openxmlformats.org/officeDocument/2006/relationships/hyperlink" Target="https://podminky.urs.cz/item/CS_URS_2024_01/635111141" TargetMode="External"/><Relationship Id="rId53" Type="http://schemas.openxmlformats.org/officeDocument/2006/relationships/hyperlink" Target="https://podminky.urs.cz/item/CS_URS_2024_01/711141559" TargetMode="External"/><Relationship Id="rId58" Type="http://schemas.openxmlformats.org/officeDocument/2006/relationships/hyperlink" Target="https://podminky.urs.cz/item/CS_URS_2024_01/998713202" TargetMode="External"/><Relationship Id="rId74" Type="http://schemas.openxmlformats.org/officeDocument/2006/relationships/hyperlink" Target="https://podminky.urs.cz/item/CS_URS_2024_01/764002821" TargetMode="External"/><Relationship Id="rId79" Type="http://schemas.openxmlformats.org/officeDocument/2006/relationships/hyperlink" Target="https://podminky.urs.cz/item/CS_URS_2024_01/764511602" TargetMode="External"/><Relationship Id="rId102" Type="http://schemas.openxmlformats.org/officeDocument/2006/relationships/hyperlink" Target="https://podminky.urs.cz/item/CS_URS_2024_01/767161114" TargetMode="External"/><Relationship Id="rId5" Type="http://schemas.openxmlformats.org/officeDocument/2006/relationships/hyperlink" Target="https://podminky.urs.cz/item/CS_URS_2024_01/167151101" TargetMode="External"/><Relationship Id="rId61" Type="http://schemas.openxmlformats.org/officeDocument/2006/relationships/hyperlink" Target="https://podminky.urs.cz/item/CS_URS_2024_01/762342811" TargetMode="External"/><Relationship Id="rId82" Type="http://schemas.openxmlformats.org/officeDocument/2006/relationships/hyperlink" Target="https://podminky.urs.cz/item/CS_URS_2024_01/764518622" TargetMode="External"/><Relationship Id="rId90" Type="http://schemas.openxmlformats.org/officeDocument/2006/relationships/hyperlink" Target="https://podminky.urs.cz/item/CS_URS_2024_01/765115202" TargetMode="External"/><Relationship Id="rId95" Type="http://schemas.openxmlformats.org/officeDocument/2006/relationships/hyperlink" Target="https://podminky.urs.cz/item/CS_URS_2024_01/766231113" TargetMode="External"/><Relationship Id="rId19" Type="http://schemas.openxmlformats.org/officeDocument/2006/relationships/hyperlink" Target="https://podminky.urs.cz/item/CS_URS_2024_01/342244121" TargetMode="External"/><Relationship Id="rId14" Type="http://schemas.openxmlformats.org/officeDocument/2006/relationships/hyperlink" Target="https://podminky.urs.cz/item/CS_URS_2024_01/319202116" TargetMode="External"/><Relationship Id="rId22" Type="http://schemas.openxmlformats.org/officeDocument/2006/relationships/hyperlink" Target="https://podminky.urs.cz/item/CS_URS_2024_01/612321141" TargetMode="External"/><Relationship Id="rId27" Type="http://schemas.openxmlformats.org/officeDocument/2006/relationships/hyperlink" Target="https://podminky.urs.cz/item/CS_URS_2024_01/622325121" TargetMode="External"/><Relationship Id="rId30" Type="http://schemas.openxmlformats.org/officeDocument/2006/relationships/hyperlink" Target="https://podminky.urs.cz/item/CS_URS_2024_01/622328231" TargetMode="External"/><Relationship Id="rId35" Type="http://schemas.openxmlformats.org/officeDocument/2006/relationships/hyperlink" Target="https://podminky.urs.cz/item/CS_URS_2024_01/632441112" TargetMode="External"/><Relationship Id="rId43" Type="http://schemas.openxmlformats.org/officeDocument/2006/relationships/hyperlink" Target="https://podminky.urs.cz/item/CS_URS_2024_01/968062376" TargetMode="External"/><Relationship Id="rId48" Type="http://schemas.openxmlformats.org/officeDocument/2006/relationships/hyperlink" Target="https://podminky.urs.cz/item/CS_URS_2024_01/997013111" TargetMode="External"/><Relationship Id="rId56" Type="http://schemas.openxmlformats.org/officeDocument/2006/relationships/hyperlink" Target="https://podminky.urs.cz/item/CS_URS_2024_01/713121111" TargetMode="External"/><Relationship Id="rId64" Type="http://schemas.openxmlformats.org/officeDocument/2006/relationships/hyperlink" Target="https://podminky.urs.cz/item/CS_URS_2024_01/762429001" TargetMode="External"/><Relationship Id="rId69" Type="http://schemas.openxmlformats.org/officeDocument/2006/relationships/hyperlink" Target="https://podminky.urs.cz/item/CS_URS_2024_01/763121422" TargetMode="External"/><Relationship Id="rId77" Type="http://schemas.openxmlformats.org/officeDocument/2006/relationships/hyperlink" Target="https://podminky.urs.cz/item/CS_URS_2024_01/764004861" TargetMode="External"/><Relationship Id="rId100" Type="http://schemas.openxmlformats.org/officeDocument/2006/relationships/hyperlink" Target="https://podminky.urs.cz/item/CS_URS_2024_01/766694126" TargetMode="External"/><Relationship Id="rId105" Type="http://schemas.openxmlformats.org/officeDocument/2006/relationships/hyperlink" Target="https://podminky.urs.cz/item/CS_URS_2024_01/767640111" TargetMode="External"/><Relationship Id="rId113" Type="http://schemas.openxmlformats.org/officeDocument/2006/relationships/hyperlink" Target="https://podminky.urs.cz/item/CS_URS_2024_01/781474115" TargetMode="External"/><Relationship Id="rId118" Type="http://schemas.openxmlformats.org/officeDocument/2006/relationships/hyperlink" Target="https://podminky.urs.cz/item/CS_URS_2024_01/783827423" TargetMode="External"/><Relationship Id="rId8" Type="http://schemas.openxmlformats.org/officeDocument/2006/relationships/hyperlink" Target="https://podminky.urs.cz/item/CS_URS_2024_01/212755214" TargetMode="External"/><Relationship Id="rId51" Type="http://schemas.openxmlformats.org/officeDocument/2006/relationships/hyperlink" Target="https://podminky.urs.cz/item/CS_URS_2024_01/997013607" TargetMode="External"/><Relationship Id="rId72" Type="http://schemas.openxmlformats.org/officeDocument/2006/relationships/hyperlink" Target="https://podminky.urs.cz/item/CS_URS_2024_01/763431001" TargetMode="External"/><Relationship Id="rId80" Type="http://schemas.openxmlformats.org/officeDocument/2006/relationships/hyperlink" Target="https://podminky.urs.cz/item/CS_URS_2024_01/764511622" TargetMode="External"/><Relationship Id="rId85" Type="http://schemas.openxmlformats.org/officeDocument/2006/relationships/hyperlink" Target="https://podminky.urs.cz/item/CS_URS_2024_01/765111831" TargetMode="External"/><Relationship Id="rId93" Type="http://schemas.openxmlformats.org/officeDocument/2006/relationships/hyperlink" Target="https://podminky.urs.cz/item/CS_URS_2024_01/765191031" TargetMode="External"/><Relationship Id="rId98" Type="http://schemas.openxmlformats.org/officeDocument/2006/relationships/hyperlink" Target="https://podminky.urs.cz/item/CS_URS_2024_01/766682111" TargetMode="External"/><Relationship Id="rId121" Type="http://schemas.openxmlformats.org/officeDocument/2006/relationships/hyperlink" Target="https://podminky.urs.cz/item/CS_URS_2024_01/090001000" TargetMode="External"/><Relationship Id="rId3" Type="http://schemas.openxmlformats.org/officeDocument/2006/relationships/hyperlink" Target="https://podminky.urs.cz/item/CS_URS_2024_01/162211319" TargetMode="External"/><Relationship Id="rId12" Type="http://schemas.openxmlformats.org/officeDocument/2006/relationships/hyperlink" Target="https://podminky.urs.cz/item/CS_URS_2024_01/319202113" TargetMode="External"/><Relationship Id="rId17" Type="http://schemas.openxmlformats.org/officeDocument/2006/relationships/hyperlink" Target="https://podminky.urs.cz/item/CS_URS_2024_01/342151111" TargetMode="External"/><Relationship Id="rId25" Type="http://schemas.openxmlformats.org/officeDocument/2006/relationships/hyperlink" Target="https://podminky.urs.cz/item/CS_URS_2024_01/622143004" TargetMode="External"/><Relationship Id="rId33" Type="http://schemas.openxmlformats.org/officeDocument/2006/relationships/hyperlink" Target="https://podminky.urs.cz/item/CS_URS_2024_01/631319173" TargetMode="External"/><Relationship Id="rId38" Type="http://schemas.openxmlformats.org/officeDocument/2006/relationships/hyperlink" Target="https://podminky.urs.cz/item/CS_URS_2024_01/941111131" TargetMode="External"/><Relationship Id="rId46" Type="http://schemas.openxmlformats.org/officeDocument/2006/relationships/hyperlink" Target="https://podminky.urs.cz/item/CS_URS_2024_01/978013191" TargetMode="External"/><Relationship Id="rId59" Type="http://schemas.openxmlformats.org/officeDocument/2006/relationships/hyperlink" Target="https://podminky.urs.cz/item/CS_URS_2024_01/762342211" TargetMode="External"/><Relationship Id="rId67" Type="http://schemas.openxmlformats.org/officeDocument/2006/relationships/hyperlink" Target="https://podminky.urs.cz/item/CS_URS_2024_01/998762202" TargetMode="External"/><Relationship Id="rId103" Type="http://schemas.openxmlformats.org/officeDocument/2006/relationships/hyperlink" Target="https://podminky.urs.cz/item/CS_URS_2024_01/767531121" TargetMode="External"/><Relationship Id="rId108" Type="http://schemas.openxmlformats.org/officeDocument/2006/relationships/hyperlink" Target="https://podminky.urs.cz/item/CS_URS_2024_01/771121011" TargetMode="External"/><Relationship Id="rId116" Type="http://schemas.openxmlformats.org/officeDocument/2006/relationships/hyperlink" Target="https://podminky.urs.cz/item/CS_URS_2024_01/783823133" TargetMode="External"/><Relationship Id="rId20" Type="http://schemas.openxmlformats.org/officeDocument/2006/relationships/hyperlink" Target="https://podminky.urs.cz/item/CS_URS_2024_01/612142001" TargetMode="External"/><Relationship Id="rId41" Type="http://schemas.openxmlformats.org/officeDocument/2006/relationships/hyperlink" Target="https://podminky.urs.cz/item/CS_URS_2024_01/949101111" TargetMode="External"/><Relationship Id="rId54" Type="http://schemas.openxmlformats.org/officeDocument/2006/relationships/hyperlink" Target="https://podminky.urs.cz/item/CS_URS_2024_01/998711202" TargetMode="External"/><Relationship Id="rId62" Type="http://schemas.openxmlformats.org/officeDocument/2006/relationships/hyperlink" Target="https://podminky.urs.cz/item/CS_URS_2024_01/762395000" TargetMode="External"/><Relationship Id="rId70" Type="http://schemas.openxmlformats.org/officeDocument/2006/relationships/hyperlink" Target="https://podminky.urs.cz/item/CS_URS_2024_01/763131451" TargetMode="External"/><Relationship Id="rId75" Type="http://schemas.openxmlformats.org/officeDocument/2006/relationships/hyperlink" Target="https://podminky.urs.cz/item/CS_URS_2024_01/764002851" TargetMode="External"/><Relationship Id="rId83" Type="http://schemas.openxmlformats.org/officeDocument/2006/relationships/hyperlink" Target="https://podminky.urs.cz/item/CS_URS_2024_01/998764202" TargetMode="External"/><Relationship Id="rId88" Type="http://schemas.openxmlformats.org/officeDocument/2006/relationships/hyperlink" Target="https://podminky.urs.cz/item/CS_URS_2024_01/765114211" TargetMode="External"/><Relationship Id="rId91" Type="http://schemas.openxmlformats.org/officeDocument/2006/relationships/hyperlink" Target="https://podminky.urs.cz/item/CS_URS_2024_01/765115302" TargetMode="External"/><Relationship Id="rId96" Type="http://schemas.openxmlformats.org/officeDocument/2006/relationships/hyperlink" Target="https://podminky.urs.cz/item/CS_URS_2024_01/766621212" TargetMode="External"/><Relationship Id="rId111" Type="http://schemas.openxmlformats.org/officeDocument/2006/relationships/hyperlink" Target="https://podminky.urs.cz/item/CS_URS_2024_01/998771202" TargetMode="External"/><Relationship Id="rId1" Type="http://schemas.openxmlformats.org/officeDocument/2006/relationships/hyperlink" Target="https://podminky.urs.cz/item/CS_URS_2024_01/139751101" TargetMode="External"/><Relationship Id="rId6" Type="http://schemas.openxmlformats.org/officeDocument/2006/relationships/hyperlink" Target="https://podminky.urs.cz/item/CS_URS_2024_01/171251201" TargetMode="External"/><Relationship Id="rId15" Type="http://schemas.openxmlformats.org/officeDocument/2006/relationships/hyperlink" Target="https://podminky.urs.cz/item/CS_URS_2024_01/319231213" TargetMode="External"/><Relationship Id="rId23" Type="http://schemas.openxmlformats.org/officeDocument/2006/relationships/hyperlink" Target="https://podminky.urs.cz/item/CS_URS_2024_01/612325302" TargetMode="External"/><Relationship Id="rId28" Type="http://schemas.openxmlformats.org/officeDocument/2006/relationships/hyperlink" Target="https://podminky.urs.cz/item/CS_URS_2024_01/622131151" TargetMode="External"/><Relationship Id="rId36" Type="http://schemas.openxmlformats.org/officeDocument/2006/relationships/hyperlink" Target="https://podminky.urs.cz/item/CS_URS_2024_01/632450124" TargetMode="External"/><Relationship Id="rId49" Type="http://schemas.openxmlformats.org/officeDocument/2006/relationships/hyperlink" Target="https://podminky.urs.cz/item/CS_URS_2024_01/997013501" TargetMode="External"/><Relationship Id="rId57" Type="http://schemas.openxmlformats.org/officeDocument/2006/relationships/hyperlink" Target="https://podminky.urs.cz/item/CS_URS_2024_01/713131141" TargetMode="External"/><Relationship Id="rId106" Type="http://schemas.openxmlformats.org/officeDocument/2006/relationships/hyperlink" Target="https://podminky.urs.cz/item/CS_URS_2024_01/767640221" TargetMode="External"/><Relationship Id="rId114" Type="http://schemas.openxmlformats.org/officeDocument/2006/relationships/hyperlink" Target="https://podminky.urs.cz/item/CS_URS_2024_01/998781202" TargetMode="External"/><Relationship Id="rId119" Type="http://schemas.openxmlformats.org/officeDocument/2006/relationships/hyperlink" Target="https://podminky.urs.cz/item/CS_URS_2024_01/783827423" TargetMode="External"/><Relationship Id="rId10" Type="http://schemas.openxmlformats.org/officeDocument/2006/relationships/hyperlink" Target="https://podminky.urs.cz/item/CS_URS_2024_01/317168021" TargetMode="External"/><Relationship Id="rId31" Type="http://schemas.openxmlformats.org/officeDocument/2006/relationships/hyperlink" Target="https://podminky.urs.cz/item/CS_URS_2024_01/631311123" TargetMode="External"/><Relationship Id="rId44" Type="http://schemas.openxmlformats.org/officeDocument/2006/relationships/hyperlink" Target="https://podminky.urs.cz/item/CS_URS_2024_01/968062747" TargetMode="External"/><Relationship Id="rId52" Type="http://schemas.openxmlformats.org/officeDocument/2006/relationships/hyperlink" Target="https://podminky.urs.cz/item/CS_URS_2024_01/997211611" TargetMode="External"/><Relationship Id="rId60" Type="http://schemas.openxmlformats.org/officeDocument/2006/relationships/hyperlink" Target="https://podminky.urs.cz/item/CS_URS_2024_01/762342441" TargetMode="External"/><Relationship Id="rId65" Type="http://schemas.openxmlformats.org/officeDocument/2006/relationships/hyperlink" Target="https://podminky.urs.cz/item/CS_URS_2024_01/762430014" TargetMode="External"/><Relationship Id="rId73" Type="http://schemas.openxmlformats.org/officeDocument/2006/relationships/hyperlink" Target="https://podminky.urs.cz/item/CS_URS_2024_01/998763201" TargetMode="External"/><Relationship Id="rId78" Type="http://schemas.openxmlformats.org/officeDocument/2006/relationships/hyperlink" Target="https://podminky.urs.cz/item/CS_URS_2024_01/764216604" TargetMode="External"/><Relationship Id="rId81" Type="http://schemas.openxmlformats.org/officeDocument/2006/relationships/hyperlink" Target="https://podminky.urs.cz/item/CS_URS_2024_01/764511642" TargetMode="External"/><Relationship Id="rId86" Type="http://schemas.openxmlformats.org/officeDocument/2006/relationships/hyperlink" Target="https://podminky.urs.cz/item/CS_URS_2024_01/765111861" TargetMode="External"/><Relationship Id="rId94" Type="http://schemas.openxmlformats.org/officeDocument/2006/relationships/hyperlink" Target="https://podminky.urs.cz/item/CS_URS_2024_01/998765202" TargetMode="External"/><Relationship Id="rId99" Type="http://schemas.openxmlformats.org/officeDocument/2006/relationships/hyperlink" Target="https://podminky.urs.cz/item/CS_URS_2024_01/766694116" TargetMode="External"/><Relationship Id="rId101" Type="http://schemas.openxmlformats.org/officeDocument/2006/relationships/hyperlink" Target="https://podminky.urs.cz/item/CS_URS_2024_01/998766202" TargetMode="External"/><Relationship Id="rId122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162751113" TargetMode="External"/><Relationship Id="rId9" Type="http://schemas.openxmlformats.org/officeDocument/2006/relationships/hyperlink" Target="https://podminky.urs.cz/item/CS_URS_2024_01/310238211" TargetMode="External"/><Relationship Id="rId13" Type="http://schemas.openxmlformats.org/officeDocument/2006/relationships/hyperlink" Target="https://podminky.urs.cz/item/CS_URS_2024_01/319202114" TargetMode="External"/><Relationship Id="rId18" Type="http://schemas.openxmlformats.org/officeDocument/2006/relationships/hyperlink" Target="https://podminky.urs.cz/item/CS_URS_2024_01/342244101" TargetMode="External"/><Relationship Id="rId39" Type="http://schemas.openxmlformats.org/officeDocument/2006/relationships/hyperlink" Target="https://podminky.urs.cz/item/CS_URS_2024_01/941111231" TargetMode="External"/><Relationship Id="rId109" Type="http://schemas.openxmlformats.org/officeDocument/2006/relationships/hyperlink" Target="https://podminky.urs.cz/item/CS_URS_2024_01/771474113" TargetMode="External"/><Relationship Id="rId34" Type="http://schemas.openxmlformats.org/officeDocument/2006/relationships/hyperlink" Target="https://podminky.urs.cz/item/CS_URS_2024_01/631362021" TargetMode="External"/><Relationship Id="rId50" Type="http://schemas.openxmlformats.org/officeDocument/2006/relationships/hyperlink" Target="https://podminky.urs.cz/item/CS_URS_2024_01/997013509" TargetMode="External"/><Relationship Id="rId55" Type="http://schemas.openxmlformats.org/officeDocument/2006/relationships/hyperlink" Target="https://podminky.urs.cz/item/CS_URS_2024_01/713114123" TargetMode="External"/><Relationship Id="rId76" Type="http://schemas.openxmlformats.org/officeDocument/2006/relationships/hyperlink" Target="https://podminky.urs.cz/item/CS_URS_2024_01/764004801" TargetMode="External"/><Relationship Id="rId97" Type="http://schemas.openxmlformats.org/officeDocument/2006/relationships/hyperlink" Target="https://podminky.urs.cz/item/CS_URS_2024_01/766660171" TargetMode="External"/><Relationship Id="rId104" Type="http://schemas.openxmlformats.org/officeDocument/2006/relationships/hyperlink" Target="https://podminky.urs.cz/item/CS_URS_2024_01/767581803" TargetMode="External"/><Relationship Id="rId120" Type="http://schemas.openxmlformats.org/officeDocument/2006/relationships/hyperlink" Target="https://podminky.urs.cz/item/CS_URS_2024_01/784181013" TargetMode="External"/><Relationship Id="rId7" Type="http://schemas.openxmlformats.org/officeDocument/2006/relationships/hyperlink" Target="https://podminky.urs.cz/item/CS_URS_2024_01/171201231" TargetMode="External"/><Relationship Id="rId71" Type="http://schemas.openxmlformats.org/officeDocument/2006/relationships/hyperlink" Target="https://podminky.urs.cz/item/CS_URS_2024_01/763131751" TargetMode="External"/><Relationship Id="rId92" Type="http://schemas.openxmlformats.org/officeDocument/2006/relationships/hyperlink" Target="https://podminky.urs.cz/item/CS_URS_2024_01/765191021" TargetMode="External"/><Relationship Id="rId2" Type="http://schemas.openxmlformats.org/officeDocument/2006/relationships/hyperlink" Target="https://podminky.urs.cz/item/CS_URS_2024_01/162211311" TargetMode="External"/><Relationship Id="rId29" Type="http://schemas.openxmlformats.org/officeDocument/2006/relationships/hyperlink" Target="https://podminky.urs.cz/item/CS_URS_2024_01/622325121" TargetMode="External"/><Relationship Id="rId24" Type="http://schemas.openxmlformats.org/officeDocument/2006/relationships/hyperlink" Target="https://podminky.urs.cz/item/CS_URS_2024_01/622143003" TargetMode="External"/><Relationship Id="rId40" Type="http://schemas.openxmlformats.org/officeDocument/2006/relationships/hyperlink" Target="https://podminky.urs.cz/item/CS_URS_2024_01/941111831" TargetMode="External"/><Relationship Id="rId45" Type="http://schemas.openxmlformats.org/officeDocument/2006/relationships/hyperlink" Target="https://podminky.urs.cz/item/CS_URS_2024_01/968072455" TargetMode="External"/><Relationship Id="rId66" Type="http://schemas.openxmlformats.org/officeDocument/2006/relationships/hyperlink" Target="https://podminky.urs.cz/item/CS_URS_2024_01/762495000" TargetMode="External"/><Relationship Id="rId87" Type="http://schemas.openxmlformats.org/officeDocument/2006/relationships/hyperlink" Target="https://podminky.urs.cz/item/CS_URS_2024_01/765114021" TargetMode="External"/><Relationship Id="rId110" Type="http://schemas.openxmlformats.org/officeDocument/2006/relationships/hyperlink" Target="https://podminky.urs.cz/item/CS_URS_2024_01/771574113" TargetMode="External"/><Relationship Id="rId115" Type="http://schemas.openxmlformats.org/officeDocument/2006/relationships/hyperlink" Target="https://podminky.urs.cz/item/CS_URS_2024_01/78321412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21173315" TargetMode="External"/><Relationship Id="rId18" Type="http://schemas.openxmlformats.org/officeDocument/2006/relationships/hyperlink" Target="https://podminky.urs.cz/item/CS_URS_2024_01/721174025" TargetMode="External"/><Relationship Id="rId26" Type="http://schemas.openxmlformats.org/officeDocument/2006/relationships/hyperlink" Target="https://podminky.urs.cz/item/CS_URS_2024_01/721226511" TargetMode="External"/><Relationship Id="rId39" Type="http://schemas.openxmlformats.org/officeDocument/2006/relationships/hyperlink" Target="https://podminky.urs.cz/item/CS_URS_2024_01/722181222" TargetMode="External"/><Relationship Id="rId21" Type="http://schemas.openxmlformats.org/officeDocument/2006/relationships/hyperlink" Target="https://podminky.urs.cz/item/CS_URS_2024_01/721174045" TargetMode="External"/><Relationship Id="rId34" Type="http://schemas.openxmlformats.org/officeDocument/2006/relationships/hyperlink" Target="https://podminky.urs.cz/item/CS_URS_2024_01/722174023" TargetMode="External"/><Relationship Id="rId42" Type="http://schemas.openxmlformats.org/officeDocument/2006/relationships/hyperlink" Target="https://podminky.urs.cz/item/CS_URS_2024_01/722220152" TargetMode="External"/><Relationship Id="rId47" Type="http://schemas.openxmlformats.org/officeDocument/2006/relationships/hyperlink" Target="https://podminky.urs.cz/item/CS_URS_2024_01/722231073" TargetMode="External"/><Relationship Id="rId50" Type="http://schemas.openxmlformats.org/officeDocument/2006/relationships/hyperlink" Target="https://podminky.urs.cz/item/CS_URS_2024_01/722290226" TargetMode="External"/><Relationship Id="rId55" Type="http://schemas.openxmlformats.org/officeDocument/2006/relationships/hyperlink" Target="https://podminky.urs.cz/item/CS_URS_2024_01/725211602" TargetMode="External"/><Relationship Id="rId63" Type="http://schemas.openxmlformats.org/officeDocument/2006/relationships/hyperlink" Target="https://podminky.urs.cz/item/CS_URS_2024_01/725822641" TargetMode="External"/><Relationship Id="rId68" Type="http://schemas.openxmlformats.org/officeDocument/2006/relationships/hyperlink" Target="https://podminky.urs.cz/item/CS_URS_2024_01/725865311" TargetMode="External"/><Relationship Id="rId7" Type="http://schemas.openxmlformats.org/officeDocument/2006/relationships/hyperlink" Target="https://podminky.urs.cz/item/CS_URS_2024_01/997013501" TargetMode="External"/><Relationship Id="rId71" Type="http://schemas.openxmlformats.org/officeDocument/2006/relationships/hyperlink" Target="https://podminky.urs.cz/item/CS_URS_2024_01/998725101" TargetMode="External"/><Relationship Id="rId2" Type="http://schemas.openxmlformats.org/officeDocument/2006/relationships/hyperlink" Target="https://podminky.urs.cz/item/CS_URS_2024_01/972055241" TargetMode="External"/><Relationship Id="rId16" Type="http://schemas.openxmlformats.org/officeDocument/2006/relationships/hyperlink" Target="https://podminky.urs.cz/item/CS_URS_2024_01/721173402" TargetMode="External"/><Relationship Id="rId29" Type="http://schemas.openxmlformats.org/officeDocument/2006/relationships/hyperlink" Target="https://podminky.urs.cz/item/CS_URS_2024_01/721274103" TargetMode="External"/><Relationship Id="rId1" Type="http://schemas.openxmlformats.org/officeDocument/2006/relationships/hyperlink" Target="https://podminky.urs.cz/item/CS_URS_2024_01/346244361" TargetMode="External"/><Relationship Id="rId6" Type="http://schemas.openxmlformats.org/officeDocument/2006/relationships/hyperlink" Target="https://podminky.urs.cz/item/CS_URS_2024_01/997013213" TargetMode="External"/><Relationship Id="rId11" Type="http://schemas.openxmlformats.org/officeDocument/2006/relationships/hyperlink" Target="https://podminky.urs.cz/item/CS_URS_2024_01/721140802" TargetMode="External"/><Relationship Id="rId24" Type="http://schemas.openxmlformats.org/officeDocument/2006/relationships/hyperlink" Target="https://podminky.urs.cz/item/CS_URS_2024_01/721194109" TargetMode="External"/><Relationship Id="rId32" Type="http://schemas.openxmlformats.org/officeDocument/2006/relationships/hyperlink" Target="https://podminky.urs.cz/item/CS_URS_2024_01/722130801" TargetMode="External"/><Relationship Id="rId37" Type="http://schemas.openxmlformats.org/officeDocument/2006/relationships/hyperlink" Target="https://podminky.urs.cz/item/CS_URS_2024_01/722174062" TargetMode="External"/><Relationship Id="rId40" Type="http://schemas.openxmlformats.org/officeDocument/2006/relationships/hyperlink" Target="https://podminky.urs.cz/item/CS_URS_2024_01/722181251" TargetMode="External"/><Relationship Id="rId45" Type="http://schemas.openxmlformats.org/officeDocument/2006/relationships/hyperlink" Target="https://podminky.urs.cz/item/CS_URS_2024_01/722220242" TargetMode="External"/><Relationship Id="rId53" Type="http://schemas.openxmlformats.org/officeDocument/2006/relationships/hyperlink" Target="https://podminky.urs.cz/item/CS_URS_2024_01/725112021" TargetMode="External"/><Relationship Id="rId58" Type="http://schemas.openxmlformats.org/officeDocument/2006/relationships/hyperlink" Target="https://podminky.urs.cz/item/CS_URS_2024_01/725331111" TargetMode="External"/><Relationship Id="rId66" Type="http://schemas.openxmlformats.org/officeDocument/2006/relationships/hyperlink" Target="https://podminky.urs.cz/item/CS_URS_2024_01/725861312" TargetMode="External"/><Relationship Id="rId5" Type="http://schemas.openxmlformats.org/officeDocument/2006/relationships/hyperlink" Target="https://podminky.urs.cz/item/CS_URS_2024_01/997006512" TargetMode="External"/><Relationship Id="rId15" Type="http://schemas.openxmlformats.org/officeDocument/2006/relationships/hyperlink" Target="https://podminky.urs.cz/item/CS_URS_2024_01/721173401" TargetMode="External"/><Relationship Id="rId23" Type="http://schemas.openxmlformats.org/officeDocument/2006/relationships/hyperlink" Target="https://podminky.urs.cz/item/CS_URS_2024_01/721194107" TargetMode="External"/><Relationship Id="rId28" Type="http://schemas.openxmlformats.org/officeDocument/2006/relationships/hyperlink" Target="https://podminky.urs.cz/item/CS_URS_2024_01/721273153" TargetMode="External"/><Relationship Id="rId36" Type="http://schemas.openxmlformats.org/officeDocument/2006/relationships/hyperlink" Target="https://podminky.urs.cz/item/CS_URS_2024_01/722174025" TargetMode="External"/><Relationship Id="rId49" Type="http://schemas.openxmlformats.org/officeDocument/2006/relationships/hyperlink" Target="https://podminky.urs.cz/item/CS_URS_2024_01/722232044" TargetMode="External"/><Relationship Id="rId57" Type="http://schemas.openxmlformats.org/officeDocument/2006/relationships/hyperlink" Target="https://podminky.urs.cz/item/CS_URS_2024_01/725241112" TargetMode="External"/><Relationship Id="rId61" Type="http://schemas.openxmlformats.org/officeDocument/2006/relationships/hyperlink" Target="https://podminky.urs.cz/item/CS_URS_2024_01/725821316" TargetMode="External"/><Relationship Id="rId10" Type="http://schemas.openxmlformats.org/officeDocument/2006/relationships/hyperlink" Target="https://podminky.urs.cz/item/CS_URS_2024_01/998011002" TargetMode="External"/><Relationship Id="rId19" Type="http://schemas.openxmlformats.org/officeDocument/2006/relationships/hyperlink" Target="https://podminky.urs.cz/item/CS_URS_2024_01/721174043" TargetMode="External"/><Relationship Id="rId31" Type="http://schemas.openxmlformats.org/officeDocument/2006/relationships/hyperlink" Target="https://podminky.urs.cz/item/CS_URS_2024_01/998721101" TargetMode="External"/><Relationship Id="rId44" Type="http://schemas.openxmlformats.org/officeDocument/2006/relationships/hyperlink" Target="https://podminky.urs.cz/item/CS_URS_2024_01/722220234" TargetMode="External"/><Relationship Id="rId52" Type="http://schemas.openxmlformats.org/officeDocument/2006/relationships/hyperlink" Target="https://podminky.urs.cz/item/CS_URS_2024_01/998722101" TargetMode="External"/><Relationship Id="rId60" Type="http://schemas.openxmlformats.org/officeDocument/2006/relationships/hyperlink" Target="https://podminky.urs.cz/item/CS_URS_2024_01/725813111" TargetMode="External"/><Relationship Id="rId65" Type="http://schemas.openxmlformats.org/officeDocument/2006/relationships/hyperlink" Target="https://podminky.urs.cz/item/CS_URS_2024_01/725861102" TargetMode="External"/><Relationship Id="rId4" Type="http://schemas.openxmlformats.org/officeDocument/2006/relationships/hyperlink" Target="https://podminky.urs.cz/item/CS_URS_2024_01/974031164" TargetMode="External"/><Relationship Id="rId9" Type="http://schemas.openxmlformats.org/officeDocument/2006/relationships/hyperlink" Target="https://podminky.urs.cz/item/CS_URS_2024_01/997013831" TargetMode="External"/><Relationship Id="rId14" Type="http://schemas.openxmlformats.org/officeDocument/2006/relationships/hyperlink" Target="https://podminky.urs.cz/item/CS_URS_2024_01/721173316" TargetMode="External"/><Relationship Id="rId22" Type="http://schemas.openxmlformats.org/officeDocument/2006/relationships/hyperlink" Target="https://podminky.urs.cz/item/CS_URS_2024_01/721194105" TargetMode="External"/><Relationship Id="rId27" Type="http://schemas.openxmlformats.org/officeDocument/2006/relationships/hyperlink" Target="https://podminky.urs.cz/item/CS_URS_2024_01/721242115" TargetMode="External"/><Relationship Id="rId30" Type="http://schemas.openxmlformats.org/officeDocument/2006/relationships/hyperlink" Target="https://podminky.urs.cz/item/CS_URS_2024_01/721290111" TargetMode="External"/><Relationship Id="rId35" Type="http://schemas.openxmlformats.org/officeDocument/2006/relationships/hyperlink" Target="https://podminky.urs.cz/item/CS_URS_2024_01/722174024" TargetMode="External"/><Relationship Id="rId43" Type="http://schemas.openxmlformats.org/officeDocument/2006/relationships/hyperlink" Target="https://podminky.urs.cz/item/CS_URS_2024_01/722220161" TargetMode="External"/><Relationship Id="rId48" Type="http://schemas.openxmlformats.org/officeDocument/2006/relationships/hyperlink" Target="https://podminky.urs.cz/item/CS_URS_2024_01/722231142" TargetMode="External"/><Relationship Id="rId56" Type="http://schemas.openxmlformats.org/officeDocument/2006/relationships/hyperlink" Target="https://podminky.urs.cz/item/CS_URS_2024_01/725231203" TargetMode="External"/><Relationship Id="rId64" Type="http://schemas.openxmlformats.org/officeDocument/2006/relationships/hyperlink" Target="https://podminky.urs.cz/item/CS_URS_2024_01/725841351" TargetMode="External"/><Relationship Id="rId69" Type="http://schemas.openxmlformats.org/officeDocument/2006/relationships/hyperlink" Target="https://podminky.urs.cz/item/CS_URS_2024_01/725865411" TargetMode="External"/><Relationship Id="rId8" Type="http://schemas.openxmlformats.org/officeDocument/2006/relationships/hyperlink" Target="https://podminky.urs.cz/item/CS_URS_2024_01/997013509" TargetMode="External"/><Relationship Id="rId51" Type="http://schemas.openxmlformats.org/officeDocument/2006/relationships/hyperlink" Target="https://podminky.urs.cz/item/CS_URS_2024_01/722290234" TargetMode="External"/><Relationship Id="rId72" Type="http://schemas.openxmlformats.org/officeDocument/2006/relationships/drawing" Target="../drawings/drawing3.xml"/><Relationship Id="rId3" Type="http://schemas.openxmlformats.org/officeDocument/2006/relationships/hyperlink" Target="https://podminky.urs.cz/item/CS_URS_2024_01/974031144" TargetMode="External"/><Relationship Id="rId12" Type="http://schemas.openxmlformats.org/officeDocument/2006/relationships/hyperlink" Target="https://podminky.urs.cz/item/CS_URS_2024_01/721171803" TargetMode="External"/><Relationship Id="rId17" Type="http://schemas.openxmlformats.org/officeDocument/2006/relationships/hyperlink" Target="https://podminky.urs.cz/item/CS_URS_2024_01/721174024" TargetMode="External"/><Relationship Id="rId25" Type="http://schemas.openxmlformats.org/officeDocument/2006/relationships/hyperlink" Target="https://podminky.urs.cz/item/CS_URS_2024_01/721211403" TargetMode="External"/><Relationship Id="rId33" Type="http://schemas.openxmlformats.org/officeDocument/2006/relationships/hyperlink" Target="https://podminky.urs.cz/item/CS_URS_2024_01/722174022" TargetMode="External"/><Relationship Id="rId38" Type="http://schemas.openxmlformats.org/officeDocument/2006/relationships/hyperlink" Target="https://podminky.urs.cz/item/CS_URS_2024_01/722181221" TargetMode="External"/><Relationship Id="rId46" Type="http://schemas.openxmlformats.org/officeDocument/2006/relationships/hyperlink" Target="https://podminky.urs.cz/item/CS_URS_2024_01/722224115" TargetMode="External"/><Relationship Id="rId59" Type="http://schemas.openxmlformats.org/officeDocument/2006/relationships/hyperlink" Target="https://podminky.urs.cz/item/CS_URS_2024_01/725532220" TargetMode="External"/><Relationship Id="rId67" Type="http://schemas.openxmlformats.org/officeDocument/2006/relationships/hyperlink" Target="https://podminky.urs.cz/item/CS_URS_2024_01/725863311" TargetMode="External"/><Relationship Id="rId20" Type="http://schemas.openxmlformats.org/officeDocument/2006/relationships/hyperlink" Target="https://podminky.urs.cz/item/CS_URS_2024_01/721174044" TargetMode="External"/><Relationship Id="rId41" Type="http://schemas.openxmlformats.org/officeDocument/2006/relationships/hyperlink" Target="https://podminky.urs.cz/item/CS_URS_2024_01/722181252" TargetMode="External"/><Relationship Id="rId54" Type="http://schemas.openxmlformats.org/officeDocument/2006/relationships/hyperlink" Target="https://podminky.urs.cz/item/CS_URS_2024_01/725121502" TargetMode="External"/><Relationship Id="rId62" Type="http://schemas.openxmlformats.org/officeDocument/2006/relationships/hyperlink" Target="https://podminky.urs.cz/item/CS_URS_2024_01/725822612" TargetMode="External"/><Relationship Id="rId70" Type="http://schemas.openxmlformats.org/officeDocument/2006/relationships/hyperlink" Target="https://podminky.urs.cz/item/CS_URS_2024_01/7259801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1201211" TargetMode="External"/><Relationship Id="rId13" Type="http://schemas.openxmlformats.org/officeDocument/2006/relationships/hyperlink" Target="https://podminky.urs.cz/item/CS_URS_2024_01/877275211" TargetMode="External"/><Relationship Id="rId3" Type="http://schemas.openxmlformats.org/officeDocument/2006/relationships/hyperlink" Target="https://podminky.urs.cz/item/CS_URS_2024_01/151101101" TargetMode="External"/><Relationship Id="rId7" Type="http://schemas.openxmlformats.org/officeDocument/2006/relationships/hyperlink" Target="https://podminky.urs.cz/item/CS_URS_2024_01/171201201" TargetMode="External"/><Relationship Id="rId12" Type="http://schemas.openxmlformats.org/officeDocument/2006/relationships/hyperlink" Target="https://podminky.urs.cz/item/CS_URS_2024_01/451572111" TargetMode="External"/><Relationship Id="rId2" Type="http://schemas.openxmlformats.org/officeDocument/2006/relationships/hyperlink" Target="https://podminky.urs.cz/item/CS_URS_2024_01/132202209" TargetMode="External"/><Relationship Id="rId1" Type="http://schemas.openxmlformats.org/officeDocument/2006/relationships/hyperlink" Target="https://podminky.urs.cz/item/CS_URS_2024_01/132202201" TargetMode="External"/><Relationship Id="rId6" Type="http://schemas.openxmlformats.org/officeDocument/2006/relationships/hyperlink" Target="https://podminky.urs.cz/item/CS_URS_2024_01/162601102" TargetMode="External"/><Relationship Id="rId11" Type="http://schemas.openxmlformats.org/officeDocument/2006/relationships/hyperlink" Target="https://podminky.urs.cz/item/CS_URS_2024_01/181951102" TargetMode="External"/><Relationship Id="rId5" Type="http://schemas.openxmlformats.org/officeDocument/2006/relationships/hyperlink" Target="https://podminky.urs.cz/item/CS_URS_2024_01/161101101" TargetMode="External"/><Relationship Id="rId15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1/175102101" TargetMode="External"/><Relationship Id="rId4" Type="http://schemas.openxmlformats.org/officeDocument/2006/relationships/hyperlink" Target="https://podminky.urs.cz/item/CS_URS_2024_01/151101111" TargetMode="External"/><Relationship Id="rId9" Type="http://schemas.openxmlformats.org/officeDocument/2006/relationships/hyperlink" Target="https://podminky.urs.cz/item/CS_URS_2024_01/174101101" TargetMode="External"/><Relationship Id="rId14" Type="http://schemas.openxmlformats.org/officeDocument/2006/relationships/hyperlink" Target="https://podminky.urs.cz/item/CS_URS_2024_01/8772752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1201211" TargetMode="External"/><Relationship Id="rId13" Type="http://schemas.openxmlformats.org/officeDocument/2006/relationships/hyperlink" Target="https://podminky.urs.cz/item/CS_URS_2024_01/451572111" TargetMode="External"/><Relationship Id="rId18" Type="http://schemas.openxmlformats.org/officeDocument/2006/relationships/hyperlink" Target="https://podminky.urs.cz/item/CS_URS_2024_01/998276101" TargetMode="External"/><Relationship Id="rId3" Type="http://schemas.openxmlformats.org/officeDocument/2006/relationships/hyperlink" Target="https://podminky.urs.cz/item/CS_URS_2024_01/151101101" TargetMode="External"/><Relationship Id="rId7" Type="http://schemas.openxmlformats.org/officeDocument/2006/relationships/hyperlink" Target="https://podminky.urs.cz/item/CS_URS_2024_01/171201201" TargetMode="External"/><Relationship Id="rId12" Type="http://schemas.openxmlformats.org/officeDocument/2006/relationships/hyperlink" Target="https://podminky.urs.cz/item/CS_URS_2024_01/R18040211" TargetMode="External"/><Relationship Id="rId17" Type="http://schemas.openxmlformats.org/officeDocument/2006/relationships/hyperlink" Target="https://podminky.urs.cz/item/CS_URS_2024_01/892233121" TargetMode="External"/><Relationship Id="rId2" Type="http://schemas.openxmlformats.org/officeDocument/2006/relationships/hyperlink" Target="https://podminky.urs.cz/item/CS_URS_2024_01/132202209" TargetMode="External"/><Relationship Id="rId16" Type="http://schemas.openxmlformats.org/officeDocument/2006/relationships/hyperlink" Target="https://podminky.urs.cz/item/CS_URS_2024_01/879181111" TargetMode="External"/><Relationship Id="rId1" Type="http://schemas.openxmlformats.org/officeDocument/2006/relationships/hyperlink" Target="https://podminky.urs.cz/item/CS_URS_2024_01/132202201" TargetMode="External"/><Relationship Id="rId6" Type="http://schemas.openxmlformats.org/officeDocument/2006/relationships/hyperlink" Target="https://podminky.urs.cz/item/CS_URS_2024_01/162601102" TargetMode="External"/><Relationship Id="rId11" Type="http://schemas.openxmlformats.org/officeDocument/2006/relationships/hyperlink" Target="https://podminky.urs.cz/item/CS_URS_2024_01/181951102" TargetMode="External"/><Relationship Id="rId5" Type="http://schemas.openxmlformats.org/officeDocument/2006/relationships/hyperlink" Target="https://podminky.urs.cz/item/CS_URS_2024_01/161101101" TargetMode="External"/><Relationship Id="rId15" Type="http://schemas.openxmlformats.org/officeDocument/2006/relationships/hyperlink" Target="https://podminky.urs.cz/item/CS_URS_2024_01/871161121" TargetMode="External"/><Relationship Id="rId10" Type="http://schemas.openxmlformats.org/officeDocument/2006/relationships/hyperlink" Target="https://podminky.urs.cz/item/CS_URS_2024_01/175102101" TargetMode="External"/><Relationship Id="rId19" Type="http://schemas.openxmlformats.org/officeDocument/2006/relationships/drawing" Target="../drawings/drawing5.xml"/><Relationship Id="rId4" Type="http://schemas.openxmlformats.org/officeDocument/2006/relationships/hyperlink" Target="https://podminky.urs.cz/item/CS_URS_2024_01/151101111" TargetMode="External"/><Relationship Id="rId9" Type="http://schemas.openxmlformats.org/officeDocument/2006/relationships/hyperlink" Target="https://podminky.urs.cz/item/CS_URS_2024_01/174101101" TargetMode="External"/><Relationship Id="rId14" Type="http://schemas.openxmlformats.org/officeDocument/2006/relationships/hyperlink" Target="https://podminky.urs.cz/item/CS_URS_2024_01/23017001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3"/>
      <c r="AQ5" s="23"/>
      <c r="AR5" s="21"/>
      <c r="BE5" s="34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3"/>
      <c r="AQ6" s="23"/>
      <c r="AR6" s="21"/>
      <c r="BE6" s="34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9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9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4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9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29</v>
      </c>
      <c r="AO13" s="23"/>
      <c r="AP13" s="23"/>
      <c r="AQ13" s="23"/>
      <c r="AR13" s="21"/>
      <c r="BE13" s="349"/>
      <c r="BS13" s="18" t="s">
        <v>6</v>
      </c>
    </row>
    <row r="14" spans="1:74" ht="12.75">
      <c r="B14" s="22"/>
      <c r="C14" s="23"/>
      <c r="D14" s="23"/>
      <c r="E14" s="354" t="s">
        <v>29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4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9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49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9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49"/>
      <c r="BS20" s="18" t="s">
        <v>31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9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9"/>
    </row>
    <row r="23" spans="1:71" s="1" customFormat="1" ht="47.25" customHeight="1">
      <c r="B23" s="22"/>
      <c r="C23" s="23"/>
      <c r="D23" s="23"/>
      <c r="E23" s="356" t="s">
        <v>34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3"/>
      <c r="AP23" s="23"/>
      <c r="AQ23" s="23"/>
      <c r="AR23" s="21"/>
      <c r="BE23" s="34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9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7">
        <f>ROUND(AG54,2)</f>
        <v>0</v>
      </c>
      <c r="AL26" s="358"/>
      <c r="AM26" s="358"/>
      <c r="AN26" s="358"/>
      <c r="AO26" s="358"/>
      <c r="AP26" s="37"/>
      <c r="AQ26" s="37"/>
      <c r="AR26" s="40"/>
      <c r="BE26" s="34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9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9" t="s">
        <v>36</v>
      </c>
      <c r="M28" s="359"/>
      <c r="N28" s="359"/>
      <c r="O28" s="359"/>
      <c r="P28" s="359"/>
      <c r="Q28" s="37"/>
      <c r="R28" s="37"/>
      <c r="S28" s="37"/>
      <c r="T28" s="37"/>
      <c r="U28" s="37"/>
      <c r="V28" s="37"/>
      <c r="W28" s="359" t="s">
        <v>37</v>
      </c>
      <c r="X28" s="359"/>
      <c r="Y28" s="359"/>
      <c r="Z28" s="359"/>
      <c r="AA28" s="359"/>
      <c r="AB28" s="359"/>
      <c r="AC28" s="359"/>
      <c r="AD28" s="359"/>
      <c r="AE28" s="359"/>
      <c r="AF28" s="37"/>
      <c r="AG28" s="37"/>
      <c r="AH28" s="37"/>
      <c r="AI28" s="37"/>
      <c r="AJ28" s="37"/>
      <c r="AK28" s="359" t="s">
        <v>38</v>
      </c>
      <c r="AL28" s="359"/>
      <c r="AM28" s="359"/>
      <c r="AN28" s="359"/>
      <c r="AO28" s="359"/>
      <c r="AP28" s="37"/>
      <c r="AQ28" s="37"/>
      <c r="AR28" s="40"/>
      <c r="BE28" s="349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62">
        <v>0.21</v>
      </c>
      <c r="M29" s="361"/>
      <c r="N29" s="361"/>
      <c r="O29" s="361"/>
      <c r="P29" s="361"/>
      <c r="Q29" s="42"/>
      <c r="R29" s="42"/>
      <c r="S29" s="42"/>
      <c r="T29" s="42"/>
      <c r="U29" s="42"/>
      <c r="V29" s="42"/>
      <c r="W29" s="360">
        <f>ROUND(AZ54, 2)</f>
        <v>0</v>
      </c>
      <c r="X29" s="361"/>
      <c r="Y29" s="361"/>
      <c r="Z29" s="361"/>
      <c r="AA29" s="361"/>
      <c r="AB29" s="361"/>
      <c r="AC29" s="361"/>
      <c r="AD29" s="361"/>
      <c r="AE29" s="361"/>
      <c r="AF29" s="42"/>
      <c r="AG29" s="42"/>
      <c r="AH29" s="42"/>
      <c r="AI29" s="42"/>
      <c r="AJ29" s="42"/>
      <c r="AK29" s="360">
        <f>ROUND(AV54, 2)</f>
        <v>0</v>
      </c>
      <c r="AL29" s="361"/>
      <c r="AM29" s="361"/>
      <c r="AN29" s="361"/>
      <c r="AO29" s="361"/>
      <c r="AP29" s="42"/>
      <c r="AQ29" s="42"/>
      <c r="AR29" s="43"/>
      <c r="BE29" s="350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62">
        <v>0.12</v>
      </c>
      <c r="M30" s="361"/>
      <c r="N30" s="361"/>
      <c r="O30" s="361"/>
      <c r="P30" s="361"/>
      <c r="Q30" s="42"/>
      <c r="R30" s="42"/>
      <c r="S30" s="42"/>
      <c r="T30" s="42"/>
      <c r="U30" s="42"/>
      <c r="V30" s="42"/>
      <c r="W30" s="360">
        <f>ROUND(BA54, 2)</f>
        <v>0</v>
      </c>
      <c r="X30" s="361"/>
      <c r="Y30" s="361"/>
      <c r="Z30" s="361"/>
      <c r="AA30" s="361"/>
      <c r="AB30" s="361"/>
      <c r="AC30" s="361"/>
      <c r="AD30" s="361"/>
      <c r="AE30" s="361"/>
      <c r="AF30" s="42"/>
      <c r="AG30" s="42"/>
      <c r="AH30" s="42"/>
      <c r="AI30" s="42"/>
      <c r="AJ30" s="42"/>
      <c r="AK30" s="360">
        <f>ROUND(AW54, 2)</f>
        <v>0</v>
      </c>
      <c r="AL30" s="361"/>
      <c r="AM30" s="361"/>
      <c r="AN30" s="361"/>
      <c r="AO30" s="361"/>
      <c r="AP30" s="42"/>
      <c r="AQ30" s="42"/>
      <c r="AR30" s="43"/>
      <c r="BE30" s="350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62">
        <v>0.21</v>
      </c>
      <c r="M31" s="361"/>
      <c r="N31" s="361"/>
      <c r="O31" s="361"/>
      <c r="P31" s="361"/>
      <c r="Q31" s="42"/>
      <c r="R31" s="42"/>
      <c r="S31" s="42"/>
      <c r="T31" s="42"/>
      <c r="U31" s="42"/>
      <c r="V31" s="42"/>
      <c r="W31" s="360">
        <f>ROUND(BB54, 2)</f>
        <v>0</v>
      </c>
      <c r="X31" s="361"/>
      <c r="Y31" s="361"/>
      <c r="Z31" s="361"/>
      <c r="AA31" s="361"/>
      <c r="AB31" s="361"/>
      <c r="AC31" s="361"/>
      <c r="AD31" s="361"/>
      <c r="AE31" s="361"/>
      <c r="AF31" s="42"/>
      <c r="AG31" s="42"/>
      <c r="AH31" s="42"/>
      <c r="AI31" s="42"/>
      <c r="AJ31" s="42"/>
      <c r="AK31" s="360">
        <v>0</v>
      </c>
      <c r="AL31" s="361"/>
      <c r="AM31" s="361"/>
      <c r="AN31" s="361"/>
      <c r="AO31" s="361"/>
      <c r="AP31" s="42"/>
      <c r="AQ31" s="42"/>
      <c r="AR31" s="43"/>
      <c r="BE31" s="350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62">
        <v>0.12</v>
      </c>
      <c r="M32" s="361"/>
      <c r="N32" s="361"/>
      <c r="O32" s="361"/>
      <c r="P32" s="361"/>
      <c r="Q32" s="42"/>
      <c r="R32" s="42"/>
      <c r="S32" s="42"/>
      <c r="T32" s="42"/>
      <c r="U32" s="42"/>
      <c r="V32" s="42"/>
      <c r="W32" s="360">
        <f>ROUND(BC54, 2)</f>
        <v>0</v>
      </c>
      <c r="X32" s="361"/>
      <c r="Y32" s="361"/>
      <c r="Z32" s="361"/>
      <c r="AA32" s="361"/>
      <c r="AB32" s="361"/>
      <c r="AC32" s="361"/>
      <c r="AD32" s="361"/>
      <c r="AE32" s="361"/>
      <c r="AF32" s="42"/>
      <c r="AG32" s="42"/>
      <c r="AH32" s="42"/>
      <c r="AI32" s="42"/>
      <c r="AJ32" s="42"/>
      <c r="AK32" s="360">
        <v>0</v>
      </c>
      <c r="AL32" s="361"/>
      <c r="AM32" s="361"/>
      <c r="AN32" s="361"/>
      <c r="AO32" s="361"/>
      <c r="AP32" s="42"/>
      <c r="AQ32" s="42"/>
      <c r="AR32" s="43"/>
      <c r="BE32" s="350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62">
        <v>0</v>
      </c>
      <c r="M33" s="361"/>
      <c r="N33" s="361"/>
      <c r="O33" s="361"/>
      <c r="P33" s="361"/>
      <c r="Q33" s="42"/>
      <c r="R33" s="42"/>
      <c r="S33" s="42"/>
      <c r="T33" s="42"/>
      <c r="U33" s="42"/>
      <c r="V33" s="42"/>
      <c r="W33" s="360">
        <f>ROUND(BD54, 2)</f>
        <v>0</v>
      </c>
      <c r="X33" s="361"/>
      <c r="Y33" s="361"/>
      <c r="Z33" s="361"/>
      <c r="AA33" s="361"/>
      <c r="AB33" s="361"/>
      <c r="AC33" s="361"/>
      <c r="AD33" s="361"/>
      <c r="AE33" s="361"/>
      <c r="AF33" s="42"/>
      <c r="AG33" s="42"/>
      <c r="AH33" s="42"/>
      <c r="AI33" s="42"/>
      <c r="AJ33" s="42"/>
      <c r="AK33" s="360">
        <v>0</v>
      </c>
      <c r="AL33" s="361"/>
      <c r="AM33" s="361"/>
      <c r="AN33" s="361"/>
      <c r="AO33" s="361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66" t="s">
        <v>47</v>
      </c>
      <c r="Y35" s="364"/>
      <c r="Z35" s="364"/>
      <c r="AA35" s="364"/>
      <c r="AB35" s="364"/>
      <c r="AC35" s="46"/>
      <c r="AD35" s="46"/>
      <c r="AE35" s="46"/>
      <c r="AF35" s="46"/>
      <c r="AG35" s="46"/>
      <c r="AH35" s="46"/>
      <c r="AI35" s="46"/>
      <c r="AJ35" s="46"/>
      <c r="AK35" s="363">
        <f>SUM(AK26:AK33)</f>
        <v>0</v>
      </c>
      <c r="AL35" s="364"/>
      <c r="AM35" s="364"/>
      <c r="AN35" s="364"/>
      <c r="AO35" s="36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Klatovy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4" t="str">
        <f>K6</f>
        <v>Klatovy SÚ objektu čp. 59 na st. p. 6139, k. ú. Klatovy (Rozpočet)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26" t="str">
        <f>IF(AN8= "","",AN8)</f>
        <v>17. 6. 2024</v>
      </c>
      <c r="AN47" s="32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327" t="str">
        <f>IF(E17="","",E17)</f>
        <v xml:space="preserve"> </v>
      </c>
      <c r="AN49" s="328"/>
      <c r="AO49" s="328"/>
      <c r="AP49" s="328"/>
      <c r="AQ49" s="37"/>
      <c r="AR49" s="40"/>
      <c r="AS49" s="329" t="s">
        <v>49</v>
      </c>
      <c r="AT49" s="33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327" t="str">
        <f>IF(E20="","",E20)</f>
        <v xml:space="preserve"> </v>
      </c>
      <c r="AN50" s="328"/>
      <c r="AO50" s="328"/>
      <c r="AP50" s="328"/>
      <c r="AQ50" s="37"/>
      <c r="AR50" s="40"/>
      <c r="AS50" s="331"/>
      <c r="AT50" s="33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3"/>
      <c r="AT51" s="33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5" t="s">
        <v>50</v>
      </c>
      <c r="D52" s="336"/>
      <c r="E52" s="336"/>
      <c r="F52" s="336"/>
      <c r="G52" s="336"/>
      <c r="H52" s="67"/>
      <c r="I52" s="338" t="s">
        <v>51</v>
      </c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7" t="s">
        <v>52</v>
      </c>
      <c r="AH52" s="336"/>
      <c r="AI52" s="336"/>
      <c r="AJ52" s="336"/>
      <c r="AK52" s="336"/>
      <c r="AL52" s="336"/>
      <c r="AM52" s="336"/>
      <c r="AN52" s="338" t="s">
        <v>53</v>
      </c>
      <c r="AO52" s="336"/>
      <c r="AP52" s="336"/>
      <c r="AQ52" s="68" t="s">
        <v>54</v>
      </c>
      <c r="AR52" s="40"/>
      <c r="AS52" s="69" t="s">
        <v>55</v>
      </c>
      <c r="AT52" s="70" t="s">
        <v>56</v>
      </c>
      <c r="AU52" s="70" t="s">
        <v>57</v>
      </c>
      <c r="AV52" s="70" t="s">
        <v>58</v>
      </c>
      <c r="AW52" s="70" t="s">
        <v>59</v>
      </c>
      <c r="AX52" s="70" t="s">
        <v>60</v>
      </c>
      <c r="AY52" s="70" t="s">
        <v>61</v>
      </c>
      <c r="AZ52" s="70" t="s">
        <v>62</v>
      </c>
      <c r="BA52" s="70" t="s">
        <v>63</v>
      </c>
      <c r="BB52" s="70" t="s">
        <v>64</v>
      </c>
      <c r="BC52" s="70" t="s">
        <v>65</v>
      </c>
      <c r="BD52" s="71" t="s">
        <v>66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67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6">
        <f>ROUND(AG55+AG56+AG57,2)</f>
        <v>0</v>
      </c>
      <c r="AH54" s="346"/>
      <c r="AI54" s="346"/>
      <c r="AJ54" s="346"/>
      <c r="AK54" s="346"/>
      <c r="AL54" s="346"/>
      <c r="AM54" s="346"/>
      <c r="AN54" s="347">
        <f t="shared" ref="AN54:AN59" si="0">SUM(AG54,AT54)</f>
        <v>0</v>
      </c>
      <c r="AO54" s="347"/>
      <c r="AP54" s="347"/>
      <c r="AQ54" s="79" t="s">
        <v>19</v>
      </c>
      <c r="AR54" s="80"/>
      <c r="AS54" s="81">
        <f>ROUND(AS55+AS56+AS57,2)</f>
        <v>0</v>
      </c>
      <c r="AT54" s="82">
        <f t="shared" ref="AT54:AT59" si="1">ROUND(SUM(AV54:AW54),2)</f>
        <v>0</v>
      </c>
      <c r="AU54" s="83">
        <f>ROUND(AU55+AU56+AU57,5)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ROUND(AZ55+AZ56+AZ57,2)</f>
        <v>0</v>
      </c>
      <c r="BA54" s="82">
        <f>ROUND(BA55+BA56+BA57,2)</f>
        <v>0</v>
      </c>
      <c r="BB54" s="82">
        <f>ROUND(BB55+BB56+BB57,2)</f>
        <v>0</v>
      </c>
      <c r="BC54" s="82">
        <f>ROUND(BC55+BC56+BC57,2)</f>
        <v>0</v>
      </c>
      <c r="BD54" s="84">
        <f>ROUND(BD55+BD56+BD57,2)</f>
        <v>0</v>
      </c>
      <c r="BS54" s="85" t="s">
        <v>68</v>
      </c>
      <c r="BT54" s="85" t="s">
        <v>69</v>
      </c>
      <c r="BU54" s="86" t="s">
        <v>70</v>
      </c>
      <c r="BV54" s="85" t="s">
        <v>71</v>
      </c>
      <c r="BW54" s="85" t="s">
        <v>5</v>
      </c>
      <c r="BX54" s="85" t="s">
        <v>72</v>
      </c>
      <c r="CL54" s="85" t="s">
        <v>19</v>
      </c>
    </row>
    <row r="55" spans="1:91" s="7" customFormat="1" ht="16.5" customHeight="1">
      <c r="A55" s="87" t="s">
        <v>73</v>
      </c>
      <c r="B55" s="88"/>
      <c r="C55" s="89"/>
      <c r="D55" s="339" t="s">
        <v>74</v>
      </c>
      <c r="E55" s="339"/>
      <c r="F55" s="339"/>
      <c r="G55" s="339"/>
      <c r="H55" s="339"/>
      <c r="I55" s="90"/>
      <c r="J55" s="339" t="s">
        <v>75</v>
      </c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40">
        <f>'01 - SO 01 Stavební úpravy'!J30</f>
        <v>0</v>
      </c>
      <c r="AH55" s="341"/>
      <c r="AI55" s="341"/>
      <c r="AJ55" s="341"/>
      <c r="AK55" s="341"/>
      <c r="AL55" s="341"/>
      <c r="AM55" s="341"/>
      <c r="AN55" s="340">
        <f t="shared" si="0"/>
        <v>0</v>
      </c>
      <c r="AO55" s="341"/>
      <c r="AP55" s="341"/>
      <c r="AQ55" s="91" t="s">
        <v>76</v>
      </c>
      <c r="AR55" s="92"/>
      <c r="AS55" s="93">
        <v>0</v>
      </c>
      <c r="AT55" s="94">
        <f t="shared" si="1"/>
        <v>0</v>
      </c>
      <c r="AU55" s="95">
        <f>'01 - SO 01 Stavební úpravy'!P110</f>
        <v>0</v>
      </c>
      <c r="AV55" s="94">
        <f>'01 - SO 01 Stavební úpravy'!J33</f>
        <v>0</v>
      </c>
      <c r="AW55" s="94">
        <f>'01 - SO 01 Stavební úpravy'!J34</f>
        <v>0</v>
      </c>
      <c r="AX55" s="94">
        <f>'01 - SO 01 Stavební úpravy'!J35</f>
        <v>0</v>
      </c>
      <c r="AY55" s="94">
        <f>'01 - SO 01 Stavební úpravy'!J36</f>
        <v>0</v>
      </c>
      <c r="AZ55" s="94">
        <f>'01 - SO 01 Stavební úpravy'!F33</f>
        <v>0</v>
      </c>
      <c r="BA55" s="94">
        <f>'01 - SO 01 Stavební úpravy'!F34</f>
        <v>0</v>
      </c>
      <c r="BB55" s="94">
        <f>'01 - SO 01 Stavební úpravy'!F35</f>
        <v>0</v>
      </c>
      <c r="BC55" s="94">
        <f>'01 - SO 01 Stavební úpravy'!F36</f>
        <v>0</v>
      </c>
      <c r="BD55" s="96">
        <f>'01 - SO 01 Stavební úpravy'!F37</f>
        <v>0</v>
      </c>
      <c r="BT55" s="97" t="s">
        <v>77</v>
      </c>
      <c r="BV55" s="97" t="s">
        <v>71</v>
      </c>
      <c r="BW55" s="97" t="s">
        <v>78</v>
      </c>
      <c r="BX55" s="97" t="s">
        <v>5</v>
      </c>
      <c r="CL55" s="97" t="s">
        <v>19</v>
      </c>
      <c r="CM55" s="97" t="s">
        <v>79</v>
      </c>
    </row>
    <row r="56" spans="1:91" s="7" customFormat="1" ht="16.5" customHeight="1">
      <c r="A56" s="87" t="s">
        <v>73</v>
      </c>
      <c r="B56" s="88"/>
      <c r="C56" s="89"/>
      <c r="D56" s="339" t="s">
        <v>80</v>
      </c>
      <c r="E56" s="339"/>
      <c r="F56" s="339"/>
      <c r="G56" s="339"/>
      <c r="H56" s="339"/>
      <c r="I56" s="90"/>
      <c r="J56" s="339" t="s">
        <v>81</v>
      </c>
      <c r="K56" s="339"/>
      <c r="L56" s="339"/>
      <c r="M56" s="339"/>
      <c r="N56" s="339"/>
      <c r="O56" s="339"/>
      <c r="P56" s="339"/>
      <c r="Q56" s="339"/>
      <c r="R56" s="339"/>
      <c r="S56" s="339"/>
      <c r="T56" s="339"/>
      <c r="U56" s="339"/>
      <c r="V56" s="339"/>
      <c r="W56" s="339"/>
      <c r="X56" s="339"/>
      <c r="Y56" s="339"/>
      <c r="Z56" s="339"/>
      <c r="AA56" s="339"/>
      <c r="AB56" s="339"/>
      <c r="AC56" s="339"/>
      <c r="AD56" s="339"/>
      <c r="AE56" s="339"/>
      <c r="AF56" s="339"/>
      <c r="AG56" s="340">
        <f>'2015-01 - ZTI'!J30</f>
        <v>0</v>
      </c>
      <c r="AH56" s="341"/>
      <c r="AI56" s="341"/>
      <c r="AJ56" s="341"/>
      <c r="AK56" s="341"/>
      <c r="AL56" s="341"/>
      <c r="AM56" s="341"/>
      <c r="AN56" s="340">
        <f t="shared" si="0"/>
        <v>0</v>
      </c>
      <c r="AO56" s="341"/>
      <c r="AP56" s="341"/>
      <c r="AQ56" s="91" t="s">
        <v>76</v>
      </c>
      <c r="AR56" s="92"/>
      <c r="AS56" s="93">
        <v>0</v>
      </c>
      <c r="AT56" s="94">
        <f t="shared" si="1"/>
        <v>0</v>
      </c>
      <c r="AU56" s="95">
        <f>'2015-01 - ZTI'!P88</f>
        <v>0</v>
      </c>
      <c r="AV56" s="94">
        <f>'2015-01 - ZTI'!J33</f>
        <v>0</v>
      </c>
      <c r="AW56" s="94">
        <f>'2015-01 - ZTI'!J34</f>
        <v>0</v>
      </c>
      <c r="AX56" s="94">
        <f>'2015-01 - ZTI'!J35</f>
        <v>0</v>
      </c>
      <c r="AY56" s="94">
        <f>'2015-01 - ZTI'!J36</f>
        <v>0</v>
      </c>
      <c r="AZ56" s="94">
        <f>'2015-01 - ZTI'!F33</f>
        <v>0</v>
      </c>
      <c r="BA56" s="94">
        <f>'2015-01 - ZTI'!F34</f>
        <v>0</v>
      </c>
      <c r="BB56" s="94">
        <f>'2015-01 - ZTI'!F35</f>
        <v>0</v>
      </c>
      <c r="BC56" s="94">
        <f>'2015-01 - ZTI'!F36</f>
        <v>0</v>
      </c>
      <c r="BD56" s="96">
        <f>'2015-01 - ZTI'!F37</f>
        <v>0</v>
      </c>
      <c r="BT56" s="97" t="s">
        <v>77</v>
      </c>
      <c r="BV56" s="97" t="s">
        <v>71</v>
      </c>
      <c r="BW56" s="97" t="s">
        <v>82</v>
      </c>
      <c r="BX56" s="97" t="s">
        <v>5</v>
      </c>
      <c r="CL56" s="97" t="s">
        <v>19</v>
      </c>
      <c r="CM56" s="97" t="s">
        <v>79</v>
      </c>
    </row>
    <row r="57" spans="1:91" s="7" customFormat="1" ht="24.75" customHeight="1">
      <c r="B57" s="88"/>
      <c r="C57" s="89"/>
      <c r="D57" s="339" t="s">
        <v>83</v>
      </c>
      <c r="E57" s="339"/>
      <c r="F57" s="339"/>
      <c r="G57" s="339"/>
      <c r="H57" s="339"/>
      <c r="I57" s="90"/>
      <c r="J57" s="339" t="s">
        <v>84</v>
      </c>
      <c r="K57" s="339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42">
        <f>ROUND(SUM(AG58:AG59),2)</f>
        <v>0</v>
      </c>
      <c r="AH57" s="341"/>
      <c r="AI57" s="341"/>
      <c r="AJ57" s="341"/>
      <c r="AK57" s="341"/>
      <c r="AL57" s="341"/>
      <c r="AM57" s="341"/>
      <c r="AN57" s="340">
        <f t="shared" si="0"/>
        <v>0</v>
      </c>
      <c r="AO57" s="341"/>
      <c r="AP57" s="341"/>
      <c r="AQ57" s="91" t="s">
        <v>76</v>
      </c>
      <c r="AR57" s="92"/>
      <c r="AS57" s="93">
        <f>ROUND(SUM(AS58:AS59),2)</f>
        <v>0</v>
      </c>
      <c r="AT57" s="94">
        <f t="shared" si="1"/>
        <v>0</v>
      </c>
      <c r="AU57" s="95">
        <f>ROUND(SUM(AU58:AU59),5)</f>
        <v>0</v>
      </c>
      <c r="AV57" s="94">
        <f>ROUND(AZ57*L29,2)</f>
        <v>0</v>
      </c>
      <c r="AW57" s="94">
        <f>ROUND(BA57*L30,2)</f>
        <v>0</v>
      </c>
      <c r="AX57" s="94">
        <f>ROUND(BB57*L29,2)</f>
        <v>0</v>
      </c>
      <c r="AY57" s="94">
        <f>ROUND(BC57*L30,2)</f>
        <v>0</v>
      </c>
      <c r="AZ57" s="94">
        <f>ROUND(SUM(AZ58:AZ59),2)</f>
        <v>0</v>
      </c>
      <c r="BA57" s="94">
        <f>ROUND(SUM(BA58:BA59),2)</f>
        <v>0</v>
      </c>
      <c r="BB57" s="94">
        <f>ROUND(SUM(BB58:BB59),2)</f>
        <v>0</v>
      </c>
      <c r="BC57" s="94">
        <f>ROUND(SUM(BC58:BC59),2)</f>
        <v>0</v>
      </c>
      <c r="BD57" s="96">
        <f>ROUND(SUM(BD58:BD59),2)</f>
        <v>0</v>
      </c>
      <c r="BS57" s="97" t="s">
        <v>68</v>
      </c>
      <c r="BT57" s="97" t="s">
        <v>77</v>
      </c>
      <c r="BV57" s="97" t="s">
        <v>71</v>
      </c>
      <c r="BW57" s="97" t="s">
        <v>85</v>
      </c>
      <c r="BX57" s="97" t="s">
        <v>5</v>
      </c>
      <c r="CL57" s="97" t="s">
        <v>19</v>
      </c>
      <c r="CM57" s="97" t="s">
        <v>79</v>
      </c>
    </row>
    <row r="58" spans="1:91" s="4" customFormat="1" ht="23.25" customHeight="1">
      <c r="A58" s="87" t="s">
        <v>73</v>
      </c>
      <c r="B58" s="52"/>
      <c r="C58" s="98"/>
      <c r="D58" s="98"/>
      <c r="E58" s="345" t="s">
        <v>83</v>
      </c>
      <c r="F58" s="345"/>
      <c r="G58" s="345"/>
      <c r="H58" s="345"/>
      <c r="I58" s="345"/>
      <c r="J58" s="98"/>
      <c r="K58" s="345" t="s">
        <v>84</v>
      </c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43">
        <f>'2015-01 K - venkovní kana...'!J30</f>
        <v>0</v>
      </c>
      <c r="AH58" s="344"/>
      <c r="AI58" s="344"/>
      <c r="AJ58" s="344"/>
      <c r="AK58" s="344"/>
      <c r="AL58" s="344"/>
      <c r="AM58" s="344"/>
      <c r="AN58" s="343">
        <f t="shared" si="0"/>
        <v>0</v>
      </c>
      <c r="AO58" s="344"/>
      <c r="AP58" s="344"/>
      <c r="AQ58" s="99" t="s">
        <v>86</v>
      </c>
      <c r="AR58" s="54"/>
      <c r="AS58" s="100">
        <v>0</v>
      </c>
      <c r="AT58" s="101">
        <f t="shared" si="1"/>
        <v>0</v>
      </c>
      <c r="AU58" s="102">
        <f>'2015-01 K - venkovní kana...'!P84</f>
        <v>0</v>
      </c>
      <c r="AV58" s="101">
        <f>'2015-01 K - venkovní kana...'!J33</f>
        <v>0</v>
      </c>
      <c r="AW58" s="101">
        <f>'2015-01 K - venkovní kana...'!J34</f>
        <v>0</v>
      </c>
      <c r="AX58" s="101">
        <f>'2015-01 K - venkovní kana...'!J35</f>
        <v>0</v>
      </c>
      <c r="AY58" s="101">
        <f>'2015-01 K - venkovní kana...'!J36</f>
        <v>0</v>
      </c>
      <c r="AZ58" s="101">
        <f>'2015-01 K - venkovní kana...'!F33</f>
        <v>0</v>
      </c>
      <c r="BA58" s="101">
        <f>'2015-01 K - venkovní kana...'!F34</f>
        <v>0</v>
      </c>
      <c r="BB58" s="101">
        <f>'2015-01 K - venkovní kana...'!F35</f>
        <v>0</v>
      </c>
      <c r="BC58" s="101">
        <f>'2015-01 K - venkovní kana...'!F36</f>
        <v>0</v>
      </c>
      <c r="BD58" s="103">
        <f>'2015-01 K - venkovní kana...'!F37</f>
        <v>0</v>
      </c>
      <c r="BT58" s="104" t="s">
        <v>79</v>
      </c>
      <c r="BU58" s="104" t="s">
        <v>87</v>
      </c>
      <c r="BV58" s="104" t="s">
        <v>71</v>
      </c>
      <c r="BW58" s="104" t="s">
        <v>85</v>
      </c>
      <c r="BX58" s="104" t="s">
        <v>5</v>
      </c>
      <c r="CL58" s="104" t="s">
        <v>19</v>
      </c>
      <c r="CM58" s="104" t="s">
        <v>79</v>
      </c>
    </row>
    <row r="59" spans="1:91" s="4" customFormat="1" ht="23.25" customHeight="1">
      <c r="A59" s="87" t="s">
        <v>73</v>
      </c>
      <c r="B59" s="52"/>
      <c r="C59" s="98"/>
      <c r="D59" s="98"/>
      <c r="E59" s="345" t="s">
        <v>88</v>
      </c>
      <c r="F59" s="345"/>
      <c r="G59" s="345"/>
      <c r="H59" s="345"/>
      <c r="I59" s="345"/>
      <c r="J59" s="98"/>
      <c r="K59" s="345" t="s">
        <v>89</v>
      </c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3">
        <f>'2015-01 V - venkovní vodovod'!J32</f>
        <v>0</v>
      </c>
      <c r="AH59" s="344"/>
      <c r="AI59" s="344"/>
      <c r="AJ59" s="344"/>
      <c r="AK59" s="344"/>
      <c r="AL59" s="344"/>
      <c r="AM59" s="344"/>
      <c r="AN59" s="343">
        <f t="shared" si="0"/>
        <v>0</v>
      </c>
      <c r="AO59" s="344"/>
      <c r="AP59" s="344"/>
      <c r="AQ59" s="99" t="s">
        <v>86</v>
      </c>
      <c r="AR59" s="54"/>
      <c r="AS59" s="105">
        <v>0</v>
      </c>
      <c r="AT59" s="106">
        <f t="shared" si="1"/>
        <v>0</v>
      </c>
      <c r="AU59" s="107">
        <f>'2015-01 V - venkovní vodovod'!P89</f>
        <v>0</v>
      </c>
      <c r="AV59" s="106">
        <f>'2015-01 V - venkovní vodovod'!J35</f>
        <v>0</v>
      </c>
      <c r="AW59" s="106">
        <f>'2015-01 V - venkovní vodovod'!J36</f>
        <v>0</v>
      </c>
      <c r="AX59" s="106">
        <f>'2015-01 V - venkovní vodovod'!J37</f>
        <v>0</v>
      </c>
      <c r="AY59" s="106">
        <f>'2015-01 V - venkovní vodovod'!J38</f>
        <v>0</v>
      </c>
      <c r="AZ59" s="106">
        <f>'2015-01 V - venkovní vodovod'!F35</f>
        <v>0</v>
      </c>
      <c r="BA59" s="106">
        <f>'2015-01 V - venkovní vodovod'!F36</f>
        <v>0</v>
      </c>
      <c r="BB59" s="106">
        <f>'2015-01 V - venkovní vodovod'!F37</f>
        <v>0</v>
      </c>
      <c r="BC59" s="106">
        <f>'2015-01 V - venkovní vodovod'!F38</f>
        <v>0</v>
      </c>
      <c r="BD59" s="108">
        <f>'2015-01 V - venkovní vodovod'!F39</f>
        <v>0</v>
      </c>
      <c r="BT59" s="104" t="s">
        <v>79</v>
      </c>
      <c r="BV59" s="104" t="s">
        <v>71</v>
      </c>
      <c r="BW59" s="104" t="s">
        <v>90</v>
      </c>
      <c r="BX59" s="104" t="s">
        <v>85</v>
      </c>
      <c r="CL59" s="104" t="s">
        <v>19</v>
      </c>
    </row>
    <row r="60" spans="1:91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91" s="2" customFormat="1" ht="6.95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algorithmName="SHA-512" hashValue="3znEh2yjxPFTKFNvHZOA3ltTbyKwxlcWEjJkq8n5hA0kJHhd+31HWMQvZyCVQx69yHTiRJEf/y4j7bWLI0N9rg==" saltValue="rn6Gm9w8pq/YYA6e184afdxzwRvyDXcCFTqPXB/YpBn+7kk8UF5AehLKkSr7w6KAyf896qrztSGfIcxYixPPH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O 01 Stavební úpravy'!C2" display="/"/>
    <hyperlink ref="A56" location="'2015-01 - ZTI'!C2" display="/"/>
    <hyperlink ref="A58" location="'2015-01 K - venkovní kana...'!C2" display="/"/>
    <hyperlink ref="A59" location="'2015-01 V - venkovní vodovod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78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68" t="str">
        <f>'Rekapitulace stavby'!K6</f>
        <v>Klatovy SÚ objektu čp. 59 na st. p. 6139, k. ú. Klatovy (Rozpočet)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13" t="s">
        <v>92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93</v>
      </c>
      <c r="F9" s="371"/>
      <c r="G9" s="371"/>
      <c r="H9" s="371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17. 6. 2024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tr">
        <f>IF('Rekapitulace stavby'!AN10="","",'Rekapitulace stavby'!AN10)</f>
        <v/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tr">
        <f>IF('Rekapitulace stavby'!E11="","",'Rekapitulace stavby'!E11)</f>
        <v xml:space="preserve"> </v>
      </c>
      <c r="F15" s="35"/>
      <c r="G15" s="35"/>
      <c r="H15" s="35"/>
      <c r="I15" s="113" t="s">
        <v>27</v>
      </c>
      <c r="J15" s="104" t="str">
        <f>IF('Rekapitulace stavby'!AN11="","",'Rekapitulace stavby'!AN11)</f>
        <v/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13" t="s">
        <v>27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26</v>
      </c>
      <c r="J20" s="104" t="str">
        <f>IF('Rekapitulace stavby'!AN16="","",'Rekapitulace stavby'!AN16)</f>
        <v/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tr">
        <f>IF('Rekapitulace stavby'!E17="","",'Rekapitulace stavby'!E17)</f>
        <v xml:space="preserve"> </v>
      </c>
      <c r="F21" s="35"/>
      <c r="G21" s="35"/>
      <c r="H21" s="35"/>
      <c r="I21" s="113" t="s">
        <v>27</v>
      </c>
      <c r="J21" s="104" t="str">
        <f>IF('Rekapitulace stavby'!AN17="","",'Rekapitulace stavby'!AN17)</f>
        <v/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26</v>
      </c>
      <c r="J23" s="104" t="str">
        <f>IF('Rekapitulace stavby'!AN19="","",'Rekapitulace stavby'!AN19)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04" t="str">
        <f>IF('Rekapitulace stavby'!AN20="","",'Rekapitulace stavby'!AN20)</f>
        <v/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33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4" t="s">
        <v>19</v>
      </c>
      <c r="F27" s="374"/>
      <c r="G27" s="374"/>
      <c r="H27" s="37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ROUND(J110,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39</v>
      </c>
      <c r="E33" s="113" t="s">
        <v>40</v>
      </c>
      <c r="F33" s="124">
        <f>ROUND((SUM(BE110:BE871)),  2)</f>
        <v>0</v>
      </c>
      <c r="G33" s="35"/>
      <c r="H33" s="35"/>
      <c r="I33" s="125">
        <v>0.21</v>
      </c>
      <c r="J33" s="124">
        <f>ROUND(((SUM(BE110:BE871))*I33),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41</v>
      </c>
      <c r="F34" s="124">
        <f>ROUND((SUM(BF110:BF871)),  2)</f>
        <v>0</v>
      </c>
      <c r="G34" s="35"/>
      <c r="H34" s="35"/>
      <c r="I34" s="125">
        <v>0.12</v>
      </c>
      <c r="J34" s="124">
        <f>ROUND(((SUM(BF110:BF871))*I34),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42</v>
      </c>
      <c r="F35" s="124">
        <f>ROUND((SUM(BG110:BG871)),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43</v>
      </c>
      <c r="F36" s="124">
        <f>ROUND((SUM(BH110:BH871)),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ROUND((SUM(BI110:BI871)),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Klatovy SÚ objektu čp. 59 na st. p. 6139, k. ú. Klatovy (Rozpočet)</v>
      </c>
      <c r="F48" s="376"/>
      <c r="G48" s="376"/>
      <c r="H48" s="376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01 - SO 01 Stavební úpravy</v>
      </c>
      <c r="F50" s="377"/>
      <c r="G50" s="377"/>
      <c r="H50" s="377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17. 6. 2024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30</v>
      </c>
      <c r="J54" s="33" t="str">
        <f>E21</f>
        <v xml:space="preserve"> 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32</v>
      </c>
      <c r="J55" s="33" t="str">
        <f>E24</f>
        <v xml:space="preserve"> 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95</v>
      </c>
      <c r="D57" s="138"/>
      <c r="E57" s="138"/>
      <c r="F57" s="138"/>
      <c r="G57" s="138"/>
      <c r="H57" s="138"/>
      <c r="I57" s="138"/>
      <c r="J57" s="139" t="s">
        <v>96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67</v>
      </c>
      <c r="D59" s="37"/>
      <c r="E59" s="37"/>
      <c r="F59" s="37"/>
      <c r="G59" s="37"/>
      <c r="H59" s="37"/>
      <c r="I59" s="37"/>
      <c r="J59" s="78">
        <f>J110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5" customHeight="1">
      <c r="B60" s="141"/>
      <c r="C60" s="142"/>
      <c r="D60" s="143" t="s">
        <v>98</v>
      </c>
      <c r="E60" s="144"/>
      <c r="F60" s="144"/>
      <c r="G60" s="144"/>
      <c r="H60" s="144"/>
      <c r="I60" s="144"/>
      <c r="J60" s="145">
        <f>J111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99</v>
      </c>
      <c r="E61" s="149"/>
      <c r="F61" s="149"/>
      <c r="G61" s="149"/>
      <c r="H61" s="149"/>
      <c r="I61" s="149"/>
      <c r="J61" s="150">
        <f>J112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100</v>
      </c>
      <c r="E62" s="149"/>
      <c r="F62" s="149"/>
      <c r="G62" s="149"/>
      <c r="H62" s="149"/>
      <c r="I62" s="149"/>
      <c r="J62" s="150">
        <f>J134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101</v>
      </c>
      <c r="E63" s="149"/>
      <c r="F63" s="149"/>
      <c r="G63" s="149"/>
      <c r="H63" s="149"/>
      <c r="I63" s="149"/>
      <c r="J63" s="150">
        <f>J138</f>
        <v>0</v>
      </c>
      <c r="K63" s="98"/>
      <c r="L63" s="151"/>
    </row>
    <row r="64" spans="1:47" s="10" customFormat="1" ht="19.899999999999999" customHeight="1">
      <c r="B64" s="147"/>
      <c r="C64" s="98"/>
      <c r="D64" s="148" t="s">
        <v>102</v>
      </c>
      <c r="E64" s="149"/>
      <c r="F64" s="149"/>
      <c r="G64" s="149"/>
      <c r="H64" s="149"/>
      <c r="I64" s="149"/>
      <c r="J64" s="150">
        <f>J183</f>
        <v>0</v>
      </c>
      <c r="K64" s="98"/>
      <c r="L64" s="151"/>
    </row>
    <row r="65" spans="2:12" s="10" customFormat="1" ht="19.899999999999999" customHeight="1">
      <c r="B65" s="147"/>
      <c r="C65" s="98"/>
      <c r="D65" s="148" t="s">
        <v>103</v>
      </c>
      <c r="E65" s="149"/>
      <c r="F65" s="149"/>
      <c r="G65" s="149"/>
      <c r="H65" s="149"/>
      <c r="I65" s="149"/>
      <c r="J65" s="150">
        <f>J242</f>
        <v>0</v>
      </c>
      <c r="K65" s="98"/>
      <c r="L65" s="151"/>
    </row>
    <row r="66" spans="2:12" s="10" customFormat="1" ht="19.899999999999999" customHeight="1">
      <c r="B66" s="147"/>
      <c r="C66" s="98"/>
      <c r="D66" s="148" t="s">
        <v>104</v>
      </c>
      <c r="E66" s="149"/>
      <c r="F66" s="149"/>
      <c r="G66" s="149"/>
      <c r="H66" s="149"/>
      <c r="I66" s="149"/>
      <c r="J66" s="150">
        <f>J275</f>
        <v>0</v>
      </c>
      <c r="K66" s="98"/>
      <c r="L66" s="151"/>
    </row>
    <row r="67" spans="2:12" s="10" customFormat="1" ht="19.899999999999999" customHeight="1">
      <c r="B67" s="147"/>
      <c r="C67" s="98"/>
      <c r="D67" s="148" t="s">
        <v>105</v>
      </c>
      <c r="E67" s="149"/>
      <c r="F67" s="149"/>
      <c r="G67" s="149"/>
      <c r="H67" s="149"/>
      <c r="I67" s="149"/>
      <c r="J67" s="150">
        <f>J291</f>
        <v>0</v>
      </c>
      <c r="K67" s="98"/>
      <c r="L67" s="151"/>
    </row>
    <row r="68" spans="2:12" s="9" customFormat="1" ht="24.95" customHeight="1">
      <c r="B68" s="141"/>
      <c r="C68" s="142"/>
      <c r="D68" s="143" t="s">
        <v>106</v>
      </c>
      <c r="E68" s="144"/>
      <c r="F68" s="144"/>
      <c r="G68" s="144"/>
      <c r="H68" s="144"/>
      <c r="I68" s="144"/>
      <c r="J68" s="145">
        <f>J294</f>
        <v>0</v>
      </c>
      <c r="K68" s="142"/>
      <c r="L68" s="146"/>
    </row>
    <row r="69" spans="2:12" s="10" customFormat="1" ht="19.899999999999999" customHeight="1">
      <c r="B69" s="147"/>
      <c r="C69" s="98"/>
      <c r="D69" s="148" t="s">
        <v>107</v>
      </c>
      <c r="E69" s="149"/>
      <c r="F69" s="149"/>
      <c r="G69" s="149"/>
      <c r="H69" s="149"/>
      <c r="I69" s="149"/>
      <c r="J69" s="150">
        <f>J295</f>
        <v>0</v>
      </c>
      <c r="K69" s="98"/>
      <c r="L69" s="151"/>
    </row>
    <row r="70" spans="2:12" s="10" customFormat="1" ht="19.899999999999999" customHeight="1">
      <c r="B70" s="147"/>
      <c r="C70" s="98"/>
      <c r="D70" s="148" t="s">
        <v>108</v>
      </c>
      <c r="E70" s="149"/>
      <c r="F70" s="149"/>
      <c r="G70" s="149"/>
      <c r="H70" s="149"/>
      <c r="I70" s="149"/>
      <c r="J70" s="150">
        <f>J464</f>
        <v>0</v>
      </c>
      <c r="K70" s="98"/>
      <c r="L70" s="151"/>
    </row>
    <row r="71" spans="2:12" s="10" customFormat="1" ht="19.899999999999999" customHeight="1">
      <c r="B71" s="147"/>
      <c r="C71" s="98"/>
      <c r="D71" s="148" t="s">
        <v>109</v>
      </c>
      <c r="E71" s="149"/>
      <c r="F71" s="149"/>
      <c r="G71" s="149"/>
      <c r="H71" s="149"/>
      <c r="I71" s="149"/>
      <c r="J71" s="150">
        <f>J473</f>
        <v>0</v>
      </c>
      <c r="K71" s="98"/>
      <c r="L71" s="151"/>
    </row>
    <row r="72" spans="2:12" s="10" customFormat="1" ht="19.899999999999999" customHeight="1">
      <c r="B72" s="147"/>
      <c r="C72" s="98"/>
      <c r="D72" s="148" t="s">
        <v>110</v>
      </c>
      <c r="E72" s="149"/>
      <c r="F72" s="149"/>
      <c r="G72" s="149"/>
      <c r="H72" s="149"/>
      <c r="I72" s="149"/>
      <c r="J72" s="150">
        <f>J490</f>
        <v>0</v>
      </c>
      <c r="K72" s="98"/>
      <c r="L72" s="151"/>
    </row>
    <row r="73" spans="2:12" s="10" customFormat="1" ht="19.899999999999999" customHeight="1">
      <c r="B73" s="147"/>
      <c r="C73" s="98"/>
      <c r="D73" s="148" t="s">
        <v>111</v>
      </c>
      <c r="E73" s="149"/>
      <c r="F73" s="149"/>
      <c r="G73" s="149"/>
      <c r="H73" s="149"/>
      <c r="I73" s="149"/>
      <c r="J73" s="150">
        <f>J495</f>
        <v>0</v>
      </c>
      <c r="K73" s="98"/>
      <c r="L73" s="151"/>
    </row>
    <row r="74" spans="2:12" s="10" customFormat="1" ht="19.899999999999999" customHeight="1">
      <c r="B74" s="147"/>
      <c r="C74" s="98"/>
      <c r="D74" s="148" t="s">
        <v>112</v>
      </c>
      <c r="E74" s="149"/>
      <c r="F74" s="149"/>
      <c r="G74" s="149"/>
      <c r="H74" s="149"/>
      <c r="I74" s="149"/>
      <c r="J74" s="150">
        <f>J540</f>
        <v>0</v>
      </c>
      <c r="K74" s="98"/>
      <c r="L74" s="151"/>
    </row>
    <row r="75" spans="2:12" s="10" customFormat="1" ht="19.899999999999999" customHeight="1">
      <c r="B75" s="147"/>
      <c r="C75" s="98"/>
      <c r="D75" s="148" t="s">
        <v>113</v>
      </c>
      <c r="E75" s="149"/>
      <c r="F75" s="149"/>
      <c r="G75" s="149"/>
      <c r="H75" s="149"/>
      <c r="I75" s="149"/>
      <c r="J75" s="150">
        <f>J585</f>
        <v>0</v>
      </c>
      <c r="K75" s="98"/>
      <c r="L75" s="151"/>
    </row>
    <row r="76" spans="2:12" s="10" customFormat="1" ht="19.899999999999999" customHeight="1">
      <c r="B76" s="147"/>
      <c r="C76" s="98"/>
      <c r="D76" s="148" t="s">
        <v>114</v>
      </c>
      <c r="E76" s="149"/>
      <c r="F76" s="149"/>
      <c r="G76" s="149"/>
      <c r="H76" s="149"/>
      <c r="I76" s="149"/>
      <c r="J76" s="150">
        <f>J620</f>
        <v>0</v>
      </c>
      <c r="K76" s="98"/>
      <c r="L76" s="151"/>
    </row>
    <row r="77" spans="2:12" s="10" customFormat="1" ht="19.899999999999999" customHeight="1">
      <c r="B77" s="147"/>
      <c r="C77" s="98"/>
      <c r="D77" s="148" t="s">
        <v>115</v>
      </c>
      <c r="E77" s="149"/>
      <c r="F77" s="149"/>
      <c r="G77" s="149"/>
      <c r="H77" s="149"/>
      <c r="I77" s="149"/>
      <c r="J77" s="150">
        <f>J643</f>
        <v>0</v>
      </c>
      <c r="K77" s="98"/>
      <c r="L77" s="151"/>
    </row>
    <row r="78" spans="2:12" s="10" customFormat="1" ht="19.899999999999999" customHeight="1">
      <c r="B78" s="147"/>
      <c r="C78" s="98"/>
      <c r="D78" s="148" t="s">
        <v>116</v>
      </c>
      <c r="E78" s="149"/>
      <c r="F78" s="149"/>
      <c r="G78" s="149"/>
      <c r="H78" s="149"/>
      <c r="I78" s="149"/>
      <c r="J78" s="150">
        <f>J674</f>
        <v>0</v>
      </c>
      <c r="K78" s="98"/>
      <c r="L78" s="151"/>
    </row>
    <row r="79" spans="2:12" s="10" customFormat="1" ht="19.899999999999999" customHeight="1">
      <c r="B79" s="147"/>
      <c r="C79" s="98"/>
      <c r="D79" s="148" t="s">
        <v>117</v>
      </c>
      <c r="E79" s="149"/>
      <c r="F79" s="149"/>
      <c r="G79" s="149"/>
      <c r="H79" s="149"/>
      <c r="I79" s="149"/>
      <c r="J79" s="150">
        <f>J716</f>
        <v>0</v>
      </c>
      <c r="K79" s="98"/>
      <c r="L79" s="151"/>
    </row>
    <row r="80" spans="2:12" s="10" customFormat="1" ht="19.899999999999999" customHeight="1">
      <c r="B80" s="147"/>
      <c r="C80" s="98"/>
      <c r="D80" s="148" t="s">
        <v>118</v>
      </c>
      <c r="E80" s="149"/>
      <c r="F80" s="149"/>
      <c r="G80" s="149"/>
      <c r="H80" s="149"/>
      <c r="I80" s="149"/>
      <c r="J80" s="150">
        <f>J760</f>
        <v>0</v>
      </c>
      <c r="K80" s="98"/>
      <c r="L80" s="151"/>
    </row>
    <row r="81" spans="1:31" s="10" customFormat="1" ht="19.899999999999999" customHeight="1">
      <c r="B81" s="147"/>
      <c r="C81" s="98"/>
      <c r="D81" s="148" t="s">
        <v>119</v>
      </c>
      <c r="E81" s="149"/>
      <c r="F81" s="149"/>
      <c r="G81" s="149"/>
      <c r="H81" s="149"/>
      <c r="I81" s="149"/>
      <c r="J81" s="150">
        <f>J799</f>
        <v>0</v>
      </c>
      <c r="K81" s="98"/>
      <c r="L81" s="151"/>
    </row>
    <row r="82" spans="1:31" s="10" customFormat="1" ht="19.899999999999999" customHeight="1">
      <c r="B82" s="147"/>
      <c r="C82" s="98"/>
      <c r="D82" s="148" t="s">
        <v>120</v>
      </c>
      <c r="E82" s="149"/>
      <c r="F82" s="149"/>
      <c r="G82" s="149"/>
      <c r="H82" s="149"/>
      <c r="I82" s="149"/>
      <c r="J82" s="150">
        <f>J814</f>
        <v>0</v>
      </c>
      <c r="K82" s="98"/>
      <c r="L82" s="151"/>
    </row>
    <row r="83" spans="1:31" s="10" customFormat="1" ht="19.899999999999999" customHeight="1">
      <c r="B83" s="147"/>
      <c r="C83" s="98"/>
      <c r="D83" s="148" t="s">
        <v>121</v>
      </c>
      <c r="E83" s="149"/>
      <c r="F83" s="149"/>
      <c r="G83" s="149"/>
      <c r="H83" s="149"/>
      <c r="I83" s="149"/>
      <c r="J83" s="150">
        <f>J828</f>
        <v>0</v>
      </c>
      <c r="K83" s="98"/>
      <c r="L83" s="151"/>
    </row>
    <row r="84" spans="1:31" s="10" customFormat="1" ht="19.899999999999999" customHeight="1">
      <c r="B84" s="147"/>
      <c r="C84" s="98"/>
      <c r="D84" s="148" t="s">
        <v>122</v>
      </c>
      <c r="E84" s="149"/>
      <c r="F84" s="149"/>
      <c r="G84" s="149"/>
      <c r="H84" s="149"/>
      <c r="I84" s="149"/>
      <c r="J84" s="150">
        <f>J849</f>
        <v>0</v>
      </c>
      <c r="K84" s="98"/>
      <c r="L84" s="151"/>
    </row>
    <row r="85" spans="1:31" s="9" customFormat="1" ht="24.95" customHeight="1">
      <c r="B85" s="141"/>
      <c r="C85" s="142"/>
      <c r="D85" s="143" t="s">
        <v>123</v>
      </c>
      <c r="E85" s="144"/>
      <c r="F85" s="144"/>
      <c r="G85" s="144"/>
      <c r="H85" s="144"/>
      <c r="I85" s="144"/>
      <c r="J85" s="145">
        <f>J855</f>
        <v>0</v>
      </c>
      <c r="K85" s="142"/>
      <c r="L85" s="146"/>
    </row>
    <row r="86" spans="1:31" s="10" customFormat="1" ht="19.899999999999999" customHeight="1">
      <c r="B86" s="147"/>
      <c r="C86" s="98"/>
      <c r="D86" s="148" t="s">
        <v>124</v>
      </c>
      <c r="E86" s="149"/>
      <c r="F86" s="149"/>
      <c r="G86" s="149"/>
      <c r="H86" s="149"/>
      <c r="I86" s="149"/>
      <c r="J86" s="150">
        <f>J856</f>
        <v>0</v>
      </c>
      <c r="K86" s="98"/>
      <c r="L86" s="151"/>
    </row>
    <row r="87" spans="1:31" s="10" customFormat="1" ht="19.899999999999999" customHeight="1">
      <c r="B87" s="147"/>
      <c r="C87" s="98"/>
      <c r="D87" s="148" t="s">
        <v>125</v>
      </c>
      <c r="E87" s="149"/>
      <c r="F87" s="149"/>
      <c r="G87" s="149"/>
      <c r="H87" s="149"/>
      <c r="I87" s="149"/>
      <c r="J87" s="150">
        <f>J859</f>
        <v>0</v>
      </c>
      <c r="K87" s="98"/>
      <c r="L87" s="151"/>
    </row>
    <row r="88" spans="1:31" s="10" customFormat="1" ht="19.899999999999999" customHeight="1">
      <c r="B88" s="147"/>
      <c r="C88" s="98"/>
      <c r="D88" s="148" t="s">
        <v>126</v>
      </c>
      <c r="E88" s="149"/>
      <c r="F88" s="149"/>
      <c r="G88" s="149"/>
      <c r="H88" s="149"/>
      <c r="I88" s="149"/>
      <c r="J88" s="150">
        <f>J862</f>
        <v>0</v>
      </c>
      <c r="K88" s="98"/>
      <c r="L88" s="151"/>
    </row>
    <row r="89" spans="1:31" s="10" customFormat="1" ht="19.899999999999999" customHeight="1">
      <c r="B89" s="147"/>
      <c r="C89" s="98"/>
      <c r="D89" s="148" t="s">
        <v>127</v>
      </c>
      <c r="E89" s="149"/>
      <c r="F89" s="149"/>
      <c r="G89" s="149"/>
      <c r="H89" s="149"/>
      <c r="I89" s="149"/>
      <c r="J89" s="150">
        <f>J865</f>
        <v>0</v>
      </c>
      <c r="K89" s="98"/>
      <c r="L89" s="151"/>
    </row>
    <row r="90" spans="1:31" s="10" customFormat="1" ht="19.899999999999999" customHeight="1">
      <c r="B90" s="147"/>
      <c r="C90" s="98"/>
      <c r="D90" s="148" t="s">
        <v>128</v>
      </c>
      <c r="E90" s="149"/>
      <c r="F90" s="149"/>
      <c r="G90" s="149"/>
      <c r="H90" s="149"/>
      <c r="I90" s="149"/>
      <c r="J90" s="150">
        <f>J868</f>
        <v>0</v>
      </c>
      <c r="K90" s="98"/>
      <c r="L90" s="151"/>
    </row>
    <row r="91" spans="1:31" s="2" customFormat="1" ht="21.7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6" spans="1:31" s="2" customFormat="1" ht="6.95" customHeight="1">
      <c r="A96" s="35"/>
      <c r="B96" s="50"/>
      <c r="C96" s="51"/>
      <c r="D96" s="51"/>
      <c r="E96" s="51"/>
      <c r="F96" s="51"/>
      <c r="G96" s="51"/>
      <c r="H96" s="51"/>
      <c r="I96" s="51"/>
      <c r="J96" s="51"/>
      <c r="K96" s="51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3" s="2" customFormat="1" ht="24.95" customHeight="1">
      <c r="A97" s="35"/>
      <c r="B97" s="36"/>
      <c r="C97" s="24" t="s">
        <v>129</v>
      </c>
      <c r="D97" s="37"/>
      <c r="E97" s="37"/>
      <c r="F97" s="37"/>
      <c r="G97" s="37"/>
      <c r="H97" s="37"/>
      <c r="I97" s="37"/>
      <c r="J97" s="37"/>
      <c r="K97" s="37"/>
      <c r="L97" s="114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3" s="2" customFormat="1" ht="6.9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114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3" s="2" customFormat="1" ht="12" customHeight="1">
      <c r="A99" s="35"/>
      <c r="B99" s="36"/>
      <c r="C99" s="30" t="s">
        <v>16</v>
      </c>
      <c r="D99" s="37"/>
      <c r="E99" s="37"/>
      <c r="F99" s="37"/>
      <c r="G99" s="37"/>
      <c r="H99" s="37"/>
      <c r="I99" s="37"/>
      <c r="J99" s="37"/>
      <c r="K99" s="37"/>
      <c r="L99" s="114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3" s="2" customFormat="1" ht="16.5" customHeight="1">
      <c r="A100" s="35"/>
      <c r="B100" s="36"/>
      <c r="C100" s="37"/>
      <c r="D100" s="37"/>
      <c r="E100" s="375" t="str">
        <f>E7</f>
        <v>Klatovy SÚ objektu čp. 59 na st. p. 6139, k. ú. Klatovy (Rozpočet)</v>
      </c>
      <c r="F100" s="376"/>
      <c r="G100" s="376"/>
      <c r="H100" s="376"/>
      <c r="I100" s="37"/>
      <c r="J100" s="37"/>
      <c r="K100" s="37"/>
      <c r="L100" s="114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3" s="2" customFormat="1" ht="12" customHeight="1">
      <c r="A101" s="35"/>
      <c r="B101" s="36"/>
      <c r="C101" s="30" t="s">
        <v>92</v>
      </c>
      <c r="D101" s="37"/>
      <c r="E101" s="37"/>
      <c r="F101" s="37"/>
      <c r="G101" s="37"/>
      <c r="H101" s="37"/>
      <c r="I101" s="37"/>
      <c r="J101" s="37"/>
      <c r="K101" s="37"/>
      <c r="L101" s="114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3" s="2" customFormat="1" ht="16.5" customHeight="1">
      <c r="A102" s="35"/>
      <c r="B102" s="36"/>
      <c r="C102" s="37"/>
      <c r="D102" s="37"/>
      <c r="E102" s="324" t="str">
        <f>E9</f>
        <v>01 - SO 01 Stavební úpravy</v>
      </c>
      <c r="F102" s="377"/>
      <c r="G102" s="377"/>
      <c r="H102" s="377"/>
      <c r="I102" s="37"/>
      <c r="J102" s="37"/>
      <c r="K102" s="37"/>
      <c r="L102" s="114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3" s="2" customFormat="1" ht="6.9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114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3" s="2" customFormat="1" ht="12" customHeight="1">
      <c r="A104" s="35"/>
      <c r="B104" s="36"/>
      <c r="C104" s="30" t="s">
        <v>21</v>
      </c>
      <c r="D104" s="37"/>
      <c r="E104" s="37"/>
      <c r="F104" s="28" t="str">
        <f>F12</f>
        <v xml:space="preserve"> </v>
      </c>
      <c r="G104" s="37"/>
      <c r="H104" s="37"/>
      <c r="I104" s="30" t="s">
        <v>23</v>
      </c>
      <c r="J104" s="60" t="str">
        <f>IF(J12="","",J12)</f>
        <v>17. 6. 2024</v>
      </c>
      <c r="K104" s="37"/>
      <c r="L104" s="114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63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114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63" s="2" customFormat="1" ht="15.2" customHeight="1">
      <c r="A106" s="35"/>
      <c r="B106" s="36"/>
      <c r="C106" s="30" t="s">
        <v>25</v>
      </c>
      <c r="D106" s="37"/>
      <c r="E106" s="37"/>
      <c r="F106" s="28" t="str">
        <f>E15</f>
        <v xml:space="preserve"> </v>
      </c>
      <c r="G106" s="37"/>
      <c r="H106" s="37"/>
      <c r="I106" s="30" t="s">
        <v>30</v>
      </c>
      <c r="J106" s="33" t="str">
        <f>E21</f>
        <v xml:space="preserve"> </v>
      </c>
      <c r="K106" s="37"/>
      <c r="L106" s="114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63" s="2" customFormat="1" ht="15.2" customHeight="1">
      <c r="A107" s="35"/>
      <c r="B107" s="36"/>
      <c r="C107" s="30" t="s">
        <v>28</v>
      </c>
      <c r="D107" s="37"/>
      <c r="E107" s="37"/>
      <c r="F107" s="28" t="str">
        <f>IF(E18="","",E18)</f>
        <v>Vyplň údaj</v>
      </c>
      <c r="G107" s="37"/>
      <c r="H107" s="37"/>
      <c r="I107" s="30" t="s">
        <v>32</v>
      </c>
      <c r="J107" s="33" t="str">
        <f>E24</f>
        <v xml:space="preserve"> </v>
      </c>
      <c r="K107" s="37"/>
      <c r="L107" s="114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63" s="2" customFormat="1" ht="10.3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114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63" s="11" customFormat="1" ht="29.25" customHeight="1">
      <c r="A109" s="152"/>
      <c r="B109" s="153"/>
      <c r="C109" s="154" t="s">
        <v>130</v>
      </c>
      <c r="D109" s="155" t="s">
        <v>54</v>
      </c>
      <c r="E109" s="155" t="s">
        <v>50</v>
      </c>
      <c r="F109" s="155" t="s">
        <v>51</v>
      </c>
      <c r="G109" s="155" t="s">
        <v>131</v>
      </c>
      <c r="H109" s="155" t="s">
        <v>132</v>
      </c>
      <c r="I109" s="155" t="s">
        <v>133</v>
      </c>
      <c r="J109" s="155" t="s">
        <v>96</v>
      </c>
      <c r="K109" s="156" t="s">
        <v>134</v>
      </c>
      <c r="L109" s="157"/>
      <c r="M109" s="69" t="s">
        <v>19</v>
      </c>
      <c r="N109" s="70" t="s">
        <v>39</v>
      </c>
      <c r="O109" s="70" t="s">
        <v>135</v>
      </c>
      <c r="P109" s="70" t="s">
        <v>136</v>
      </c>
      <c r="Q109" s="70" t="s">
        <v>137</v>
      </c>
      <c r="R109" s="70" t="s">
        <v>138</v>
      </c>
      <c r="S109" s="70" t="s">
        <v>139</v>
      </c>
      <c r="T109" s="71" t="s">
        <v>140</v>
      </c>
      <c r="U109" s="15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/>
    </row>
    <row r="110" spans="1:63" s="2" customFormat="1" ht="22.9" customHeight="1">
      <c r="A110" s="35"/>
      <c r="B110" s="36"/>
      <c r="C110" s="76" t="s">
        <v>141</v>
      </c>
      <c r="D110" s="37"/>
      <c r="E110" s="37"/>
      <c r="F110" s="37"/>
      <c r="G110" s="37"/>
      <c r="H110" s="37"/>
      <c r="I110" s="37"/>
      <c r="J110" s="158">
        <f>BK110</f>
        <v>0</v>
      </c>
      <c r="K110" s="37"/>
      <c r="L110" s="40"/>
      <c r="M110" s="72"/>
      <c r="N110" s="159"/>
      <c r="O110" s="73"/>
      <c r="P110" s="160">
        <f>P111+P294+P855</f>
        <v>0</v>
      </c>
      <c r="Q110" s="73"/>
      <c r="R110" s="160">
        <f>R111+R294+R855</f>
        <v>306.95995170341138</v>
      </c>
      <c r="S110" s="73"/>
      <c r="T110" s="161">
        <f>T111+T294+T855</f>
        <v>196.49205730000003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68</v>
      </c>
      <c r="AU110" s="18" t="s">
        <v>97</v>
      </c>
      <c r="BK110" s="162">
        <f>BK111+BK294+BK855</f>
        <v>0</v>
      </c>
    </row>
    <row r="111" spans="1:63" s="12" customFormat="1" ht="25.9" customHeight="1">
      <c r="B111" s="163"/>
      <c r="C111" s="164"/>
      <c r="D111" s="165" t="s">
        <v>68</v>
      </c>
      <c r="E111" s="166" t="s">
        <v>142</v>
      </c>
      <c r="F111" s="166" t="s">
        <v>143</v>
      </c>
      <c r="G111" s="164"/>
      <c r="H111" s="164"/>
      <c r="I111" s="167"/>
      <c r="J111" s="168">
        <f>BK111</f>
        <v>0</v>
      </c>
      <c r="K111" s="164"/>
      <c r="L111" s="169"/>
      <c r="M111" s="170"/>
      <c r="N111" s="171"/>
      <c r="O111" s="171"/>
      <c r="P111" s="172">
        <f>P112+P134+P138+P183+P242+P275+P291</f>
        <v>0</v>
      </c>
      <c r="Q111" s="171"/>
      <c r="R111" s="172">
        <f>R112+R134+R138+R183+R242+R275+R291</f>
        <v>255.95670272262939</v>
      </c>
      <c r="S111" s="171"/>
      <c r="T111" s="173">
        <f>T112+T134+T138+T183+T242+T275+T291</f>
        <v>148.99516580000002</v>
      </c>
      <c r="AR111" s="174" t="s">
        <v>77</v>
      </c>
      <c r="AT111" s="175" t="s">
        <v>68</v>
      </c>
      <c r="AU111" s="175" t="s">
        <v>69</v>
      </c>
      <c r="AY111" s="174" t="s">
        <v>144</v>
      </c>
      <c r="BK111" s="176">
        <f>BK112+BK134+BK138+BK183+BK242+BK275+BK291</f>
        <v>0</v>
      </c>
    </row>
    <row r="112" spans="1:63" s="12" customFormat="1" ht="22.9" customHeight="1">
      <c r="B112" s="163"/>
      <c r="C112" s="164"/>
      <c r="D112" s="165" t="s">
        <v>68</v>
      </c>
      <c r="E112" s="177" t="s">
        <v>77</v>
      </c>
      <c r="F112" s="177" t="s">
        <v>145</v>
      </c>
      <c r="G112" s="164"/>
      <c r="H112" s="164"/>
      <c r="I112" s="167"/>
      <c r="J112" s="178">
        <f>BK112</f>
        <v>0</v>
      </c>
      <c r="K112" s="164"/>
      <c r="L112" s="169"/>
      <c r="M112" s="170"/>
      <c r="N112" s="171"/>
      <c r="O112" s="171"/>
      <c r="P112" s="172">
        <f>SUM(P113:P133)</f>
        <v>0</v>
      </c>
      <c r="Q112" s="171"/>
      <c r="R112" s="172">
        <f>SUM(R113:R133)</f>
        <v>0</v>
      </c>
      <c r="S112" s="171"/>
      <c r="T112" s="173">
        <f>SUM(T113:T133)</f>
        <v>0</v>
      </c>
      <c r="AR112" s="174" t="s">
        <v>77</v>
      </c>
      <c r="AT112" s="175" t="s">
        <v>68</v>
      </c>
      <c r="AU112" s="175" t="s">
        <v>77</v>
      </c>
      <c r="AY112" s="174" t="s">
        <v>144</v>
      </c>
      <c r="BK112" s="176">
        <f>SUM(BK113:BK133)</f>
        <v>0</v>
      </c>
    </row>
    <row r="113" spans="1:65" s="2" customFormat="1" ht="16.5" customHeight="1">
      <c r="A113" s="35"/>
      <c r="B113" s="36"/>
      <c r="C113" s="179" t="s">
        <v>77</v>
      </c>
      <c r="D113" s="179" t="s">
        <v>146</v>
      </c>
      <c r="E113" s="180" t="s">
        <v>147</v>
      </c>
      <c r="F113" s="181" t="s">
        <v>148</v>
      </c>
      <c r="G113" s="182" t="s">
        <v>149</v>
      </c>
      <c r="H113" s="183">
        <v>62.58</v>
      </c>
      <c r="I113" s="184"/>
      <c r="J113" s="185">
        <f>ROUND(I113*H113,2)</f>
        <v>0</v>
      </c>
      <c r="K113" s="181" t="s">
        <v>150</v>
      </c>
      <c r="L113" s="40"/>
      <c r="M113" s="186" t="s">
        <v>19</v>
      </c>
      <c r="N113" s="187" t="s">
        <v>40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151</v>
      </c>
      <c r="AT113" s="190" t="s">
        <v>146</v>
      </c>
      <c r="AU113" s="190" t="s">
        <v>79</v>
      </c>
      <c r="AY113" s="18" t="s">
        <v>144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77</v>
      </c>
      <c r="BK113" s="191">
        <f>ROUND(I113*H113,2)</f>
        <v>0</v>
      </c>
      <c r="BL113" s="18" t="s">
        <v>151</v>
      </c>
      <c r="BM113" s="190" t="s">
        <v>79</v>
      </c>
    </row>
    <row r="114" spans="1:65" s="2" customFormat="1" ht="11.25">
      <c r="A114" s="35"/>
      <c r="B114" s="36"/>
      <c r="C114" s="37"/>
      <c r="D114" s="192" t="s">
        <v>152</v>
      </c>
      <c r="E114" s="37"/>
      <c r="F114" s="193" t="s">
        <v>153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152</v>
      </c>
      <c r="AU114" s="18" t="s">
        <v>79</v>
      </c>
    </row>
    <row r="115" spans="1:65" s="2" customFormat="1" ht="11.25">
      <c r="A115" s="35"/>
      <c r="B115" s="36"/>
      <c r="C115" s="37"/>
      <c r="D115" s="197" t="s">
        <v>154</v>
      </c>
      <c r="E115" s="37"/>
      <c r="F115" s="198" t="s">
        <v>155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154</v>
      </c>
      <c r="AU115" s="18" t="s">
        <v>79</v>
      </c>
    </row>
    <row r="116" spans="1:65" s="2" customFormat="1" ht="21.75" customHeight="1">
      <c r="A116" s="35"/>
      <c r="B116" s="36"/>
      <c r="C116" s="179" t="s">
        <v>79</v>
      </c>
      <c r="D116" s="179" t="s">
        <v>146</v>
      </c>
      <c r="E116" s="180" t="s">
        <v>156</v>
      </c>
      <c r="F116" s="181" t="s">
        <v>157</v>
      </c>
      <c r="G116" s="182" t="s">
        <v>149</v>
      </c>
      <c r="H116" s="183">
        <v>62.58</v>
      </c>
      <c r="I116" s="184"/>
      <c r="J116" s="185">
        <f>ROUND(I116*H116,2)</f>
        <v>0</v>
      </c>
      <c r="K116" s="181" t="s">
        <v>150</v>
      </c>
      <c r="L116" s="40"/>
      <c r="M116" s="186" t="s">
        <v>19</v>
      </c>
      <c r="N116" s="187" t="s">
        <v>40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151</v>
      </c>
      <c r="AT116" s="190" t="s">
        <v>146</v>
      </c>
      <c r="AU116" s="190" t="s">
        <v>79</v>
      </c>
      <c r="AY116" s="18" t="s">
        <v>144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77</v>
      </c>
      <c r="BK116" s="191">
        <f>ROUND(I116*H116,2)</f>
        <v>0</v>
      </c>
      <c r="BL116" s="18" t="s">
        <v>151</v>
      </c>
      <c r="BM116" s="190" t="s">
        <v>151</v>
      </c>
    </row>
    <row r="117" spans="1:65" s="2" customFormat="1" ht="19.5">
      <c r="A117" s="35"/>
      <c r="B117" s="36"/>
      <c r="C117" s="37"/>
      <c r="D117" s="192" t="s">
        <v>152</v>
      </c>
      <c r="E117" s="37"/>
      <c r="F117" s="193" t="s">
        <v>158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79</v>
      </c>
    </row>
    <row r="118" spans="1:65" s="2" customFormat="1" ht="11.25">
      <c r="A118" s="35"/>
      <c r="B118" s="36"/>
      <c r="C118" s="37"/>
      <c r="D118" s="197" t="s">
        <v>154</v>
      </c>
      <c r="E118" s="37"/>
      <c r="F118" s="198" t="s">
        <v>159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79</v>
      </c>
    </row>
    <row r="119" spans="1:65" s="2" customFormat="1" ht="24.2" customHeight="1">
      <c r="A119" s="35"/>
      <c r="B119" s="36"/>
      <c r="C119" s="179" t="s">
        <v>160</v>
      </c>
      <c r="D119" s="179" t="s">
        <v>146</v>
      </c>
      <c r="E119" s="180" t="s">
        <v>161</v>
      </c>
      <c r="F119" s="181" t="s">
        <v>162</v>
      </c>
      <c r="G119" s="182" t="s">
        <v>149</v>
      </c>
      <c r="H119" s="183">
        <v>125.16</v>
      </c>
      <c r="I119" s="184"/>
      <c r="J119" s="185">
        <f>ROUND(I119*H119,2)</f>
        <v>0</v>
      </c>
      <c r="K119" s="181" t="s">
        <v>150</v>
      </c>
      <c r="L119" s="40"/>
      <c r="M119" s="186" t="s">
        <v>19</v>
      </c>
      <c r="N119" s="187" t="s">
        <v>40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151</v>
      </c>
      <c r="AT119" s="190" t="s">
        <v>146</v>
      </c>
      <c r="AU119" s="190" t="s">
        <v>79</v>
      </c>
      <c r="AY119" s="18" t="s">
        <v>144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77</v>
      </c>
      <c r="BK119" s="191">
        <f>ROUND(I119*H119,2)</f>
        <v>0</v>
      </c>
      <c r="BL119" s="18" t="s">
        <v>151</v>
      </c>
      <c r="BM119" s="190" t="s">
        <v>163</v>
      </c>
    </row>
    <row r="120" spans="1:65" s="2" customFormat="1" ht="19.5">
      <c r="A120" s="35"/>
      <c r="B120" s="36"/>
      <c r="C120" s="37"/>
      <c r="D120" s="192" t="s">
        <v>152</v>
      </c>
      <c r="E120" s="37"/>
      <c r="F120" s="193" t="s">
        <v>164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79</v>
      </c>
    </row>
    <row r="121" spans="1:65" s="2" customFormat="1" ht="11.25">
      <c r="A121" s="35"/>
      <c r="B121" s="36"/>
      <c r="C121" s="37"/>
      <c r="D121" s="197" t="s">
        <v>154</v>
      </c>
      <c r="E121" s="37"/>
      <c r="F121" s="198" t="s">
        <v>165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79</v>
      </c>
    </row>
    <row r="122" spans="1:65" s="2" customFormat="1" ht="21.75" customHeight="1">
      <c r="A122" s="35"/>
      <c r="B122" s="36"/>
      <c r="C122" s="179" t="s">
        <v>151</v>
      </c>
      <c r="D122" s="179" t="s">
        <v>146</v>
      </c>
      <c r="E122" s="180" t="s">
        <v>166</v>
      </c>
      <c r="F122" s="181" t="s">
        <v>167</v>
      </c>
      <c r="G122" s="182" t="s">
        <v>149</v>
      </c>
      <c r="H122" s="183">
        <v>62.58</v>
      </c>
      <c r="I122" s="184"/>
      <c r="J122" s="185">
        <f>ROUND(I122*H122,2)</f>
        <v>0</v>
      </c>
      <c r="K122" s="181" t="s">
        <v>150</v>
      </c>
      <c r="L122" s="40"/>
      <c r="M122" s="186" t="s">
        <v>19</v>
      </c>
      <c r="N122" s="187" t="s">
        <v>40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151</v>
      </c>
      <c r="AT122" s="190" t="s">
        <v>146</v>
      </c>
      <c r="AU122" s="190" t="s">
        <v>79</v>
      </c>
      <c r="AY122" s="18" t="s">
        <v>144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77</v>
      </c>
      <c r="BK122" s="191">
        <f>ROUND(I122*H122,2)</f>
        <v>0</v>
      </c>
      <c r="BL122" s="18" t="s">
        <v>151</v>
      </c>
      <c r="BM122" s="190" t="s">
        <v>168</v>
      </c>
    </row>
    <row r="123" spans="1:65" s="2" customFormat="1" ht="19.5">
      <c r="A123" s="35"/>
      <c r="B123" s="36"/>
      <c r="C123" s="37"/>
      <c r="D123" s="192" t="s">
        <v>152</v>
      </c>
      <c r="E123" s="37"/>
      <c r="F123" s="193" t="s">
        <v>169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152</v>
      </c>
      <c r="AU123" s="18" t="s">
        <v>79</v>
      </c>
    </row>
    <row r="124" spans="1:65" s="2" customFormat="1" ht="11.25">
      <c r="A124" s="35"/>
      <c r="B124" s="36"/>
      <c r="C124" s="37"/>
      <c r="D124" s="197" t="s">
        <v>154</v>
      </c>
      <c r="E124" s="37"/>
      <c r="F124" s="198" t="s">
        <v>170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154</v>
      </c>
      <c r="AU124" s="18" t="s">
        <v>79</v>
      </c>
    </row>
    <row r="125" spans="1:65" s="2" customFormat="1" ht="16.5" customHeight="1">
      <c r="A125" s="35"/>
      <c r="B125" s="36"/>
      <c r="C125" s="179" t="s">
        <v>171</v>
      </c>
      <c r="D125" s="179" t="s">
        <v>146</v>
      </c>
      <c r="E125" s="180" t="s">
        <v>172</v>
      </c>
      <c r="F125" s="181" t="s">
        <v>173</v>
      </c>
      <c r="G125" s="182" t="s">
        <v>149</v>
      </c>
      <c r="H125" s="183">
        <v>62.58</v>
      </c>
      <c r="I125" s="184"/>
      <c r="J125" s="185">
        <f>ROUND(I125*H125,2)</f>
        <v>0</v>
      </c>
      <c r="K125" s="181" t="s">
        <v>150</v>
      </c>
      <c r="L125" s="40"/>
      <c r="M125" s="186" t="s">
        <v>19</v>
      </c>
      <c r="N125" s="187" t="s">
        <v>40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151</v>
      </c>
      <c r="AT125" s="190" t="s">
        <v>146</v>
      </c>
      <c r="AU125" s="190" t="s">
        <v>79</v>
      </c>
      <c r="AY125" s="18" t="s">
        <v>144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77</v>
      </c>
      <c r="BK125" s="191">
        <f>ROUND(I125*H125,2)</f>
        <v>0</v>
      </c>
      <c r="BL125" s="18" t="s">
        <v>151</v>
      </c>
      <c r="BM125" s="190" t="s">
        <v>174</v>
      </c>
    </row>
    <row r="126" spans="1:65" s="2" customFormat="1" ht="19.5">
      <c r="A126" s="35"/>
      <c r="B126" s="36"/>
      <c r="C126" s="37"/>
      <c r="D126" s="192" t="s">
        <v>152</v>
      </c>
      <c r="E126" s="37"/>
      <c r="F126" s="193" t="s">
        <v>175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152</v>
      </c>
      <c r="AU126" s="18" t="s">
        <v>79</v>
      </c>
    </row>
    <row r="127" spans="1:65" s="2" customFormat="1" ht="11.25">
      <c r="A127" s="35"/>
      <c r="B127" s="36"/>
      <c r="C127" s="37"/>
      <c r="D127" s="197" t="s">
        <v>154</v>
      </c>
      <c r="E127" s="37"/>
      <c r="F127" s="198" t="s">
        <v>176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154</v>
      </c>
      <c r="AU127" s="18" t="s">
        <v>79</v>
      </c>
    </row>
    <row r="128" spans="1:65" s="2" customFormat="1" ht="16.5" customHeight="1">
      <c r="A128" s="35"/>
      <c r="B128" s="36"/>
      <c r="C128" s="179" t="s">
        <v>163</v>
      </c>
      <c r="D128" s="179" t="s">
        <v>146</v>
      </c>
      <c r="E128" s="180" t="s">
        <v>177</v>
      </c>
      <c r="F128" s="181" t="s">
        <v>178</v>
      </c>
      <c r="G128" s="182" t="s">
        <v>149</v>
      </c>
      <c r="H128" s="183">
        <v>62.58</v>
      </c>
      <c r="I128" s="184"/>
      <c r="J128" s="185">
        <f>ROUND(I128*H128,2)</f>
        <v>0</v>
      </c>
      <c r="K128" s="181" t="s">
        <v>150</v>
      </c>
      <c r="L128" s="40"/>
      <c r="M128" s="186" t="s">
        <v>19</v>
      </c>
      <c r="N128" s="187" t="s">
        <v>40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179</v>
      </c>
      <c r="AT128" s="190" t="s">
        <v>146</v>
      </c>
      <c r="AU128" s="190" t="s">
        <v>79</v>
      </c>
      <c r="AY128" s="18" t="s">
        <v>144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77</v>
      </c>
      <c r="BK128" s="191">
        <f>ROUND(I128*H128,2)</f>
        <v>0</v>
      </c>
      <c r="BL128" s="18" t="s">
        <v>179</v>
      </c>
      <c r="BM128" s="190" t="s">
        <v>8</v>
      </c>
    </row>
    <row r="129" spans="1:65" s="2" customFormat="1" ht="11.25">
      <c r="A129" s="35"/>
      <c r="B129" s="36"/>
      <c r="C129" s="37"/>
      <c r="D129" s="192" t="s">
        <v>152</v>
      </c>
      <c r="E129" s="37"/>
      <c r="F129" s="193" t="s">
        <v>180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152</v>
      </c>
      <c r="AU129" s="18" t="s">
        <v>79</v>
      </c>
    </row>
    <row r="130" spans="1:65" s="2" customFormat="1" ht="11.25">
      <c r="A130" s="35"/>
      <c r="B130" s="36"/>
      <c r="C130" s="37"/>
      <c r="D130" s="197" t="s">
        <v>154</v>
      </c>
      <c r="E130" s="37"/>
      <c r="F130" s="198" t="s">
        <v>181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154</v>
      </c>
      <c r="AU130" s="18" t="s">
        <v>79</v>
      </c>
    </row>
    <row r="131" spans="1:65" s="2" customFormat="1" ht="16.5" customHeight="1">
      <c r="A131" s="35"/>
      <c r="B131" s="36"/>
      <c r="C131" s="179" t="s">
        <v>182</v>
      </c>
      <c r="D131" s="179" t="s">
        <v>146</v>
      </c>
      <c r="E131" s="180" t="s">
        <v>183</v>
      </c>
      <c r="F131" s="181" t="s">
        <v>184</v>
      </c>
      <c r="G131" s="182" t="s">
        <v>185</v>
      </c>
      <c r="H131" s="183">
        <v>112.64400000000001</v>
      </c>
      <c r="I131" s="184"/>
      <c r="J131" s="185">
        <f>ROUND(I131*H131,2)</f>
        <v>0</v>
      </c>
      <c r="K131" s="181" t="s">
        <v>150</v>
      </c>
      <c r="L131" s="40"/>
      <c r="M131" s="186" t="s">
        <v>19</v>
      </c>
      <c r="N131" s="187" t="s">
        <v>40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151</v>
      </c>
      <c r="AT131" s="190" t="s">
        <v>146</v>
      </c>
      <c r="AU131" s="190" t="s">
        <v>79</v>
      </c>
      <c r="AY131" s="18" t="s">
        <v>144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77</v>
      </c>
      <c r="BK131" s="191">
        <f>ROUND(I131*H131,2)</f>
        <v>0</v>
      </c>
      <c r="BL131" s="18" t="s">
        <v>151</v>
      </c>
      <c r="BM131" s="190" t="s">
        <v>186</v>
      </c>
    </row>
    <row r="132" spans="1:65" s="2" customFormat="1" ht="19.5">
      <c r="A132" s="35"/>
      <c r="B132" s="36"/>
      <c r="C132" s="37"/>
      <c r="D132" s="192" t="s">
        <v>152</v>
      </c>
      <c r="E132" s="37"/>
      <c r="F132" s="193" t="s">
        <v>187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152</v>
      </c>
      <c r="AU132" s="18" t="s">
        <v>79</v>
      </c>
    </row>
    <row r="133" spans="1:65" s="2" customFormat="1" ht="11.25">
      <c r="A133" s="35"/>
      <c r="B133" s="36"/>
      <c r="C133" s="37"/>
      <c r="D133" s="197" t="s">
        <v>154</v>
      </c>
      <c r="E133" s="37"/>
      <c r="F133" s="198" t="s">
        <v>188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154</v>
      </c>
      <c r="AU133" s="18" t="s">
        <v>79</v>
      </c>
    </row>
    <row r="134" spans="1:65" s="12" customFormat="1" ht="22.9" customHeight="1">
      <c r="B134" s="163"/>
      <c r="C134" s="164"/>
      <c r="D134" s="165" t="s">
        <v>68</v>
      </c>
      <c r="E134" s="177" t="s">
        <v>79</v>
      </c>
      <c r="F134" s="177" t="s">
        <v>189</v>
      </c>
      <c r="G134" s="164"/>
      <c r="H134" s="164"/>
      <c r="I134" s="167"/>
      <c r="J134" s="178">
        <f>BK134</f>
        <v>0</v>
      </c>
      <c r="K134" s="164"/>
      <c r="L134" s="169"/>
      <c r="M134" s="170"/>
      <c r="N134" s="171"/>
      <c r="O134" s="171"/>
      <c r="P134" s="172">
        <f>SUM(P135:P137)</f>
        <v>0</v>
      </c>
      <c r="Q134" s="171"/>
      <c r="R134" s="172">
        <f>SUM(R135:R137)</f>
        <v>7.677907199999999E-2</v>
      </c>
      <c r="S134" s="171"/>
      <c r="T134" s="173">
        <f>SUM(T135:T137)</f>
        <v>0</v>
      </c>
      <c r="AR134" s="174" t="s">
        <v>77</v>
      </c>
      <c r="AT134" s="175" t="s">
        <v>68</v>
      </c>
      <c r="AU134" s="175" t="s">
        <v>77</v>
      </c>
      <c r="AY134" s="174" t="s">
        <v>144</v>
      </c>
      <c r="BK134" s="176">
        <f>SUM(BK135:BK137)</f>
        <v>0</v>
      </c>
    </row>
    <row r="135" spans="1:65" s="2" customFormat="1" ht="16.5" customHeight="1">
      <c r="A135" s="35"/>
      <c r="B135" s="36"/>
      <c r="C135" s="179" t="s">
        <v>168</v>
      </c>
      <c r="D135" s="179" t="s">
        <v>146</v>
      </c>
      <c r="E135" s="180" t="s">
        <v>190</v>
      </c>
      <c r="F135" s="181" t="s">
        <v>191</v>
      </c>
      <c r="G135" s="182" t="s">
        <v>192</v>
      </c>
      <c r="H135" s="183">
        <v>156.82</v>
      </c>
      <c r="I135" s="184"/>
      <c r="J135" s="185">
        <f>ROUND(I135*H135,2)</f>
        <v>0</v>
      </c>
      <c r="K135" s="181" t="s">
        <v>150</v>
      </c>
      <c r="L135" s="40"/>
      <c r="M135" s="186" t="s">
        <v>19</v>
      </c>
      <c r="N135" s="187" t="s">
        <v>40</v>
      </c>
      <c r="O135" s="65"/>
      <c r="P135" s="188">
        <f>O135*H135</f>
        <v>0</v>
      </c>
      <c r="Q135" s="188">
        <v>4.8959999999999997E-4</v>
      </c>
      <c r="R135" s="188">
        <f>Q135*H135</f>
        <v>7.677907199999999E-2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151</v>
      </c>
      <c r="AT135" s="190" t="s">
        <v>146</v>
      </c>
      <c r="AU135" s="190" t="s">
        <v>79</v>
      </c>
      <c r="AY135" s="18" t="s">
        <v>144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77</v>
      </c>
      <c r="BK135" s="191">
        <f>ROUND(I135*H135,2)</f>
        <v>0</v>
      </c>
      <c r="BL135" s="18" t="s">
        <v>151</v>
      </c>
      <c r="BM135" s="190" t="s">
        <v>179</v>
      </c>
    </row>
    <row r="136" spans="1:65" s="2" customFormat="1" ht="11.25">
      <c r="A136" s="35"/>
      <c r="B136" s="36"/>
      <c r="C136" s="37"/>
      <c r="D136" s="192" t="s">
        <v>152</v>
      </c>
      <c r="E136" s="37"/>
      <c r="F136" s="193" t="s">
        <v>193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152</v>
      </c>
      <c r="AU136" s="18" t="s">
        <v>79</v>
      </c>
    </row>
    <row r="137" spans="1:65" s="2" customFormat="1" ht="11.25">
      <c r="A137" s="35"/>
      <c r="B137" s="36"/>
      <c r="C137" s="37"/>
      <c r="D137" s="197" t="s">
        <v>154</v>
      </c>
      <c r="E137" s="37"/>
      <c r="F137" s="198" t="s">
        <v>194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154</v>
      </c>
      <c r="AU137" s="18" t="s">
        <v>79</v>
      </c>
    </row>
    <row r="138" spans="1:65" s="12" customFormat="1" ht="22.9" customHeight="1">
      <c r="B138" s="163"/>
      <c r="C138" s="164"/>
      <c r="D138" s="165" t="s">
        <v>68</v>
      </c>
      <c r="E138" s="177" t="s">
        <v>160</v>
      </c>
      <c r="F138" s="177" t="s">
        <v>195</v>
      </c>
      <c r="G138" s="164"/>
      <c r="H138" s="164"/>
      <c r="I138" s="167"/>
      <c r="J138" s="178">
        <f>BK138</f>
        <v>0</v>
      </c>
      <c r="K138" s="164"/>
      <c r="L138" s="169"/>
      <c r="M138" s="170"/>
      <c r="N138" s="171"/>
      <c r="O138" s="171"/>
      <c r="P138" s="172">
        <f>SUM(P139:P182)</f>
        <v>0</v>
      </c>
      <c r="Q138" s="171"/>
      <c r="R138" s="172">
        <f>SUM(R139:R182)</f>
        <v>38.922209595520002</v>
      </c>
      <c r="S138" s="171"/>
      <c r="T138" s="173">
        <f>SUM(T139:T182)</f>
        <v>1.1398000000000001E-3</v>
      </c>
      <c r="AR138" s="174" t="s">
        <v>77</v>
      </c>
      <c r="AT138" s="175" t="s">
        <v>68</v>
      </c>
      <c r="AU138" s="175" t="s">
        <v>77</v>
      </c>
      <c r="AY138" s="174" t="s">
        <v>144</v>
      </c>
      <c r="BK138" s="176">
        <f>SUM(BK139:BK182)</f>
        <v>0</v>
      </c>
    </row>
    <row r="139" spans="1:65" s="2" customFormat="1" ht="16.5" customHeight="1">
      <c r="A139" s="35"/>
      <c r="B139" s="36"/>
      <c r="C139" s="179" t="s">
        <v>196</v>
      </c>
      <c r="D139" s="179" t="s">
        <v>146</v>
      </c>
      <c r="E139" s="180" t="s">
        <v>197</v>
      </c>
      <c r="F139" s="181" t="s">
        <v>198</v>
      </c>
      <c r="G139" s="182" t="s">
        <v>149</v>
      </c>
      <c r="H139" s="183">
        <v>5.49</v>
      </c>
      <c r="I139" s="184"/>
      <c r="J139" s="185">
        <f>ROUND(I139*H139,2)</f>
        <v>0</v>
      </c>
      <c r="K139" s="181" t="s">
        <v>150</v>
      </c>
      <c r="L139" s="40"/>
      <c r="M139" s="186" t="s">
        <v>19</v>
      </c>
      <c r="N139" s="187" t="s">
        <v>40</v>
      </c>
      <c r="O139" s="65"/>
      <c r="P139" s="188">
        <f>O139*H139</f>
        <v>0</v>
      </c>
      <c r="Q139" s="188">
        <v>1.8774999999999999</v>
      </c>
      <c r="R139" s="188">
        <f>Q139*H139</f>
        <v>10.307475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151</v>
      </c>
      <c r="AT139" s="190" t="s">
        <v>146</v>
      </c>
      <c r="AU139" s="190" t="s">
        <v>79</v>
      </c>
      <c r="AY139" s="18" t="s">
        <v>144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77</v>
      </c>
      <c r="BK139" s="191">
        <f>ROUND(I139*H139,2)</f>
        <v>0</v>
      </c>
      <c r="BL139" s="18" t="s">
        <v>151</v>
      </c>
      <c r="BM139" s="190" t="s">
        <v>199</v>
      </c>
    </row>
    <row r="140" spans="1:65" s="2" customFormat="1" ht="11.25">
      <c r="A140" s="35"/>
      <c r="B140" s="36"/>
      <c r="C140" s="37"/>
      <c r="D140" s="192" t="s">
        <v>152</v>
      </c>
      <c r="E140" s="37"/>
      <c r="F140" s="193" t="s">
        <v>200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79</v>
      </c>
    </row>
    <row r="141" spans="1:65" s="2" customFormat="1" ht="11.25">
      <c r="A141" s="35"/>
      <c r="B141" s="36"/>
      <c r="C141" s="37"/>
      <c r="D141" s="197" t="s">
        <v>154</v>
      </c>
      <c r="E141" s="37"/>
      <c r="F141" s="198" t="s">
        <v>201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79</v>
      </c>
    </row>
    <row r="142" spans="1:65" s="2" customFormat="1" ht="16.5" customHeight="1">
      <c r="A142" s="35"/>
      <c r="B142" s="36"/>
      <c r="C142" s="179" t="s">
        <v>174</v>
      </c>
      <c r="D142" s="179" t="s">
        <v>146</v>
      </c>
      <c r="E142" s="180" t="s">
        <v>202</v>
      </c>
      <c r="F142" s="181" t="s">
        <v>203</v>
      </c>
      <c r="G142" s="182" t="s">
        <v>204</v>
      </c>
      <c r="H142" s="183">
        <v>4</v>
      </c>
      <c r="I142" s="184"/>
      <c r="J142" s="185">
        <f>ROUND(I142*H142,2)</f>
        <v>0</v>
      </c>
      <c r="K142" s="181" t="s">
        <v>150</v>
      </c>
      <c r="L142" s="40"/>
      <c r="M142" s="186" t="s">
        <v>19</v>
      </c>
      <c r="N142" s="187" t="s">
        <v>40</v>
      </c>
      <c r="O142" s="65"/>
      <c r="P142" s="188">
        <f>O142*H142</f>
        <v>0</v>
      </c>
      <c r="Q142" s="188">
        <v>2.1260000000000001E-2</v>
      </c>
      <c r="R142" s="188">
        <f>Q142*H142</f>
        <v>8.5040000000000004E-2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151</v>
      </c>
      <c r="AT142" s="190" t="s">
        <v>146</v>
      </c>
      <c r="AU142" s="190" t="s">
        <v>79</v>
      </c>
      <c r="AY142" s="18" t="s">
        <v>144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77</v>
      </c>
      <c r="BK142" s="191">
        <f>ROUND(I142*H142,2)</f>
        <v>0</v>
      </c>
      <c r="BL142" s="18" t="s">
        <v>151</v>
      </c>
      <c r="BM142" s="190" t="s">
        <v>205</v>
      </c>
    </row>
    <row r="143" spans="1:65" s="2" customFormat="1" ht="11.25">
      <c r="A143" s="35"/>
      <c r="B143" s="36"/>
      <c r="C143" s="37"/>
      <c r="D143" s="192" t="s">
        <v>152</v>
      </c>
      <c r="E143" s="37"/>
      <c r="F143" s="193" t="s">
        <v>206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152</v>
      </c>
      <c r="AU143" s="18" t="s">
        <v>79</v>
      </c>
    </row>
    <row r="144" spans="1:65" s="2" customFormat="1" ht="11.25">
      <c r="A144" s="35"/>
      <c r="B144" s="36"/>
      <c r="C144" s="37"/>
      <c r="D144" s="197" t="s">
        <v>154</v>
      </c>
      <c r="E144" s="37"/>
      <c r="F144" s="198" t="s">
        <v>207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154</v>
      </c>
      <c r="AU144" s="18" t="s">
        <v>79</v>
      </c>
    </row>
    <row r="145" spans="1:65" s="2" customFormat="1" ht="16.5" customHeight="1">
      <c r="A145" s="35"/>
      <c r="B145" s="36"/>
      <c r="C145" s="179" t="s">
        <v>208</v>
      </c>
      <c r="D145" s="179" t="s">
        <v>146</v>
      </c>
      <c r="E145" s="180" t="s">
        <v>209</v>
      </c>
      <c r="F145" s="181" t="s">
        <v>210</v>
      </c>
      <c r="G145" s="182" t="s">
        <v>192</v>
      </c>
      <c r="H145" s="183">
        <v>12</v>
      </c>
      <c r="I145" s="184"/>
      <c r="J145" s="185">
        <f>ROUND(I145*H145,2)</f>
        <v>0</v>
      </c>
      <c r="K145" s="181" t="s">
        <v>150</v>
      </c>
      <c r="L145" s="40"/>
      <c r="M145" s="186" t="s">
        <v>19</v>
      </c>
      <c r="N145" s="187" t="s">
        <v>40</v>
      </c>
      <c r="O145" s="65"/>
      <c r="P145" s="188">
        <f>O145*H145</f>
        <v>0</v>
      </c>
      <c r="Q145" s="188">
        <v>5.9000000000000003E-4</v>
      </c>
      <c r="R145" s="188">
        <f>Q145*H145</f>
        <v>7.0800000000000004E-3</v>
      </c>
      <c r="S145" s="188">
        <v>1.0000000000000001E-5</v>
      </c>
      <c r="T145" s="189">
        <f>S145*H145</f>
        <v>1.2000000000000002E-4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151</v>
      </c>
      <c r="AT145" s="190" t="s">
        <v>146</v>
      </c>
      <c r="AU145" s="190" t="s">
        <v>79</v>
      </c>
      <c r="AY145" s="18" t="s">
        <v>144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77</v>
      </c>
      <c r="BK145" s="191">
        <f>ROUND(I145*H145,2)</f>
        <v>0</v>
      </c>
      <c r="BL145" s="18" t="s">
        <v>151</v>
      </c>
      <c r="BM145" s="190" t="s">
        <v>211</v>
      </c>
    </row>
    <row r="146" spans="1:65" s="2" customFormat="1" ht="11.25">
      <c r="A146" s="35"/>
      <c r="B146" s="36"/>
      <c r="C146" s="37"/>
      <c r="D146" s="192" t="s">
        <v>152</v>
      </c>
      <c r="E146" s="37"/>
      <c r="F146" s="193" t="s">
        <v>212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152</v>
      </c>
      <c r="AU146" s="18" t="s">
        <v>79</v>
      </c>
    </row>
    <row r="147" spans="1:65" s="2" customFormat="1" ht="11.25">
      <c r="A147" s="35"/>
      <c r="B147" s="36"/>
      <c r="C147" s="37"/>
      <c r="D147" s="197" t="s">
        <v>154</v>
      </c>
      <c r="E147" s="37"/>
      <c r="F147" s="198" t="s">
        <v>213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154</v>
      </c>
      <c r="AU147" s="18" t="s">
        <v>79</v>
      </c>
    </row>
    <row r="148" spans="1:65" s="13" customFormat="1" ht="11.25">
      <c r="B148" s="199"/>
      <c r="C148" s="200"/>
      <c r="D148" s="192" t="s">
        <v>214</v>
      </c>
      <c r="E148" s="201" t="s">
        <v>19</v>
      </c>
      <c r="F148" s="202" t="s">
        <v>215</v>
      </c>
      <c r="G148" s="200"/>
      <c r="H148" s="203">
        <v>12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214</v>
      </c>
      <c r="AU148" s="209" t="s">
        <v>79</v>
      </c>
      <c r="AV148" s="13" t="s">
        <v>79</v>
      </c>
      <c r="AW148" s="13" t="s">
        <v>31</v>
      </c>
      <c r="AX148" s="13" t="s">
        <v>77</v>
      </c>
      <c r="AY148" s="209" t="s">
        <v>144</v>
      </c>
    </row>
    <row r="149" spans="1:65" s="2" customFormat="1" ht="16.5" customHeight="1">
      <c r="A149" s="35"/>
      <c r="B149" s="36"/>
      <c r="C149" s="179" t="s">
        <v>216</v>
      </c>
      <c r="D149" s="179" t="s">
        <v>146</v>
      </c>
      <c r="E149" s="180" t="s">
        <v>217</v>
      </c>
      <c r="F149" s="181" t="s">
        <v>218</v>
      </c>
      <c r="G149" s="182" t="s">
        <v>192</v>
      </c>
      <c r="H149" s="183">
        <v>41.1</v>
      </c>
      <c r="I149" s="184"/>
      <c r="J149" s="185">
        <f>ROUND(I149*H149,2)</f>
        <v>0</v>
      </c>
      <c r="K149" s="181" t="s">
        <v>150</v>
      </c>
      <c r="L149" s="40"/>
      <c r="M149" s="186" t="s">
        <v>19</v>
      </c>
      <c r="N149" s="187" t="s">
        <v>40</v>
      </c>
      <c r="O149" s="65"/>
      <c r="P149" s="188">
        <f>O149*H149</f>
        <v>0</v>
      </c>
      <c r="Q149" s="188">
        <v>7.9000000000000001E-4</v>
      </c>
      <c r="R149" s="188">
        <f>Q149*H149</f>
        <v>3.2469000000000005E-2</v>
      </c>
      <c r="S149" s="188">
        <v>1.0000000000000001E-5</v>
      </c>
      <c r="T149" s="189">
        <f>S149*H149</f>
        <v>4.1100000000000007E-4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151</v>
      </c>
      <c r="AT149" s="190" t="s">
        <v>146</v>
      </c>
      <c r="AU149" s="190" t="s">
        <v>79</v>
      </c>
      <c r="AY149" s="18" t="s">
        <v>144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77</v>
      </c>
      <c r="BK149" s="191">
        <f>ROUND(I149*H149,2)</f>
        <v>0</v>
      </c>
      <c r="BL149" s="18" t="s">
        <v>151</v>
      </c>
      <c r="BM149" s="190" t="s">
        <v>219</v>
      </c>
    </row>
    <row r="150" spans="1:65" s="2" customFormat="1" ht="11.25">
      <c r="A150" s="35"/>
      <c r="B150" s="36"/>
      <c r="C150" s="37"/>
      <c r="D150" s="192" t="s">
        <v>152</v>
      </c>
      <c r="E150" s="37"/>
      <c r="F150" s="193" t="s">
        <v>220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152</v>
      </c>
      <c r="AU150" s="18" t="s">
        <v>79</v>
      </c>
    </row>
    <row r="151" spans="1:65" s="2" customFormat="1" ht="11.25">
      <c r="A151" s="35"/>
      <c r="B151" s="36"/>
      <c r="C151" s="37"/>
      <c r="D151" s="197" t="s">
        <v>154</v>
      </c>
      <c r="E151" s="37"/>
      <c r="F151" s="198" t="s">
        <v>221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154</v>
      </c>
      <c r="AU151" s="18" t="s">
        <v>79</v>
      </c>
    </row>
    <row r="152" spans="1:65" s="13" customFormat="1" ht="11.25">
      <c r="B152" s="199"/>
      <c r="C152" s="200"/>
      <c r="D152" s="192" t="s">
        <v>214</v>
      </c>
      <c r="E152" s="201" t="s">
        <v>19</v>
      </c>
      <c r="F152" s="202" t="s">
        <v>222</v>
      </c>
      <c r="G152" s="200"/>
      <c r="H152" s="203">
        <v>41.1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214</v>
      </c>
      <c r="AU152" s="209" t="s">
        <v>79</v>
      </c>
      <c r="AV152" s="13" t="s">
        <v>79</v>
      </c>
      <c r="AW152" s="13" t="s">
        <v>31</v>
      </c>
      <c r="AX152" s="13" t="s">
        <v>77</v>
      </c>
      <c r="AY152" s="209" t="s">
        <v>144</v>
      </c>
    </row>
    <row r="153" spans="1:65" s="2" customFormat="1" ht="16.5" customHeight="1">
      <c r="A153" s="35"/>
      <c r="B153" s="36"/>
      <c r="C153" s="179" t="s">
        <v>223</v>
      </c>
      <c r="D153" s="179" t="s">
        <v>146</v>
      </c>
      <c r="E153" s="180" t="s">
        <v>224</v>
      </c>
      <c r="F153" s="181" t="s">
        <v>225</v>
      </c>
      <c r="G153" s="182" t="s">
        <v>192</v>
      </c>
      <c r="H153" s="183">
        <v>36.79</v>
      </c>
      <c r="I153" s="184"/>
      <c r="J153" s="185">
        <f>ROUND(I153*H153,2)</f>
        <v>0</v>
      </c>
      <c r="K153" s="181" t="s">
        <v>150</v>
      </c>
      <c r="L153" s="40"/>
      <c r="M153" s="186" t="s">
        <v>19</v>
      </c>
      <c r="N153" s="187" t="s">
        <v>40</v>
      </c>
      <c r="O153" s="65"/>
      <c r="P153" s="188">
        <f>O153*H153</f>
        <v>0</v>
      </c>
      <c r="Q153" s="188">
        <v>1.1900000000000001E-3</v>
      </c>
      <c r="R153" s="188">
        <f>Q153*H153</f>
        <v>4.3780100000000002E-2</v>
      </c>
      <c r="S153" s="188">
        <v>1.0000000000000001E-5</v>
      </c>
      <c r="T153" s="189">
        <f>S153*H153</f>
        <v>3.679E-4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151</v>
      </c>
      <c r="AT153" s="190" t="s">
        <v>146</v>
      </c>
      <c r="AU153" s="190" t="s">
        <v>79</v>
      </c>
      <c r="AY153" s="18" t="s">
        <v>144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77</v>
      </c>
      <c r="BK153" s="191">
        <f>ROUND(I153*H153,2)</f>
        <v>0</v>
      </c>
      <c r="BL153" s="18" t="s">
        <v>151</v>
      </c>
      <c r="BM153" s="190" t="s">
        <v>226</v>
      </c>
    </row>
    <row r="154" spans="1:65" s="2" customFormat="1" ht="11.25">
      <c r="A154" s="35"/>
      <c r="B154" s="36"/>
      <c r="C154" s="37"/>
      <c r="D154" s="192" t="s">
        <v>152</v>
      </c>
      <c r="E154" s="37"/>
      <c r="F154" s="193" t="s">
        <v>227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152</v>
      </c>
      <c r="AU154" s="18" t="s">
        <v>79</v>
      </c>
    </row>
    <row r="155" spans="1:65" s="2" customFormat="1" ht="11.25">
      <c r="A155" s="35"/>
      <c r="B155" s="36"/>
      <c r="C155" s="37"/>
      <c r="D155" s="197" t="s">
        <v>154</v>
      </c>
      <c r="E155" s="37"/>
      <c r="F155" s="198" t="s">
        <v>228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154</v>
      </c>
      <c r="AU155" s="18" t="s">
        <v>79</v>
      </c>
    </row>
    <row r="156" spans="1:65" s="13" customFormat="1" ht="11.25">
      <c r="B156" s="199"/>
      <c r="C156" s="200"/>
      <c r="D156" s="192" t="s">
        <v>214</v>
      </c>
      <c r="E156" s="201" t="s">
        <v>19</v>
      </c>
      <c r="F156" s="202" t="s">
        <v>229</v>
      </c>
      <c r="G156" s="200"/>
      <c r="H156" s="203">
        <v>36.79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214</v>
      </c>
      <c r="AU156" s="209" t="s">
        <v>79</v>
      </c>
      <c r="AV156" s="13" t="s">
        <v>79</v>
      </c>
      <c r="AW156" s="13" t="s">
        <v>31</v>
      </c>
      <c r="AX156" s="13" t="s">
        <v>77</v>
      </c>
      <c r="AY156" s="209" t="s">
        <v>144</v>
      </c>
    </row>
    <row r="157" spans="1:65" s="2" customFormat="1" ht="16.5" customHeight="1">
      <c r="A157" s="35"/>
      <c r="B157" s="36"/>
      <c r="C157" s="179" t="s">
        <v>230</v>
      </c>
      <c r="D157" s="179" t="s">
        <v>146</v>
      </c>
      <c r="E157" s="180" t="s">
        <v>231</v>
      </c>
      <c r="F157" s="181" t="s">
        <v>232</v>
      </c>
      <c r="G157" s="182" t="s">
        <v>192</v>
      </c>
      <c r="H157" s="183">
        <v>24.09</v>
      </c>
      <c r="I157" s="184"/>
      <c r="J157" s="185">
        <f>ROUND(I157*H157,2)</f>
        <v>0</v>
      </c>
      <c r="K157" s="181" t="s">
        <v>150</v>
      </c>
      <c r="L157" s="40"/>
      <c r="M157" s="186" t="s">
        <v>19</v>
      </c>
      <c r="N157" s="187" t="s">
        <v>40</v>
      </c>
      <c r="O157" s="65"/>
      <c r="P157" s="188">
        <f>O157*H157</f>
        <v>0</v>
      </c>
      <c r="Q157" s="188">
        <v>2.1900000000000001E-3</v>
      </c>
      <c r="R157" s="188">
        <f>Q157*H157</f>
        <v>5.2757100000000001E-2</v>
      </c>
      <c r="S157" s="188">
        <v>1.0000000000000001E-5</v>
      </c>
      <c r="T157" s="189">
        <f>S157*H157</f>
        <v>2.4090000000000003E-4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151</v>
      </c>
      <c r="AT157" s="190" t="s">
        <v>146</v>
      </c>
      <c r="AU157" s="190" t="s">
        <v>79</v>
      </c>
      <c r="AY157" s="18" t="s">
        <v>144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77</v>
      </c>
      <c r="BK157" s="191">
        <f>ROUND(I157*H157,2)</f>
        <v>0</v>
      </c>
      <c r="BL157" s="18" t="s">
        <v>151</v>
      </c>
      <c r="BM157" s="190" t="s">
        <v>233</v>
      </c>
    </row>
    <row r="158" spans="1:65" s="2" customFormat="1" ht="11.25">
      <c r="A158" s="35"/>
      <c r="B158" s="36"/>
      <c r="C158" s="37"/>
      <c r="D158" s="192" t="s">
        <v>152</v>
      </c>
      <c r="E158" s="37"/>
      <c r="F158" s="193" t="s">
        <v>234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152</v>
      </c>
      <c r="AU158" s="18" t="s">
        <v>79</v>
      </c>
    </row>
    <row r="159" spans="1:65" s="2" customFormat="1" ht="11.25">
      <c r="A159" s="35"/>
      <c r="B159" s="36"/>
      <c r="C159" s="37"/>
      <c r="D159" s="197" t="s">
        <v>154</v>
      </c>
      <c r="E159" s="37"/>
      <c r="F159" s="198" t="s">
        <v>235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79</v>
      </c>
    </row>
    <row r="160" spans="1:65" s="13" customFormat="1" ht="11.25">
      <c r="B160" s="199"/>
      <c r="C160" s="200"/>
      <c r="D160" s="192" t="s">
        <v>214</v>
      </c>
      <c r="E160" s="201" t="s">
        <v>19</v>
      </c>
      <c r="F160" s="202" t="s">
        <v>236</v>
      </c>
      <c r="G160" s="200"/>
      <c r="H160" s="203">
        <v>24.09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214</v>
      </c>
      <c r="AU160" s="209" t="s">
        <v>79</v>
      </c>
      <c r="AV160" s="13" t="s">
        <v>79</v>
      </c>
      <c r="AW160" s="13" t="s">
        <v>31</v>
      </c>
      <c r="AX160" s="13" t="s">
        <v>77</v>
      </c>
      <c r="AY160" s="209" t="s">
        <v>144</v>
      </c>
    </row>
    <row r="161" spans="1:65" s="2" customFormat="1" ht="16.5" customHeight="1">
      <c r="A161" s="35"/>
      <c r="B161" s="36"/>
      <c r="C161" s="179" t="s">
        <v>237</v>
      </c>
      <c r="D161" s="179" t="s">
        <v>146</v>
      </c>
      <c r="E161" s="180" t="s">
        <v>238</v>
      </c>
      <c r="F161" s="181" t="s">
        <v>239</v>
      </c>
      <c r="G161" s="182" t="s">
        <v>240</v>
      </c>
      <c r="H161" s="183">
        <v>39.402000000000001</v>
      </c>
      <c r="I161" s="184"/>
      <c r="J161" s="185">
        <f>ROUND(I161*H161,2)</f>
        <v>0</v>
      </c>
      <c r="K161" s="181" t="s">
        <v>150</v>
      </c>
      <c r="L161" s="40"/>
      <c r="M161" s="186" t="s">
        <v>19</v>
      </c>
      <c r="N161" s="187" t="s">
        <v>40</v>
      </c>
      <c r="O161" s="65"/>
      <c r="P161" s="188">
        <f>O161*H161</f>
        <v>0</v>
      </c>
      <c r="Q161" s="188">
        <v>2.495876E-2</v>
      </c>
      <c r="R161" s="188">
        <f>Q161*H161</f>
        <v>0.98342506151999998</v>
      </c>
      <c r="S161" s="188">
        <v>0</v>
      </c>
      <c r="T161" s="18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0" t="s">
        <v>151</v>
      </c>
      <c r="AT161" s="190" t="s">
        <v>146</v>
      </c>
      <c r="AU161" s="190" t="s">
        <v>79</v>
      </c>
      <c r="AY161" s="18" t="s">
        <v>144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77</v>
      </c>
      <c r="BK161" s="191">
        <f>ROUND(I161*H161,2)</f>
        <v>0</v>
      </c>
      <c r="BL161" s="18" t="s">
        <v>151</v>
      </c>
      <c r="BM161" s="190" t="s">
        <v>241</v>
      </c>
    </row>
    <row r="162" spans="1:65" s="2" customFormat="1" ht="11.25">
      <c r="A162" s="35"/>
      <c r="B162" s="36"/>
      <c r="C162" s="37"/>
      <c r="D162" s="192" t="s">
        <v>152</v>
      </c>
      <c r="E162" s="37"/>
      <c r="F162" s="193" t="s">
        <v>242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152</v>
      </c>
      <c r="AU162" s="18" t="s">
        <v>79</v>
      </c>
    </row>
    <row r="163" spans="1:65" s="2" customFormat="1" ht="11.25">
      <c r="A163" s="35"/>
      <c r="B163" s="36"/>
      <c r="C163" s="37"/>
      <c r="D163" s="197" t="s">
        <v>154</v>
      </c>
      <c r="E163" s="37"/>
      <c r="F163" s="198" t="s">
        <v>243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154</v>
      </c>
      <c r="AU163" s="18" t="s">
        <v>79</v>
      </c>
    </row>
    <row r="164" spans="1:65" s="2" customFormat="1" ht="21.75" customHeight="1">
      <c r="A164" s="35"/>
      <c r="B164" s="36"/>
      <c r="C164" s="179" t="s">
        <v>8</v>
      </c>
      <c r="D164" s="179" t="s">
        <v>146</v>
      </c>
      <c r="E164" s="180" t="s">
        <v>244</v>
      </c>
      <c r="F164" s="181" t="s">
        <v>245</v>
      </c>
      <c r="G164" s="182" t="s">
        <v>240</v>
      </c>
      <c r="H164" s="183">
        <v>4.96</v>
      </c>
      <c r="I164" s="184"/>
      <c r="J164" s="185">
        <f>ROUND(I164*H164,2)</f>
        <v>0</v>
      </c>
      <c r="K164" s="181" t="s">
        <v>150</v>
      </c>
      <c r="L164" s="40"/>
      <c r="M164" s="186" t="s">
        <v>19</v>
      </c>
      <c r="N164" s="187" t="s">
        <v>40</v>
      </c>
      <c r="O164" s="65"/>
      <c r="P164" s="188">
        <f>O164*H164</f>
        <v>0</v>
      </c>
      <c r="Q164" s="188">
        <v>0.27128000000000002</v>
      </c>
      <c r="R164" s="188">
        <f>Q164*H164</f>
        <v>1.3455488</v>
      </c>
      <c r="S164" s="188">
        <v>0</v>
      </c>
      <c r="T164" s="18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0" t="s">
        <v>151</v>
      </c>
      <c r="AT164" s="190" t="s">
        <v>146</v>
      </c>
      <c r="AU164" s="190" t="s">
        <v>79</v>
      </c>
      <c r="AY164" s="18" t="s">
        <v>144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77</v>
      </c>
      <c r="BK164" s="191">
        <f>ROUND(I164*H164,2)</f>
        <v>0</v>
      </c>
      <c r="BL164" s="18" t="s">
        <v>151</v>
      </c>
      <c r="BM164" s="190" t="s">
        <v>246</v>
      </c>
    </row>
    <row r="165" spans="1:65" s="2" customFormat="1" ht="11.25">
      <c r="A165" s="35"/>
      <c r="B165" s="36"/>
      <c r="C165" s="37"/>
      <c r="D165" s="192" t="s">
        <v>152</v>
      </c>
      <c r="E165" s="37"/>
      <c r="F165" s="193" t="s">
        <v>247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152</v>
      </c>
      <c r="AU165" s="18" t="s">
        <v>79</v>
      </c>
    </row>
    <row r="166" spans="1:65" s="2" customFormat="1" ht="11.25">
      <c r="A166" s="35"/>
      <c r="B166" s="36"/>
      <c r="C166" s="37"/>
      <c r="D166" s="197" t="s">
        <v>154</v>
      </c>
      <c r="E166" s="37"/>
      <c r="F166" s="198" t="s">
        <v>248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154</v>
      </c>
      <c r="AU166" s="18" t="s">
        <v>79</v>
      </c>
    </row>
    <row r="167" spans="1:65" s="2" customFormat="1" ht="16.5" customHeight="1">
      <c r="A167" s="35"/>
      <c r="B167" s="36"/>
      <c r="C167" s="179" t="s">
        <v>249</v>
      </c>
      <c r="D167" s="179" t="s">
        <v>146</v>
      </c>
      <c r="E167" s="180" t="s">
        <v>250</v>
      </c>
      <c r="F167" s="181" t="s">
        <v>251</v>
      </c>
      <c r="G167" s="182" t="s">
        <v>240</v>
      </c>
      <c r="H167" s="183">
        <v>129.62200000000001</v>
      </c>
      <c r="I167" s="184"/>
      <c r="J167" s="185">
        <f>ROUND(I167*H167,2)</f>
        <v>0</v>
      </c>
      <c r="K167" s="181" t="s">
        <v>150</v>
      </c>
      <c r="L167" s="40"/>
      <c r="M167" s="186" t="s">
        <v>19</v>
      </c>
      <c r="N167" s="187" t="s">
        <v>40</v>
      </c>
      <c r="O167" s="6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0" t="s">
        <v>151</v>
      </c>
      <c r="AT167" s="190" t="s">
        <v>146</v>
      </c>
      <c r="AU167" s="190" t="s">
        <v>79</v>
      </c>
      <c r="AY167" s="18" t="s">
        <v>144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77</v>
      </c>
      <c r="BK167" s="191">
        <f>ROUND(I167*H167,2)</f>
        <v>0</v>
      </c>
      <c r="BL167" s="18" t="s">
        <v>151</v>
      </c>
      <c r="BM167" s="190" t="s">
        <v>252</v>
      </c>
    </row>
    <row r="168" spans="1:65" s="2" customFormat="1" ht="11.25">
      <c r="A168" s="35"/>
      <c r="B168" s="36"/>
      <c r="C168" s="37"/>
      <c r="D168" s="192" t="s">
        <v>152</v>
      </c>
      <c r="E168" s="37"/>
      <c r="F168" s="193" t="s">
        <v>253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152</v>
      </c>
      <c r="AU168" s="18" t="s">
        <v>79</v>
      </c>
    </row>
    <row r="169" spans="1:65" s="2" customFormat="1" ht="11.25">
      <c r="A169" s="35"/>
      <c r="B169" s="36"/>
      <c r="C169" s="37"/>
      <c r="D169" s="197" t="s">
        <v>154</v>
      </c>
      <c r="E169" s="37"/>
      <c r="F169" s="198" t="s">
        <v>254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154</v>
      </c>
      <c r="AU169" s="18" t="s">
        <v>79</v>
      </c>
    </row>
    <row r="170" spans="1:65" s="2" customFormat="1" ht="16.5" customHeight="1">
      <c r="A170" s="35"/>
      <c r="B170" s="36"/>
      <c r="C170" s="210" t="s">
        <v>186</v>
      </c>
      <c r="D170" s="210" t="s">
        <v>255</v>
      </c>
      <c r="E170" s="211" t="s">
        <v>256</v>
      </c>
      <c r="F170" s="212" t="s">
        <v>257</v>
      </c>
      <c r="G170" s="213" t="s">
        <v>240</v>
      </c>
      <c r="H170" s="214">
        <v>129.62200000000001</v>
      </c>
      <c r="I170" s="215"/>
      <c r="J170" s="216">
        <f>ROUND(I170*H170,2)</f>
        <v>0</v>
      </c>
      <c r="K170" s="212" t="s">
        <v>19</v>
      </c>
      <c r="L170" s="217"/>
      <c r="M170" s="218" t="s">
        <v>19</v>
      </c>
      <c r="N170" s="219" t="s">
        <v>40</v>
      </c>
      <c r="O170" s="65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168</v>
      </c>
      <c r="AT170" s="190" t="s">
        <v>255</v>
      </c>
      <c r="AU170" s="190" t="s">
        <v>79</v>
      </c>
      <c r="AY170" s="18" t="s">
        <v>144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77</v>
      </c>
      <c r="BK170" s="191">
        <f>ROUND(I170*H170,2)</f>
        <v>0</v>
      </c>
      <c r="BL170" s="18" t="s">
        <v>151</v>
      </c>
      <c r="BM170" s="190" t="s">
        <v>258</v>
      </c>
    </row>
    <row r="171" spans="1:65" s="2" customFormat="1" ht="11.25">
      <c r="A171" s="35"/>
      <c r="B171" s="36"/>
      <c r="C171" s="37"/>
      <c r="D171" s="192" t="s">
        <v>152</v>
      </c>
      <c r="E171" s="37"/>
      <c r="F171" s="193" t="s">
        <v>257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152</v>
      </c>
      <c r="AU171" s="18" t="s">
        <v>79</v>
      </c>
    </row>
    <row r="172" spans="1:65" s="2" customFormat="1" ht="16.5" customHeight="1">
      <c r="A172" s="35"/>
      <c r="B172" s="36"/>
      <c r="C172" s="179" t="s">
        <v>259</v>
      </c>
      <c r="D172" s="179" t="s">
        <v>146</v>
      </c>
      <c r="E172" s="180" t="s">
        <v>260</v>
      </c>
      <c r="F172" s="181" t="s">
        <v>261</v>
      </c>
      <c r="G172" s="182" t="s">
        <v>240</v>
      </c>
      <c r="H172" s="183">
        <v>156.18</v>
      </c>
      <c r="I172" s="184"/>
      <c r="J172" s="185">
        <f>ROUND(I172*H172,2)</f>
        <v>0</v>
      </c>
      <c r="K172" s="181" t="s">
        <v>150</v>
      </c>
      <c r="L172" s="40"/>
      <c r="M172" s="186" t="s">
        <v>19</v>
      </c>
      <c r="N172" s="187" t="s">
        <v>40</v>
      </c>
      <c r="O172" s="65"/>
      <c r="P172" s="188">
        <f>O172*H172</f>
        <v>0</v>
      </c>
      <c r="Q172" s="188">
        <v>8.2576300000000005E-2</v>
      </c>
      <c r="R172" s="188">
        <f>Q172*H172</f>
        <v>12.896766534000001</v>
      </c>
      <c r="S172" s="188">
        <v>0</v>
      </c>
      <c r="T172" s="18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151</v>
      </c>
      <c r="AT172" s="190" t="s">
        <v>146</v>
      </c>
      <c r="AU172" s="190" t="s">
        <v>79</v>
      </c>
      <c r="AY172" s="18" t="s">
        <v>144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77</v>
      </c>
      <c r="BK172" s="191">
        <f>ROUND(I172*H172,2)</f>
        <v>0</v>
      </c>
      <c r="BL172" s="18" t="s">
        <v>151</v>
      </c>
      <c r="BM172" s="190" t="s">
        <v>262</v>
      </c>
    </row>
    <row r="173" spans="1:65" s="2" customFormat="1" ht="11.25">
      <c r="A173" s="35"/>
      <c r="B173" s="36"/>
      <c r="C173" s="37"/>
      <c r="D173" s="192" t="s">
        <v>152</v>
      </c>
      <c r="E173" s="37"/>
      <c r="F173" s="193" t="s">
        <v>263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152</v>
      </c>
      <c r="AU173" s="18" t="s">
        <v>79</v>
      </c>
    </row>
    <row r="174" spans="1:65" s="2" customFormat="1" ht="11.25">
      <c r="A174" s="35"/>
      <c r="B174" s="36"/>
      <c r="C174" s="37"/>
      <c r="D174" s="197" t="s">
        <v>154</v>
      </c>
      <c r="E174" s="37"/>
      <c r="F174" s="198" t="s">
        <v>264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154</v>
      </c>
      <c r="AU174" s="18" t="s">
        <v>79</v>
      </c>
    </row>
    <row r="175" spans="1:65" s="2" customFormat="1" ht="16.5" customHeight="1">
      <c r="A175" s="35"/>
      <c r="B175" s="36"/>
      <c r="C175" s="179" t="s">
        <v>179</v>
      </c>
      <c r="D175" s="179" t="s">
        <v>146</v>
      </c>
      <c r="E175" s="180" t="s">
        <v>265</v>
      </c>
      <c r="F175" s="181" t="s">
        <v>266</v>
      </c>
      <c r="G175" s="182" t="s">
        <v>240</v>
      </c>
      <c r="H175" s="183">
        <v>90.16</v>
      </c>
      <c r="I175" s="184"/>
      <c r="J175" s="185">
        <f>ROUND(I175*H175,2)</f>
        <v>0</v>
      </c>
      <c r="K175" s="181" t="s">
        <v>150</v>
      </c>
      <c r="L175" s="40"/>
      <c r="M175" s="186" t="s">
        <v>19</v>
      </c>
      <c r="N175" s="187" t="s">
        <v>40</v>
      </c>
      <c r="O175" s="65"/>
      <c r="P175" s="188">
        <f>O175*H175</f>
        <v>0</v>
      </c>
      <c r="Q175" s="188">
        <v>0.14605000000000001</v>
      </c>
      <c r="R175" s="188">
        <f>Q175*H175</f>
        <v>13.167868</v>
      </c>
      <c r="S175" s="188">
        <v>0</v>
      </c>
      <c r="T175" s="18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151</v>
      </c>
      <c r="AT175" s="190" t="s">
        <v>146</v>
      </c>
      <c r="AU175" s="190" t="s">
        <v>79</v>
      </c>
      <c r="AY175" s="18" t="s">
        <v>144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77</v>
      </c>
      <c r="BK175" s="191">
        <f>ROUND(I175*H175,2)</f>
        <v>0</v>
      </c>
      <c r="BL175" s="18" t="s">
        <v>151</v>
      </c>
      <c r="BM175" s="190" t="s">
        <v>267</v>
      </c>
    </row>
    <row r="176" spans="1:65" s="2" customFormat="1" ht="11.25">
      <c r="A176" s="35"/>
      <c r="B176" s="36"/>
      <c r="C176" s="37"/>
      <c r="D176" s="192" t="s">
        <v>152</v>
      </c>
      <c r="E176" s="37"/>
      <c r="F176" s="193" t="s">
        <v>268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152</v>
      </c>
      <c r="AU176" s="18" t="s">
        <v>79</v>
      </c>
    </row>
    <row r="177" spans="1:65" s="2" customFormat="1" ht="11.25">
      <c r="A177" s="35"/>
      <c r="B177" s="36"/>
      <c r="C177" s="37"/>
      <c r="D177" s="197" t="s">
        <v>154</v>
      </c>
      <c r="E177" s="37"/>
      <c r="F177" s="198" t="s">
        <v>269</v>
      </c>
      <c r="G177" s="37"/>
      <c r="H177" s="37"/>
      <c r="I177" s="194"/>
      <c r="J177" s="37"/>
      <c r="K177" s="37"/>
      <c r="L177" s="40"/>
      <c r="M177" s="195"/>
      <c r="N177" s="19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154</v>
      </c>
      <c r="AU177" s="18" t="s">
        <v>79</v>
      </c>
    </row>
    <row r="178" spans="1:65" s="2" customFormat="1" ht="16.5" customHeight="1">
      <c r="A178" s="35"/>
      <c r="B178" s="36"/>
      <c r="C178" s="210" t="s">
        <v>270</v>
      </c>
      <c r="D178" s="210" t="s">
        <v>255</v>
      </c>
      <c r="E178" s="211" t="s">
        <v>271</v>
      </c>
      <c r="F178" s="212" t="s">
        <v>272</v>
      </c>
      <c r="G178" s="213" t="s">
        <v>240</v>
      </c>
      <c r="H178" s="214">
        <v>43.17</v>
      </c>
      <c r="I178" s="215"/>
      <c r="J178" s="216">
        <f>ROUND(I178*H178,2)</f>
        <v>0</v>
      </c>
      <c r="K178" s="212" t="s">
        <v>19</v>
      </c>
      <c r="L178" s="217"/>
      <c r="M178" s="218" t="s">
        <v>19</v>
      </c>
      <c r="N178" s="219" t="s">
        <v>40</v>
      </c>
      <c r="O178" s="65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0" t="s">
        <v>168</v>
      </c>
      <c r="AT178" s="190" t="s">
        <v>255</v>
      </c>
      <c r="AU178" s="190" t="s">
        <v>79</v>
      </c>
      <c r="AY178" s="18" t="s">
        <v>144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77</v>
      </c>
      <c r="BK178" s="191">
        <f>ROUND(I178*H178,2)</f>
        <v>0</v>
      </c>
      <c r="BL178" s="18" t="s">
        <v>151</v>
      </c>
      <c r="BM178" s="190" t="s">
        <v>273</v>
      </c>
    </row>
    <row r="179" spans="1:65" s="2" customFormat="1" ht="11.25">
      <c r="A179" s="35"/>
      <c r="B179" s="36"/>
      <c r="C179" s="37"/>
      <c r="D179" s="192" t="s">
        <v>152</v>
      </c>
      <c r="E179" s="37"/>
      <c r="F179" s="193" t="s">
        <v>272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152</v>
      </c>
      <c r="AU179" s="18" t="s">
        <v>79</v>
      </c>
    </row>
    <row r="180" spans="1:65" s="13" customFormat="1" ht="11.25">
      <c r="B180" s="199"/>
      <c r="C180" s="200"/>
      <c r="D180" s="192" t="s">
        <v>214</v>
      </c>
      <c r="E180" s="201" t="s">
        <v>19</v>
      </c>
      <c r="F180" s="202" t="s">
        <v>274</v>
      </c>
      <c r="G180" s="200"/>
      <c r="H180" s="203">
        <v>43.17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214</v>
      </c>
      <c r="AU180" s="209" t="s">
        <v>79</v>
      </c>
      <c r="AV180" s="13" t="s">
        <v>79</v>
      </c>
      <c r="AW180" s="13" t="s">
        <v>31</v>
      </c>
      <c r="AX180" s="13" t="s">
        <v>77</v>
      </c>
      <c r="AY180" s="209" t="s">
        <v>144</v>
      </c>
    </row>
    <row r="181" spans="1:65" s="2" customFormat="1" ht="16.5" customHeight="1">
      <c r="A181" s="35"/>
      <c r="B181" s="36"/>
      <c r="C181" s="210" t="s">
        <v>199</v>
      </c>
      <c r="D181" s="210" t="s">
        <v>255</v>
      </c>
      <c r="E181" s="211" t="s">
        <v>275</v>
      </c>
      <c r="F181" s="212" t="s">
        <v>276</v>
      </c>
      <c r="G181" s="213" t="s">
        <v>277</v>
      </c>
      <c r="H181" s="214">
        <v>3</v>
      </c>
      <c r="I181" s="215"/>
      <c r="J181" s="216">
        <f>ROUND(I181*H181,2)</f>
        <v>0</v>
      </c>
      <c r="K181" s="212" t="s">
        <v>19</v>
      </c>
      <c r="L181" s="217"/>
      <c r="M181" s="218" t="s">
        <v>19</v>
      </c>
      <c r="N181" s="219" t="s">
        <v>40</v>
      </c>
      <c r="O181" s="65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0" t="s">
        <v>168</v>
      </c>
      <c r="AT181" s="190" t="s">
        <v>255</v>
      </c>
      <c r="AU181" s="190" t="s">
        <v>79</v>
      </c>
      <c r="AY181" s="18" t="s">
        <v>144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77</v>
      </c>
      <c r="BK181" s="191">
        <f>ROUND(I181*H181,2)</f>
        <v>0</v>
      </c>
      <c r="BL181" s="18" t="s">
        <v>151</v>
      </c>
      <c r="BM181" s="190" t="s">
        <v>278</v>
      </c>
    </row>
    <row r="182" spans="1:65" s="2" customFormat="1" ht="11.25">
      <c r="A182" s="35"/>
      <c r="B182" s="36"/>
      <c r="C182" s="37"/>
      <c r="D182" s="192" t="s">
        <v>152</v>
      </c>
      <c r="E182" s="37"/>
      <c r="F182" s="193" t="s">
        <v>276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152</v>
      </c>
      <c r="AU182" s="18" t="s">
        <v>79</v>
      </c>
    </row>
    <row r="183" spans="1:65" s="12" customFormat="1" ht="22.9" customHeight="1">
      <c r="B183" s="163"/>
      <c r="C183" s="164"/>
      <c r="D183" s="165" t="s">
        <v>68</v>
      </c>
      <c r="E183" s="177" t="s">
        <v>163</v>
      </c>
      <c r="F183" s="177" t="s">
        <v>279</v>
      </c>
      <c r="G183" s="164"/>
      <c r="H183" s="164"/>
      <c r="I183" s="167"/>
      <c r="J183" s="178">
        <f>BK183</f>
        <v>0</v>
      </c>
      <c r="K183" s="164"/>
      <c r="L183" s="169"/>
      <c r="M183" s="170"/>
      <c r="N183" s="171"/>
      <c r="O183" s="171"/>
      <c r="P183" s="172">
        <f>SUM(P184:P241)</f>
        <v>0</v>
      </c>
      <c r="Q183" s="171"/>
      <c r="R183" s="172">
        <f>SUM(R184:R241)</f>
        <v>216.92704185510939</v>
      </c>
      <c r="S183" s="171"/>
      <c r="T183" s="173">
        <f>SUM(T184:T241)</f>
        <v>0</v>
      </c>
      <c r="AR183" s="174" t="s">
        <v>77</v>
      </c>
      <c r="AT183" s="175" t="s">
        <v>68</v>
      </c>
      <c r="AU183" s="175" t="s">
        <v>77</v>
      </c>
      <c r="AY183" s="174" t="s">
        <v>144</v>
      </c>
      <c r="BK183" s="176">
        <f>SUM(BK184:BK241)</f>
        <v>0</v>
      </c>
    </row>
    <row r="184" spans="1:65" s="2" customFormat="1" ht="16.5" customHeight="1">
      <c r="A184" s="35"/>
      <c r="B184" s="36"/>
      <c r="C184" s="179" t="s">
        <v>280</v>
      </c>
      <c r="D184" s="179" t="s">
        <v>146</v>
      </c>
      <c r="E184" s="180" t="s">
        <v>281</v>
      </c>
      <c r="F184" s="181" t="s">
        <v>282</v>
      </c>
      <c r="G184" s="182" t="s">
        <v>240</v>
      </c>
      <c r="H184" s="183">
        <v>44.88</v>
      </c>
      <c r="I184" s="184"/>
      <c r="J184" s="185">
        <f>ROUND(I184*H184,2)</f>
        <v>0</v>
      </c>
      <c r="K184" s="181" t="s">
        <v>150</v>
      </c>
      <c r="L184" s="40"/>
      <c r="M184" s="186" t="s">
        <v>19</v>
      </c>
      <c r="N184" s="187" t="s">
        <v>40</v>
      </c>
      <c r="O184" s="65"/>
      <c r="P184" s="188">
        <f>O184*H184</f>
        <v>0</v>
      </c>
      <c r="Q184" s="188">
        <v>4.3839999999999999E-3</v>
      </c>
      <c r="R184" s="188">
        <f>Q184*H184</f>
        <v>0.19675392</v>
      </c>
      <c r="S184" s="188">
        <v>0</v>
      </c>
      <c r="T184" s="18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0" t="s">
        <v>151</v>
      </c>
      <c r="AT184" s="190" t="s">
        <v>146</v>
      </c>
      <c r="AU184" s="190" t="s">
        <v>79</v>
      </c>
      <c r="AY184" s="18" t="s">
        <v>144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77</v>
      </c>
      <c r="BK184" s="191">
        <f>ROUND(I184*H184,2)</f>
        <v>0</v>
      </c>
      <c r="BL184" s="18" t="s">
        <v>151</v>
      </c>
      <c r="BM184" s="190" t="s">
        <v>283</v>
      </c>
    </row>
    <row r="185" spans="1:65" s="2" customFormat="1" ht="11.25">
      <c r="A185" s="35"/>
      <c r="B185" s="36"/>
      <c r="C185" s="37"/>
      <c r="D185" s="192" t="s">
        <v>152</v>
      </c>
      <c r="E185" s="37"/>
      <c r="F185" s="193" t="s">
        <v>284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152</v>
      </c>
      <c r="AU185" s="18" t="s">
        <v>79</v>
      </c>
    </row>
    <row r="186" spans="1:65" s="2" customFormat="1" ht="11.25">
      <c r="A186" s="35"/>
      <c r="B186" s="36"/>
      <c r="C186" s="37"/>
      <c r="D186" s="197" t="s">
        <v>154</v>
      </c>
      <c r="E186" s="37"/>
      <c r="F186" s="198" t="s">
        <v>285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154</v>
      </c>
      <c r="AU186" s="18" t="s">
        <v>79</v>
      </c>
    </row>
    <row r="187" spans="1:65" s="2" customFormat="1" ht="16.5" customHeight="1">
      <c r="A187" s="35"/>
      <c r="B187" s="36"/>
      <c r="C187" s="179" t="s">
        <v>205</v>
      </c>
      <c r="D187" s="179" t="s">
        <v>146</v>
      </c>
      <c r="E187" s="180" t="s">
        <v>286</v>
      </c>
      <c r="F187" s="181" t="s">
        <v>287</v>
      </c>
      <c r="G187" s="182" t="s">
        <v>240</v>
      </c>
      <c r="H187" s="183">
        <v>325.55900000000003</v>
      </c>
      <c r="I187" s="184"/>
      <c r="J187" s="185">
        <f>ROUND(I187*H187,2)</f>
        <v>0</v>
      </c>
      <c r="K187" s="181" t="s">
        <v>150</v>
      </c>
      <c r="L187" s="40"/>
      <c r="M187" s="186" t="s">
        <v>19</v>
      </c>
      <c r="N187" s="187" t="s">
        <v>40</v>
      </c>
      <c r="O187" s="65"/>
      <c r="P187" s="188">
        <f>O187*H187</f>
        <v>0</v>
      </c>
      <c r="Q187" s="188">
        <v>1.54E-2</v>
      </c>
      <c r="R187" s="188">
        <f>Q187*H187</f>
        <v>5.0136086000000004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151</v>
      </c>
      <c r="AT187" s="190" t="s">
        <v>146</v>
      </c>
      <c r="AU187" s="190" t="s">
        <v>79</v>
      </c>
      <c r="AY187" s="18" t="s">
        <v>144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77</v>
      </c>
      <c r="BK187" s="191">
        <f>ROUND(I187*H187,2)</f>
        <v>0</v>
      </c>
      <c r="BL187" s="18" t="s">
        <v>151</v>
      </c>
      <c r="BM187" s="190" t="s">
        <v>288</v>
      </c>
    </row>
    <row r="188" spans="1:65" s="2" customFormat="1" ht="11.25">
      <c r="A188" s="35"/>
      <c r="B188" s="36"/>
      <c r="C188" s="37"/>
      <c r="D188" s="192" t="s">
        <v>152</v>
      </c>
      <c r="E188" s="37"/>
      <c r="F188" s="193" t="s">
        <v>289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152</v>
      </c>
      <c r="AU188" s="18" t="s">
        <v>79</v>
      </c>
    </row>
    <row r="189" spans="1:65" s="2" customFormat="1" ht="11.25">
      <c r="A189" s="35"/>
      <c r="B189" s="36"/>
      <c r="C189" s="37"/>
      <c r="D189" s="197" t="s">
        <v>154</v>
      </c>
      <c r="E189" s="37"/>
      <c r="F189" s="198" t="s">
        <v>290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154</v>
      </c>
      <c r="AU189" s="18" t="s">
        <v>79</v>
      </c>
    </row>
    <row r="190" spans="1:65" s="2" customFormat="1" ht="16.5" customHeight="1">
      <c r="A190" s="35"/>
      <c r="B190" s="36"/>
      <c r="C190" s="179" t="s">
        <v>7</v>
      </c>
      <c r="D190" s="179" t="s">
        <v>146</v>
      </c>
      <c r="E190" s="180" t="s">
        <v>291</v>
      </c>
      <c r="F190" s="181" t="s">
        <v>292</v>
      </c>
      <c r="G190" s="182" t="s">
        <v>240</v>
      </c>
      <c r="H190" s="183">
        <v>29.56</v>
      </c>
      <c r="I190" s="184"/>
      <c r="J190" s="185">
        <f>ROUND(I190*H190,2)</f>
        <v>0</v>
      </c>
      <c r="K190" s="181" t="s">
        <v>150</v>
      </c>
      <c r="L190" s="40"/>
      <c r="M190" s="186" t="s">
        <v>19</v>
      </c>
      <c r="N190" s="187" t="s">
        <v>40</v>
      </c>
      <c r="O190" s="65"/>
      <c r="P190" s="188">
        <f>O190*H190</f>
        <v>0</v>
      </c>
      <c r="Q190" s="188">
        <v>1.8380000000000001E-2</v>
      </c>
      <c r="R190" s="188">
        <f>Q190*H190</f>
        <v>0.54331280000000004</v>
      </c>
      <c r="S190" s="188">
        <v>0</v>
      </c>
      <c r="T190" s="18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0" t="s">
        <v>151</v>
      </c>
      <c r="AT190" s="190" t="s">
        <v>146</v>
      </c>
      <c r="AU190" s="190" t="s">
        <v>79</v>
      </c>
      <c r="AY190" s="18" t="s">
        <v>144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77</v>
      </c>
      <c r="BK190" s="191">
        <f>ROUND(I190*H190,2)</f>
        <v>0</v>
      </c>
      <c r="BL190" s="18" t="s">
        <v>151</v>
      </c>
      <c r="BM190" s="190" t="s">
        <v>293</v>
      </c>
    </row>
    <row r="191" spans="1:65" s="2" customFormat="1" ht="19.5">
      <c r="A191" s="35"/>
      <c r="B191" s="36"/>
      <c r="C191" s="37"/>
      <c r="D191" s="192" t="s">
        <v>152</v>
      </c>
      <c r="E191" s="37"/>
      <c r="F191" s="193" t="s">
        <v>294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152</v>
      </c>
      <c r="AU191" s="18" t="s">
        <v>79</v>
      </c>
    </row>
    <row r="192" spans="1:65" s="2" customFormat="1" ht="11.25">
      <c r="A192" s="35"/>
      <c r="B192" s="36"/>
      <c r="C192" s="37"/>
      <c r="D192" s="197" t="s">
        <v>154</v>
      </c>
      <c r="E192" s="37"/>
      <c r="F192" s="198" t="s">
        <v>295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154</v>
      </c>
      <c r="AU192" s="18" t="s">
        <v>79</v>
      </c>
    </row>
    <row r="193" spans="1:65" s="2" customFormat="1" ht="16.5" customHeight="1">
      <c r="A193" s="35"/>
      <c r="B193" s="36"/>
      <c r="C193" s="179" t="s">
        <v>241</v>
      </c>
      <c r="D193" s="179" t="s">
        <v>146</v>
      </c>
      <c r="E193" s="180" t="s">
        <v>296</v>
      </c>
      <c r="F193" s="181" t="s">
        <v>297</v>
      </c>
      <c r="G193" s="182" t="s">
        <v>240</v>
      </c>
      <c r="H193" s="183">
        <v>21.812999999999999</v>
      </c>
      <c r="I193" s="184"/>
      <c r="J193" s="185">
        <f>ROUND(I193*H193,2)</f>
        <v>0</v>
      </c>
      <c r="K193" s="181" t="s">
        <v>150</v>
      </c>
      <c r="L193" s="40"/>
      <c r="M193" s="186" t="s">
        <v>19</v>
      </c>
      <c r="N193" s="187" t="s">
        <v>40</v>
      </c>
      <c r="O193" s="65"/>
      <c r="P193" s="188">
        <f>O193*H193</f>
        <v>0</v>
      </c>
      <c r="Q193" s="188">
        <v>3.3579999999999999E-2</v>
      </c>
      <c r="R193" s="188">
        <f>Q193*H193</f>
        <v>0.73248053999999996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151</v>
      </c>
      <c r="AT193" s="190" t="s">
        <v>146</v>
      </c>
      <c r="AU193" s="190" t="s">
        <v>79</v>
      </c>
      <c r="AY193" s="18" t="s">
        <v>144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77</v>
      </c>
      <c r="BK193" s="191">
        <f>ROUND(I193*H193,2)</f>
        <v>0</v>
      </c>
      <c r="BL193" s="18" t="s">
        <v>151</v>
      </c>
      <c r="BM193" s="190" t="s">
        <v>298</v>
      </c>
    </row>
    <row r="194" spans="1:65" s="2" customFormat="1" ht="11.25">
      <c r="A194" s="35"/>
      <c r="B194" s="36"/>
      <c r="C194" s="37"/>
      <c r="D194" s="192" t="s">
        <v>152</v>
      </c>
      <c r="E194" s="37"/>
      <c r="F194" s="193" t="s">
        <v>299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152</v>
      </c>
      <c r="AU194" s="18" t="s">
        <v>79</v>
      </c>
    </row>
    <row r="195" spans="1:65" s="2" customFormat="1" ht="11.25">
      <c r="A195" s="35"/>
      <c r="B195" s="36"/>
      <c r="C195" s="37"/>
      <c r="D195" s="197" t="s">
        <v>154</v>
      </c>
      <c r="E195" s="37"/>
      <c r="F195" s="198" t="s">
        <v>300</v>
      </c>
      <c r="G195" s="37"/>
      <c r="H195" s="37"/>
      <c r="I195" s="194"/>
      <c r="J195" s="37"/>
      <c r="K195" s="37"/>
      <c r="L195" s="40"/>
      <c r="M195" s="195"/>
      <c r="N195" s="196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154</v>
      </c>
      <c r="AU195" s="18" t="s">
        <v>79</v>
      </c>
    </row>
    <row r="196" spans="1:65" s="2" customFormat="1" ht="16.5" customHeight="1">
      <c r="A196" s="35"/>
      <c r="B196" s="36"/>
      <c r="C196" s="179" t="s">
        <v>301</v>
      </c>
      <c r="D196" s="179" t="s">
        <v>146</v>
      </c>
      <c r="E196" s="180" t="s">
        <v>302</v>
      </c>
      <c r="F196" s="181" t="s">
        <v>303</v>
      </c>
      <c r="G196" s="182" t="s">
        <v>192</v>
      </c>
      <c r="H196" s="183">
        <v>96.296999999999997</v>
      </c>
      <c r="I196" s="184"/>
      <c r="J196" s="185">
        <f>ROUND(I196*H196,2)</f>
        <v>0</v>
      </c>
      <c r="K196" s="181" t="s">
        <v>150</v>
      </c>
      <c r="L196" s="40"/>
      <c r="M196" s="186" t="s">
        <v>19</v>
      </c>
      <c r="N196" s="187" t="s">
        <v>40</v>
      </c>
      <c r="O196" s="6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151</v>
      </c>
      <c r="AT196" s="190" t="s">
        <v>146</v>
      </c>
      <c r="AU196" s="190" t="s">
        <v>79</v>
      </c>
      <c r="AY196" s="18" t="s">
        <v>144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77</v>
      </c>
      <c r="BK196" s="191">
        <f>ROUND(I196*H196,2)</f>
        <v>0</v>
      </c>
      <c r="BL196" s="18" t="s">
        <v>151</v>
      </c>
      <c r="BM196" s="190" t="s">
        <v>304</v>
      </c>
    </row>
    <row r="197" spans="1:65" s="2" customFormat="1" ht="19.5">
      <c r="A197" s="35"/>
      <c r="B197" s="36"/>
      <c r="C197" s="37"/>
      <c r="D197" s="192" t="s">
        <v>152</v>
      </c>
      <c r="E197" s="37"/>
      <c r="F197" s="193" t="s">
        <v>305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152</v>
      </c>
      <c r="AU197" s="18" t="s">
        <v>79</v>
      </c>
    </row>
    <row r="198" spans="1:65" s="2" customFormat="1" ht="11.25">
      <c r="A198" s="35"/>
      <c r="B198" s="36"/>
      <c r="C198" s="37"/>
      <c r="D198" s="197" t="s">
        <v>154</v>
      </c>
      <c r="E198" s="37"/>
      <c r="F198" s="198" t="s">
        <v>306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154</v>
      </c>
      <c r="AU198" s="18" t="s">
        <v>79</v>
      </c>
    </row>
    <row r="199" spans="1:65" s="2" customFormat="1" ht="16.5" customHeight="1">
      <c r="A199" s="35"/>
      <c r="B199" s="36"/>
      <c r="C199" s="210" t="s">
        <v>246</v>
      </c>
      <c r="D199" s="210" t="s">
        <v>255</v>
      </c>
      <c r="E199" s="211" t="s">
        <v>307</v>
      </c>
      <c r="F199" s="212" t="s">
        <v>308</v>
      </c>
      <c r="G199" s="213" t="s">
        <v>192</v>
      </c>
      <c r="H199" s="214">
        <v>101.11199999999999</v>
      </c>
      <c r="I199" s="215"/>
      <c r="J199" s="216">
        <f>ROUND(I199*H199,2)</f>
        <v>0</v>
      </c>
      <c r="K199" s="212" t="s">
        <v>150</v>
      </c>
      <c r="L199" s="217"/>
      <c r="M199" s="218" t="s">
        <v>19</v>
      </c>
      <c r="N199" s="219" t="s">
        <v>40</v>
      </c>
      <c r="O199" s="65"/>
      <c r="P199" s="188">
        <f>O199*H199</f>
        <v>0</v>
      </c>
      <c r="Q199" s="188">
        <v>1E-4</v>
      </c>
      <c r="R199" s="188">
        <f>Q199*H199</f>
        <v>1.0111200000000001E-2</v>
      </c>
      <c r="S199" s="188">
        <v>0</v>
      </c>
      <c r="T199" s="18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0" t="s">
        <v>168</v>
      </c>
      <c r="AT199" s="190" t="s">
        <v>255</v>
      </c>
      <c r="AU199" s="190" t="s">
        <v>79</v>
      </c>
      <c r="AY199" s="18" t="s">
        <v>144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77</v>
      </c>
      <c r="BK199" s="191">
        <f>ROUND(I199*H199,2)</f>
        <v>0</v>
      </c>
      <c r="BL199" s="18" t="s">
        <v>151</v>
      </c>
      <c r="BM199" s="190" t="s">
        <v>309</v>
      </c>
    </row>
    <row r="200" spans="1:65" s="2" customFormat="1" ht="11.25">
      <c r="A200" s="35"/>
      <c r="B200" s="36"/>
      <c r="C200" s="37"/>
      <c r="D200" s="192" t="s">
        <v>152</v>
      </c>
      <c r="E200" s="37"/>
      <c r="F200" s="193" t="s">
        <v>308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152</v>
      </c>
      <c r="AU200" s="18" t="s">
        <v>79</v>
      </c>
    </row>
    <row r="201" spans="1:65" s="2" customFormat="1" ht="16.5" customHeight="1">
      <c r="A201" s="35"/>
      <c r="B201" s="36"/>
      <c r="C201" s="179" t="s">
        <v>310</v>
      </c>
      <c r="D201" s="179" t="s">
        <v>146</v>
      </c>
      <c r="E201" s="180" t="s">
        <v>311</v>
      </c>
      <c r="F201" s="181" t="s">
        <v>312</v>
      </c>
      <c r="G201" s="182" t="s">
        <v>192</v>
      </c>
      <c r="H201" s="183">
        <v>167.4</v>
      </c>
      <c r="I201" s="184"/>
      <c r="J201" s="185">
        <f>ROUND(I201*H201,2)</f>
        <v>0</v>
      </c>
      <c r="K201" s="181" t="s">
        <v>150</v>
      </c>
      <c r="L201" s="40"/>
      <c r="M201" s="186" t="s">
        <v>19</v>
      </c>
      <c r="N201" s="187" t="s">
        <v>40</v>
      </c>
      <c r="O201" s="65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0" t="s">
        <v>151</v>
      </c>
      <c r="AT201" s="190" t="s">
        <v>146</v>
      </c>
      <c r="AU201" s="190" t="s">
        <v>79</v>
      </c>
      <c r="AY201" s="18" t="s">
        <v>144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77</v>
      </c>
      <c r="BK201" s="191">
        <f>ROUND(I201*H201,2)</f>
        <v>0</v>
      </c>
      <c r="BL201" s="18" t="s">
        <v>151</v>
      </c>
      <c r="BM201" s="190" t="s">
        <v>313</v>
      </c>
    </row>
    <row r="202" spans="1:65" s="2" customFormat="1" ht="19.5">
      <c r="A202" s="35"/>
      <c r="B202" s="36"/>
      <c r="C202" s="37"/>
      <c r="D202" s="192" t="s">
        <v>152</v>
      </c>
      <c r="E202" s="37"/>
      <c r="F202" s="193" t="s">
        <v>314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152</v>
      </c>
      <c r="AU202" s="18" t="s">
        <v>79</v>
      </c>
    </row>
    <row r="203" spans="1:65" s="2" customFormat="1" ht="11.25">
      <c r="A203" s="35"/>
      <c r="B203" s="36"/>
      <c r="C203" s="37"/>
      <c r="D203" s="197" t="s">
        <v>154</v>
      </c>
      <c r="E203" s="37"/>
      <c r="F203" s="198" t="s">
        <v>315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154</v>
      </c>
      <c r="AU203" s="18" t="s">
        <v>79</v>
      </c>
    </row>
    <row r="204" spans="1:65" s="2" customFormat="1" ht="16.5" customHeight="1">
      <c r="A204" s="35"/>
      <c r="B204" s="36"/>
      <c r="C204" s="210" t="s">
        <v>252</v>
      </c>
      <c r="D204" s="210" t="s">
        <v>255</v>
      </c>
      <c r="E204" s="211" t="s">
        <v>316</v>
      </c>
      <c r="F204" s="212" t="s">
        <v>317</v>
      </c>
      <c r="G204" s="213" t="s">
        <v>192</v>
      </c>
      <c r="H204" s="214">
        <v>175.77</v>
      </c>
      <c r="I204" s="215"/>
      <c r="J204" s="216">
        <f>ROUND(I204*H204,2)</f>
        <v>0</v>
      </c>
      <c r="K204" s="212" t="s">
        <v>150</v>
      </c>
      <c r="L204" s="217"/>
      <c r="M204" s="218" t="s">
        <v>19</v>
      </c>
      <c r="N204" s="219" t="s">
        <v>40</v>
      </c>
      <c r="O204" s="65"/>
      <c r="P204" s="188">
        <f>O204*H204</f>
        <v>0</v>
      </c>
      <c r="Q204" s="188">
        <v>4.0000000000000003E-5</v>
      </c>
      <c r="R204" s="188">
        <f>Q204*H204</f>
        <v>7.0308000000000011E-3</v>
      </c>
      <c r="S204" s="188">
        <v>0</v>
      </c>
      <c r="T204" s="18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168</v>
      </c>
      <c r="AT204" s="190" t="s">
        <v>255</v>
      </c>
      <c r="AU204" s="190" t="s">
        <v>79</v>
      </c>
      <c r="AY204" s="18" t="s">
        <v>144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77</v>
      </c>
      <c r="BK204" s="191">
        <f>ROUND(I204*H204,2)</f>
        <v>0</v>
      </c>
      <c r="BL204" s="18" t="s">
        <v>151</v>
      </c>
      <c r="BM204" s="190" t="s">
        <v>318</v>
      </c>
    </row>
    <row r="205" spans="1:65" s="2" customFormat="1" ht="11.25">
      <c r="A205" s="35"/>
      <c r="B205" s="36"/>
      <c r="C205" s="37"/>
      <c r="D205" s="192" t="s">
        <v>152</v>
      </c>
      <c r="E205" s="37"/>
      <c r="F205" s="193" t="s">
        <v>317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152</v>
      </c>
      <c r="AU205" s="18" t="s">
        <v>79</v>
      </c>
    </row>
    <row r="206" spans="1:65" s="2" customFormat="1" ht="16.5" customHeight="1">
      <c r="A206" s="35"/>
      <c r="B206" s="36"/>
      <c r="C206" s="179" t="s">
        <v>319</v>
      </c>
      <c r="D206" s="179" t="s">
        <v>146</v>
      </c>
      <c r="E206" s="180" t="s">
        <v>320</v>
      </c>
      <c r="F206" s="181" t="s">
        <v>321</v>
      </c>
      <c r="G206" s="182" t="s">
        <v>240</v>
      </c>
      <c r="H206" s="183">
        <v>55.503999999999998</v>
      </c>
      <c r="I206" s="184"/>
      <c r="J206" s="185">
        <f>ROUND(I206*H206,2)</f>
        <v>0</v>
      </c>
      <c r="K206" s="181" t="s">
        <v>150</v>
      </c>
      <c r="L206" s="40"/>
      <c r="M206" s="186" t="s">
        <v>19</v>
      </c>
      <c r="N206" s="187" t="s">
        <v>40</v>
      </c>
      <c r="O206" s="65"/>
      <c r="P206" s="188">
        <f>O206*H206</f>
        <v>0</v>
      </c>
      <c r="Q206" s="188">
        <v>8.9999999999999993E-3</v>
      </c>
      <c r="R206" s="188">
        <f>Q206*H206</f>
        <v>0.49953599999999992</v>
      </c>
      <c r="S206" s="188">
        <v>0</v>
      </c>
      <c r="T206" s="18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0" t="s">
        <v>151</v>
      </c>
      <c r="AT206" s="190" t="s">
        <v>146</v>
      </c>
      <c r="AU206" s="190" t="s">
        <v>79</v>
      </c>
      <c r="AY206" s="18" t="s">
        <v>144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77</v>
      </c>
      <c r="BK206" s="191">
        <f>ROUND(I206*H206,2)</f>
        <v>0</v>
      </c>
      <c r="BL206" s="18" t="s">
        <v>151</v>
      </c>
      <c r="BM206" s="190" t="s">
        <v>322</v>
      </c>
    </row>
    <row r="207" spans="1:65" s="2" customFormat="1" ht="11.25">
      <c r="A207" s="35"/>
      <c r="B207" s="36"/>
      <c r="C207" s="37"/>
      <c r="D207" s="192" t="s">
        <v>152</v>
      </c>
      <c r="E207" s="37"/>
      <c r="F207" s="193" t="s">
        <v>323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152</v>
      </c>
      <c r="AU207" s="18" t="s">
        <v>79</v>
      </c>
    </row>
    <row r="208" spans="1:65" s="2" customFormat="1" ht="11.25">
      <c r="A208" s="35"/>
      <c r="B208" s="36"/>
      <c r="C208" s="37"/>
      <c r="D208" s="197" t="s">
        <v>154</v>
      </c>
      <c r="E208" s="37"/>
      <c r="F208" s="198" t="s">
        <v>324</v>
      </c>
      <c r="G208" s="37"/>
      <c r="H208" s="37"/>
      <c r="I208" s="194"/>
      <c r="J208" s="37"/>
      <c r="K208" s="37"/>
      <c r="L208" s="40"/>
      <c r="M208" s="195"/>
      <c r="N208" s="19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79</v>
      </c>
    </row>
    <row r="209" spans="1:65" s="2" customFormat="1" ht="16.5" customHeight="1">
      <c r="A209" s="35"/>
      <c r="B209" s="36"/>
      <c r="C209" s="179" t="s">
        <v>258</v>
      </c>
      <c r="D209" s="179" t="s">
        <v>146</v>
      </c>
      <c r="E209" s="180" t="s">
        <v>325</v>
      </c>
      <c r="F209" s="181" t="s">
        <v>326</v>
      </c>
      <c r="G209" s="182" t="s">
        <v>240</v>
      </c>
      <c r="H209" s="183">
        <v>55.503999999999998</v>
      </c>
      <c r="I209" s="184"/>
      <c r="J209" s="185">
        <f>ROUND(I209*H209,2)</f>
        <v>0</v>
      </c>
      <c r="K209" s="181" t="s">
        <v>150</v>
      </c>
      <c r="L209" s="40"/>
      <c r="M209" s="186" t="s">
        <v>19</v>
      </c>
      <c r="N209" s="187" t="s">
        <v>40</v>
      </c>
      <c r="O209" s="65"/>
      <c r="P209" s="188">
        <f>O209*H209</f>
        <v>0</v>
      </c>
      <c r="Q209" s="188">
        <v>1.6199999999999999E-2</v>
      </c>
      <c r="R209" s="188">
        <f>Q209*H209</f>
        <v>0.89916479999999988</v>
      </c>
      <c r="S209" s="188">
        <v>0</v>
      </c>
      <c r="T209" s="18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151</v>
      </c>
      <c r="AT209" s="190" t="s">
        <v>146</v>
      </c>
      <c r="AU209" s="190" t="s">
        <v>79</v>
      </c>
      <c r="AY209" s="18" t="s">
        <v>144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77</v>
      </c>
      <c r="BK209" s="191">
        <f>ROUND(I209*H209,2)</f>
        <v>0</v>
      </c>
      <c r="BL209" s="18" t="s">
        <v>151</v>
      </c>
      <c r="BM209" s="190" t="s">
        <v>327</v>
      </c>
    </row>
    <row r="210" spans="1:65" s="2" customFormat="1" ht="11.25">
      <c r="A210" s="35"/>
      <c r="B210" s="36"/>
      <c r="C210" s="37"/>
      <c r="D210" s="192" t="s">
        <v>152</v>
      </c>
      <c r="E210" s="37"/>
      <c r="F210" s="193" t="s">
        <v>328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152</v>
      </c>
      <c r="AU210" s="18" t="s">
        <v>79</v>
      </c>
    </row>
    <row r="211" spans="1:65" s="2" customFormat="1" ht="11.25">
      <c r="A211" s="35"/>
      <c r="B211" s="36"/>
      <c r="C211" s="37"/>
      <c r="D211" s="197" t="s">
        <v>154</v>
      </c>
      <c r="E211" s="37"/>
      <c r="F211" s="198" t="s">
        <v>329</v>
      </c>
      <c r="G211" s="37"/>
      <c r="H211" s="37"/>
      <c r="I211" s="194"/>
      <c r="J211" s="37"/>
      <c r="K211" s="37"/>
      <c r="L211" s="40"/>
      <c r="M211" s="195"/>
      <c r="N211" s="19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154</v>
      </c>
      <c r="AU211" s="18" t="s">
        <v>79</v>
      </c>
    </row>
    <row r="212" spans="1:65" s="2" customFormat="1" ht="16.5" customHeight="1">
      <c r="A212" s="35"/>
      <c r="B212" s="36"/>
      <c r="C212" s="179" t="s">
        <v>330</v>
      </c>
      <c r="D212" s="179" t="s">
        <v>146</v>
      </c>
      <c r="E212" s="180" t="s">
        <v>320</v>
      </c>
      <c r="F212" s="181" t="s">
        <v>321</v>
      </c>
      <c r="G212" s="182" t="s">
        <v>240</v>
      </c>
      <c r="H212" s="183">
        <v>301.596</v>
      </c>
      <c r="I212" s="184"/>
      <c r="J212" s="185">
        <f>ROUND(I212*H212,2)</f>
        <v>0</v>
      </c>
      <c r="K212" s="181" t="s">
        <v>150</v>
      </c>
      <c r="L212" s="40"/>
      <c r="M212" s="186" t="s">
        <v>19</v>
      </c>
      <c r="N212" s="187" t="s">
        <v>40</v>
      </c>
      <c r="O212" s="65"/>
      <c r="P212" s="188">
        <f>O212*H212</f>
        <v>0</v>
      </c>
      <c r="Q212" s="188">
        <v>8.9999999999999993E-3</v>
      </c>
      <c r="R212" s="188">
        <f>Q212*H212</f>
        <v>2.7143639999999998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151</v>
      </c>
      <c r="AT212" s="190" t="s">
        <v>146</v>
      </c>
      <c r="AU212" s="190" t="s">
        <v>79</v>
      </c>
      <c r="AY212" s="18" t="s">
        <v>144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77</v>
      </c>
      <c r="BK212" s="191">
        <f>ROUND(I212*H212,2)</f>
        <v>0</v>
      </c>
      <c r="BL212" s="18" t="s">
        <v>151</v>
      </c>
      <c r="BM212" s="190" t="s">
        <v>331</v>
      </c>
    </row>
    <row r="213" spans="1:65" s="2" customFormat="1" ht="11.25">
      <c r="A213" s="35"/>
      <c r="B213" s="36"/>
      <c r="C213" s="37"/>
      <c r="D213" s="192" t="s">
        <v>152</v>
      </c>
      <c r="E213" s="37"/>
      <c r="F213" s="193" t="s">
        <v>323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152</v>
      </c>
      <c r="AU213" s="18" t="s">
        <v>79</v>
      </c>
    </row>
    <row r="214" spans="1:65" s="2" customFormat="1" ht="11.25">
      <c r="A214" s="35"/>
      <c r="B214" s="36"/>
      <c r="C214" s="37"/>
      <c r="D214" s="197" t="s">
        <v>154</v>
      </c>
      <c r="E214" s="37"/>
      <c r="F214" s="198" t="s">
        <v>324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154</v>
      </c>
      <c r="AU214" s="18" t="s">
        <v>79</v>
      </c>
    </row>
    <row r="215" spans="1:65" s="2" customFormat="1" ht="16.5" customHeight="1">
      <c r="A215" s="35"/>
      <c r="B215" s="36"/>
      <c r="C215" s="179" t="s">
        <v>262</v>
      </c>
      <c r="D215" s="179" t="s">
        <v>146</v>
      </c>
      <c r="E215" s="180" t="s">
        <v>325</v>
      </c>
      <c r="F215" s="181" t="s">
        <v>326</v>
      </c>
      <c r="G215" s="182" t="s">
        <v>240</v>
      </c>
      <c r="H215" s="183">
        <v>301.596</v>
      </c>
      <c r="I215" s="184"/>
      <c r="J215" s="185">
        <f>ROUND(I215*H215,2)</f>
        <v>0</v>
      </c>
      <c r="K215" s="181" t="s">
        <v>150</v>
      </c>
      <c r="L215" s="40"/>
      <c r="M215" s="186" t="s">
        <v>19</v>
      </c>
      <c r="N215" s="187" t="s">
        <v>40</v>
      </c>
      <c r="O215" s="65"/>
      <c r="P215" s="188">
        <f>O215*H215</f>
        <v>0</v>
      </c>
      <c r="Q215" s="188">
        <v>1.6199999999999999E-2</v>
      </c>
      <c r="R215" s="188">
        <f>Q215*H215</f>
        <v>4.8858552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151</v>
      </c>
      <c r="AT215" s="190" t="s">
        <v>146</v>
      </c>
      <c r="AU215" s="190" t="s">
        <v>79</v>
      </c>
      <c r="AY215" s="18" t="s">
        <v>144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77</v>
      </c>
      <c r="BK215" s="191">
        <f>ROUND(I215*H215,2)</f>
        <v>0</v>
      </c>
      <c r="BL215" s="18" t="s">
        <v>151</v>
      </c>
      <c r="BM215" s="190" t="s">
        <v>332</v>
      </c>
    </row>
    <row r="216" spans="1:65" s="2" customFormat="1" ht="11.25">
      <c r="A216" s="35"/>
      <c r="B216" s="36"/>
      <c r="C216" s="37"/>
      <c r="D216" s="192" t="s">
        <v>152</v>
      </c>
      <c r="E216" s="37"/>
      <c r="F216" s="193" t="s">
        <v>328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152</v>
      </c>
      <c r="AU216" s="18" t="s">
        <v>79</v>
      </c>
    </row>
    <row r="217" spans="1:65" s="2" customFormat="1" ht="11.25">
      <c r="A217" s="35"/>
      <c r="B217" s="36"/>
      <c r="C217" s="37"/>
      <c r="D217" s="197" t="s">
        <v>154</v>
      </c>
      <c r="E217" s="37"/>
      <c r="F217" s="198" t="s">
        <v>329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154</v>
      </c>
      <c r="AU217" s="18" t="s">
        <v>79</v>
      </c>
    </row>
    <row r="218" spans="1:65" s="2" customFormat="1" ht="16.5" customHeight="1">
      <c r="A218" s="35"/>
      <c r="B218" s="36"/>
      <c r="C218" s="179" t="s">
        <v>333</v>
      </c>
      <c r="D218" s="179" t="s">
        <v>146</v>
      </c>
      <c r="E218" s="180" t="s">
        <v>334</v>
      </c>
      <c r="F218" s="181" t="s">
        <v>335</v>
      </c>
      <c r="G218" s="182" t="s">
        <v>240</v>
      </c>
      <c r="H218" s="183">
        <v>357.1</v>
      </c>
      <c r="I218" s="184"/>
      <c r="J218" s="185">
        <f>ROUND(I218*H218,2)</f>
        <v>0</v>
      </c>
      <c r="K218" s="181" t="s">
        <v>150</v>
      </c>
      <c r="L218" s="40"/>
      <c r="M218" s="186" t="s">
        <v>19</v>
      </c>
      <c r="N218" s="187" t="s">
        <v>40</v>
      </c>
      <c r="O218" s="65"/>
      <c r="P218" s="188">
        <f>O218*H218</f>
        <v>0</v>
      </c>
      <c r="Q218" s="188">
        <v>4.0000000000000001E-3</v>
      </c>
      <c r="R218" s="188">
        <f>Q218*H218</f>
        <v>1.4284000000000001</v>
      </c>
      <c r="S218" s="188">
        <v>0</v>
      </c>
      <c r="T218" s="18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151</v>
      </c>
      <c r="AT218" s="190" t="s">
        <v>146</v>
      </c>
      <c r="AU218" s="190" t="s">
        <v>79</v>
      </c>
      <c r="AY218" s="18" t="s">
        <v>144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77</v>
      </c>
      <c r="BK218" s="191">
        <f>ROUND(I218*H218,2)</f>
        <v>0</v>
      </c>
      <c r="BL218" s="18" t="s">
        <v>151</v>
      </c>
      <c r="BM218" s="190" t="s">
        <v>336</v>
      </c>
    </row>
    <row r="219" spans="1:65" s="2" customFormat="1" ht="11.25">
      <c r="A219" s="35"/>
      <c r="B219" s="36"/>
      <c r="C219" s="37"/>
      <c r="D219" s="192" t="s">
        <v>152</v>
      </c>
      <c r="E219" s="37"/>
      <c r="F219" s="193" t="s">
        <v>337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152</v>
      </c>
      <c r="AU219" s="18" t="s">
        <v>79</v>
      </c>
    </row>
    <row r="220" spans="1:65" s="2" customFormat="1" ht="11.25">
      <c r="A220" s="35"/>
      <c r="B220" s="36"/>
      <c r="C220" s="37"/>
      <c r="D220" s="197" t="s">
        <v>154</v>
      </c>
      <c r="E220" s="37"/>
      <c r="F220" s="198" t="s">
        <v>338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154</v>
      </c>
      <c r="AU220" s="18" t="s">
        <v>79</v>
      </c>
    </row>
    <row r="221" spans="1:65" s="2" customFormat="1" ht="21.75" customHeight="1">
      <c r="A221" s="35"/>
      <c r="B221" s="36"/>
      <c r="C221" s="179" t="s">
        <v>267</v>
      </c>
      <c r="D221" s="179" t="s">
        <v>146</v>
      </c>
      <c r="E221" s="180" t="s">
        <v>339</v>
      </c>
      <c r="F221" s="181" t="s">
        <v>340</v>
      </c>
      <c r="G221" s="182" t="s">
        <v>149</v>
      </c>
      <c r="H221" s="183">
        <v>25.032</v>
      </c>
      <c r="I221" s="184"/>
      <c r="J221" s="185">
        <f>ROUND(I221*H221,2)</f>
        <v>0</v>
      </c>
      <c r="K221" s="181" t="s">
        <v>150</v>
      </c>
      <c r="L221" s="40"/>
      <c r="M221" s="186" t="s">
        <v>19</v>
      </c>
      <c r="N221" s="187" t="s">
        <v>40</v>
      </c>
      <c r="O221" s="65"/>
      <c r="P221" s="188">
        <f>O221*H221</f>
        <v>0</v>
      </c>
      <c r="Q221" s="188">
        <v>2.3010199999999998</v>
      </c>
      <c r="R221" s="188">
        <f>Q221*H221</f>
        <v>57.599132639999993</v>
      </c>
      <c r="S221" s="188">
        <v>0</v>
      </c>
      <c r="T221" s="18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0" t="s">
        <v>151</v>
      </c>
      <c r="AT221" s="190" t="s">
        <v>146</v>
      </c>
      <c r="AU221" s="190" t="s">
        <v>79</v>
      </c>
      <c r="AY221" s="18" t="s">
        <v>144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77</v>
      </c>
      <c r="BK221" s="191">
        <f>ROUND(I221*H221,2)</f>
        <v>0</v>
      </c>
      <c r="BL221" s="18" t="s">
        <v>151</v>
      </c>
      <c r="BM221" s="190" t="s">
        <v>341</v>
      </c>
    </row>
    <row r="222" spans="1:65" s="2" customFormat="1" ht="11.25">
      <c r="A222" s="35"/>
      <c r="B222" s="36"/>
      <c r="C222" s="37"/>
      <c r="D222" s="192" t="s">
        <v>152</v>
      </c>
      <c r="E222" s="37"/>
      <c r="F222" s="193" t="s">
        <v>342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152</v>
      </c>
      <c r="AU222" s="18" t="s">
        <v>79</v>
      </c>
    </row>
    <row r="223" spans="1:65" s="2" customFormat="1" ht="11.25">
      <c r="A223" s="35"/>
      <c r="B223" s="36"/>
      <c r="C223" s="37"/>
      <c r="D223" s="197" t="s">
        <v>154</v>
      </c>
      <c r="E223" s="37"/>
      <c r="F223" s="198" t="s">
        <v>343</v>
      </c>
      <c r="G223" s="37"/>
      <c r="H223" s="37"/>
      <c r="I223" s="194"/>
      <c r="J223" s="37"/>
      <c r="K223" s="37"/>
      <c r="L223" s="40"/>
      <c r="M223" s="195"/>
      <c r="N223" s="196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154</v>
      </c>
      <c r="AU223" s="18" t="s">
        <v>79</v>
      </c>
    </row>
    <row r="224" spans="1:65" s="2" customFormat="1" ht="21.75" customHeight="1">
      <c r="A224" s="35"/>
      <c r="B224" s="36"/>
      <c r="C224" s="179" t="s">
        <v>344</v>
      </c>
      <c r="D224" s="179" t="s">
        <v>146</v>
      </c>
      <c r="E224" s="180" t="s">
        <v>345</v>
      </c>
      <c r="F224" s="181" t="s">
        <v>346</v>
      </c>
      <c r="G224" s="182" t="s">
        <v>149</v>
      </c>
      <c r="H224" s="183">
        <v>25.032</v>
      </c>
      <c r="I224" s="184"/>
      <c r="J224" s="185">
        <f>ROUND(I224*H224,2)</f>
        <v>0</v>
      </c>
      <c r="K224" s="181" t="s">
        <v>150</v>
      </c>
      <c r="L224" s="40"/>
      <c r="M224" s="186" t="s">
        <v>19</v>
      </c>
      <c r="N224" s="187" t="s">
        <v>40</v>
      </c>
      <c r="O224" s="65"/>
      <c r="P224" s="188">
        <f>O224*H224</f>
        <v>0</v>
      </c>
      <c r="Q224" s="188">
        <v>2.3010199999999998</v>
      </c>
      <c r="R224" s="188">
        <f>Q224*H224</f>
        <v>57.599132639999993</v>
      </c>
      <c r="S224" s="188">
        <v>0</v>
      </c>
      <c r="T224" s="18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0" t="s">
        <v>151</v>
      </c>
      <c r="AT224" s="190" t="s">
        <v>146</v>
      </c>
      <c r="AU224" s="190" t="s">
        <v>79</v>
      </c>
      <c r="AY224" s="18" t="s">
        <v>144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77</v>
      </c>
      <c r="BK224" s="191">
        <f>ROUND(I224*H224,2)</f>
        <v>0</v>
      </c>
      <c r="BL224" s="18" t="s">
        <v>151</v>
      </c>
      <c r="BM224" s="190" t="s">
        <v>347</v>
      </c>
    </row>
    <row r="225" spans="1:65" s="2" customFormat="1" ht="11.25">
      <c r="A225" s="35"/>
      <c r="B225" s="36"/>
      <c r="C225" s="37"/>
      <c r="D225" s="192" t="s">
        <v>152</v>
      </c>
      <c r="E225" s="37"/>
      <c r="F225" s="193" t="s">
        <v>348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152</v>
      </c>
      <c r="AU225" s="18" t="s">
        <v>79</v>
      </c>
    </row>
    <row r="226" spans="1:65" s="2" customFormat="1" ht="11.25">
      <c r="A226" s="35"/>
      <c r="B226" s="36"/>
      <c r="C226" s="37"/>
      <c r="D226" s="197" t="s">
        <v>154</v>
      </c>
      <c r="E226" s="37"/>
      <c r="F226" s="198" t="s">
        <v>349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154</v>
      </c>
      <c r="AU226" s="18" t="s">
        <v>79</v>
      </c>
    </row>
    <row r="227" spans="1:65" s="2" customFormat="1" ht="21.75" customHeight="1">
      <c r="A227" s="35"/>
      <c r="B227" s="36"/>
      <c r="C227" s="179" t="s">
        <v>273</v>
      </c>
      <c r="D227" s="179" t="s">
        <v>146</v>
      </c>
      <c r="E227" s="180" t="s">
        <v>350</v>
      </c>
      <c r="F227" s="181" t="s">
        <v>351</v>
      </c>
      <c r="G227" s="182" t="s">
        <v>149</v>
      </c>
      <c r="H227" s="183">
        <v>25.032</v>
      </c>
      <c r="I227" s="184"/>
      <c r="J227" s="185">
        <f>ROUND(I227*H227,2)</f>
        <v>0</v>
      </c>
      <c r="K227" s="181" t="s">
        <v>150</v>
      </c>
      <c r="L227" s="40"/>
      <c r="M227" s="186" t="s">
        <v>19</v>
      </c>
      <c r="N227" s="187" t="s">
        <v>40</v>
      </c>
      <c r="O227" s="65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0" t="s">
        <v>151</v>
      </c>
      <c r="AT227" s="190" t="s">
        <v>146</v>
      </c>
      <c r="AU227" s="190" t="s">
        <v>79</v>
      </c>
      <c r="AY227" s="18" t="s">
        <v>144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77</v>
      </c>
      <c r="BK227" s="191">
        <f>ROUND(I227*H227,2)</f>
        <v>0</v>
      </c>
      <c r="BL227" s="18" t="s">
        <v>151</v>
      </c>
      <c r="BM227" s="190" t="s">
        <v>352</v>
      </c>
    </row>
    <row r="228" spans="1:65" s="2" customFormat="1" ht="19.5">
      <c r="A228" s="35"/>
      <c r="B228" s="36"/>
      <c r="C228" s="37"/>
      <c r="D228" s="192" t="s">
        <v>152</v>
      </c>
      <c r="E228" s="37"/>
      <c r="F228" s="193" t="s">
        <v>353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152</v>
      </c>
      <c r="AU228" s="18" t="s">
        <v>79</v>
      </c>
    </row>
    <row r="229" spans="1:65" s="2" customFormat="1" ht="11.25">
      <c r="A229" s="35"/>
      <c r="B229" s="36"/>
      <c r="C229" s="37"/>
      <c r="D229" s="197" t="s">
        <v>154</v>
      </c>
      <c r="E229" s="37"/>
      <c r="F229" s="198" t="s">
        <v>354</v>
      </c>
      <c r="G229" s="37"/>
      <c r="H229" s="37"/>
      <c r="I229" s="194"/>
      <c r="J229" s="37"/>
      <c r="K229" s="37"/>
      <c r="L229" s="40"/>
      <c r="M229" s="195"/>
      <c r="N229" s="196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154</v>
      </c>
      <c r="AU229" s="18" t="s">
        <v>79</v>
      </c>
    </row>
    <row r="230" spans="1:65" s="2" customFormat="1" ht="16.5" customHeight="1">
      <c r="A230" s="35"/>
      <c r="B230" s="36"/>
      <c r="C230" s="179" t="s">
        <v>355</v>
      </c>
      <c r="D230" s="179" t="s">
        <v>146</v>
      </c>
      <c r="E230" s="180" t="s">
        <v>356</v>
      </c>
      <c r="F230" s="181" t="s">
        <v>357</v>
      </c>
      <c r="G230" s="182" t="s">
        <v>185</v>
      </c>
      <c r="H230" s="183">
        <v>1.502</v>
      </c>
      <c r="I230" s="184"/>
      <c r="J230" s="185">
        <f>ROUND(I230*H230,2)</f>
        <v>0</v>
      </c>
      <c r="K230" s="181" t="s">
        <v>150</v>
      </c>
      <c r="L230" s="40"/>
      <c r="M230" s="186" t="s">
        <v>19</v>
      </c>
      <c r="N230" s="187" t="s">
        <v>40</v>
      </c>
      <c r="O230" s="65"/>
      <c r="P230" s="188">
        <f>O230*H230</f>
        <v>0</v>
      </c>
      <c r="Q230" s="188">
        <v>1.0627727796999999</v>
      </c>
      <c r="R230" s="188">
        <f>Q230*H230</f>
        <v>1.5962847151094</v>
      </c>
      <c r="S230" s="188">
        <v>0</v>
      </c>
      <c r="T230" s="18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0" t="s">
        <v>151</v>
      </c>
      <c r="AT230" s="190" t="s">
        <v>146</v>
      </c>
      <c r="AU230" s="190" t="s">
        <v>79</v>
      </c>
      <c r="AY230" s="18" t="s">
        <v>144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77</v>
      </c>
      <c r="BK230" s="191">
        <f>ROUND(I230*H230,2)</f>
        <v>0</v>
      </c>
      <c r="BL230" s="18" t="s">
        <v>151</v>
      </c>
      <c r="BM230" s="190" t="s">
        <v>358</v>
      </c>
    </row>
    <row r="231" spans="1:65" s="2" customFormat="1" ht="11.25">
      <c r="A231" s="35"/>
      <c r="B231" s="36"/>
      <c r="C231" s="37"/>
      <c r="D231" s="192" t="s">
        <v>152</v>
      </c>
      <c r="E231" s="37"/>
      <c r="F231" s="193" t="s">
        <v>359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152</v>
      </c>
      <c r="AU231" s="18" t="s">
        <v>79</v>
      </c>
    </row>
    <row r="232" spans="1:65" s="2" customFormat="1" ht="11.25">
      <c r="A232" s="35"/>
      <c r="B232" s="36"/>
      <c r="C232" s="37"/>
      <c r="D232" s="197" t="s">
        <v>154</v>
      </c>
      <c r="E232" s="37"/>
      <c r="F232" s="198" t="s">
        <v>360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154</v>
      </c>
      <c r="AU232" s="18" t="s">
        <v>79</v>
      </c>
    </row>
    <row r="233" spans="1:65" s="2" customFormat="1" ht="16.5" customHeight="1">
      <c r="A233" s="35"/>
      <c r="B233" s="36"/>
      <c r="C233" s="179" t="s">
        <v>278</v>
      </c>
      <c r="D233" s="179" t="s">
        <v>146</v>
      </c>
      <c r="E233" s="180" t="s">
        <v>361</v>
      </c>
      <c r="F233" s="181" t="s">
        <v>362</v>
      </c>
      <c r="G233" s="182" t="s">
        <v>240</v>
      </c>
      <c r="H233" s="183">
        <v>235.94</v>
      </c>
      <c r="I233" s="184"/>
      <c r="J233" s="185">
        <f>ROUND(I233*H233,2)</f>
        <v>0</v>
      </c>
      <c r="K233" s="181" t="s">
        <v>150</v>
      </c>
      <c r="L233" s="40"/>
      <c r="M233" s="186" t="s">
        <v>19</v>
      </c>
      <c r="N233" s="187" t="s">
        <v>40</v>
      </c>
      <c r="O233" s="65"/>
      <c r="P233" s="188">
        <f>O233*H233</f>
        <v>0</v>
      </c>
      <c r="Q233" s="188">
        <v>5.67E-2</v>
      </c>
      <c r="R233" s="188">
        <f>Q233*H233</f>
        <v>13.377798</v>
      </c>
      <c r="S233" s="188">
        <v>0</v>
      </c>
      <c r="T233" s="18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0" t="s">
        <v>151</v>
      </c>
      <c r="AT233" s="190" t="s">
        <v>146</v>
      </c>
      <c r="AU233" s="190" t="s">
        <v>79</v>
      </c>
      <c r="AY233" s="18" t="s">
        <v>144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77</v>
      </c>
      <c r="BK233" s="191">
        <f>ROUND(I233*H233,2)</f>
        <v>0</v>
      </c>
      <c r="BL233" s="18" t="s">
        <v>151</v>
      </c>
      <c r="BM233" s="190" t="s">
        <v>363</v>
      </c>
    </row>
    <row r="234" spans="1:65" s="2" customFormat="1" ht="11.25">
      <c r="A234" s="35"/>
      <c r="B234" s="36"/>
      <c r="C234" s="37"/>
      <c r="D234" s="192" t="s">
        <v>152</v>
      </c>
      <c r="E234" s="37"/>
      <c r="F234" s="193" t="s">
        <v>364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152</v>
      </c>
      <c r="AU234" s="18" t="s">
        <v>79</v>
      </c>
    </row>
    <row r="235" spans="1:65" s="2" customFormat="1" ht="11.25">
      <c r="A235" s="35"/>
      <c r="B235" s="36"/>
      <c r="C235" s="37"/>
      <c r="D235" s="197" t="s">
        <v>154</v>
      </c>
      <c r="E235" s="37"/>
      <c r="F235" s="198" t="s">
        <v>365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154</v>
      </c>
      <c r="AU235" s="18" t="s">
        <v>79</v>
      </c>
    </row>
    <row r="236" spans="1:65" s="2" customFormat="1" ht="16.5" customHeight="1">
      <c r="A236" s="35"/>
      <c r="B236" s="36"/>
      <c r="C236" s="179" t="s">
        <v>366</v>
      </c>
      <c r="D236" s="179" t="s">
        <v>146</v>
      </c>
      <c r="E236" s="180" t="s">
        <v>367</v>
      </c>
      <c r="F236" s="181" t="s">
        <v>368</v>
      </c>
      <c r="G236" s="182" t="s">
        <v>240</v>
      </c>
      <c r="H236" s="183">
        <v>8.08</v>
      </c>
      <c r="I236" s="184"/>
      <c r="J236" s="185">
        <f>ROUND(I236*H236,2)</f>
        <v>0</v>
      </c>
      <c r="K236" s="181" t="s">
        <v>150</v>
      </c>
      <c r="L236" s="40"/>
      <c r="M236" s="186" t="s">
        <v>19</v>
      </c>
      <c r="N236" s="187" t="s">
        <v>40</v>
      </c>
      <c r="O236" s="65"/>
      <c r="P236" s="188">
        <f>O236*H236</f>
        <v>0</v>
      </c>
      <c r="Q236" s="188">
        <v>0.105</v>
      </c>
      <c r="R236" s="188">
        <f>Q236*H236</f>
        <v>0.84839999999999993</v>
      </c>
      <c r="S236" s="188">
        <v>0</v>
      </c>
      <c r="T236" s="18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0" t="s">
        <v>151</v>
      </c>
      <c r="AT236" s="190" t="s">
        <v>146</v>
      </c>
      <c r="AU236" s="190" t="s">
        <v>79</v>
      </c>
      <c r="AY236" s="18" t="s">
        <v>144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77</v>
      </c>
      <c r="BK236" s="191">
        <f>ROUND(I236*H236,2)</f>
        <v>0</v>
      </c>
      <c r="BL236" s="18" t="s">
        <v>151</v>
      </c>
      <c r="BM236" s="190" t="s">
        <v>369</v>
      </c>
    </row>
    <row r="237" spans="1:65" s="2" customFormat="1" ht="11.25">
      <c r="A237" s="35"/>
      <c r="B237" s="36"/>
      <c r="C237" s="37"/>
      <c r="D237" s="192" t="s">
        <v>152</v>
      </c>
      <c r="E237" s="37"/>
      <c r="F237" s="193" t="s">
        <v>370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152</v>
      </c>
      <c r="AU237" s="18" t="s">
        <v>79</v>
      </c>
    </row>
    <row r="238" spans="1:65" s="2" customFormat="1" ht="11.25">
      <c r="A238" s="35"/>
      <c r="B238" s="36"/>
      <c r="C238" s="37"/>
      <c r="D238" s="197" t="s">
        <v>154</v>
      </c>
      <c r="E238" s="37"/>
      <c r="F238" s="198" t="s">
        <v>371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154</v>
      </c>
      <c r="AU238" s="18" t="s">
        <v>79</v>
      </c>
    </row>
    <row r="239" spans="1:65" s="2" customFormat="1" ht="16.5" customHeight="1">
      <c r="A239" s="35"/>
      <c r="B239" s="36"/>
      <c r="C239" s="179" t="s">
        <v>283</v>
      </c>
      <c r="D239" s="179" t="s">
        <v>146</v>
      </c>
      <c r="E239" s="180" t="s">
        <v>372</v>
      </c>
      <c r="F239" s="181" t="s">
        <v>373</v>
      </c>
      <c r="G239" s="182" t="s">
        <v>149</v>
      </c>
      <c r="H239" s="183">
        <v>37.548000000000002</v>
      </c>
      <c r="I239" s="184"/>
      <c r="J239" s="185">
        <f>ROUND(I239*H239,2)</f>
        <v>0</v>
      </c>
      <c r="K239" s="181" t="s">
        <v>150</v>
      </c>
      <c r="L239" s="40"/>
      <c r="M239" s="186" t="s">
        <v>19</v>
      </c>
      <c r="N239" s="187" t="s">
        <v>40</v>
      </c>
      <c r="O239" s="65"/>
      <c r="P239" s="188">
        <f>O239*H239</f>
        <v>0</v>
      </c>
      <c r="Q239" s="188">
        <v>1.837</v>
      </c>
      <c r="R239" s="188">
        <f>Q239*H239</f>
        <v>68.975676000000007</v>
      </c>
      <c r="S239" s="188">
        <v>0</v>
      </c>
      <c r="T239" s="18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0" t="s">
        <v>151</v>
      </c>
      <c r="AT239" s="190" t="s">
        <v>146</v>
      </c>
      <c r="AU239" s="190" t="s">
        <v>79</v>
      </c>
      <c r="AY239" s="18" t="s">
        <v>144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77</v>
      </c>
      <c r="BK239" s="191">
        <f>ROUND(I239*H239,2)</f>
        <v>0</v>
      </c>
      <c r="BL239" s="18" t="s">
        <v>151</v>
      </c>
      <c r="BM239" s="190" t="s">
        <v>374</v>
      </c>
    </row>
    <row r="240" spans="1:65" s="2" customFormat="1" ht="11.25">
      <c r="A240" s="35"/>
      <c r="B240" s="36"/>
      <c r="C240" s="37"/>
      <c r="D240" s="192" t="s">
        <v>152</v>
      </c>
      <c r="E240" s="37"/>
      <c r="F240" s="193" t="s">
        <v>375</v>
      </c>
      <c r="G240" s="37"/>
      <c r="H240" s="37"/>
      <c r="I240" s="194"/>
      <c r="J240" s="37"/>
      <c r="K240" s="37"/>
      <c r="L240" s="40"/>
      <c r="M240" s="195"/>
      <c r="N240" s="19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152</v>
      </c>
      <c r="AU240" s="18" t="s">
        <v>79</v>
      </c>
    </row>
    <row r="241" spans="1:65" s="2" customFormat="1" ht="11.25">
      <c r="A241" s="35"/>
      <c r="B241" s="36"/>
      <c r="C241" s="37"/>
      <c r="D241" s="197" t="s">
        <v>154</v>
      </c>
      <c r="E241" s="37"/>
      <c r="F241" s="198" t="s">
        <v>376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154</v>
      </c>
      <c r="AU241" s="18" t="s">
        <v>79</v>
      </c>
    </row>
    <row r="242" spans="1:65" s="12" customFormat="1" ht="22.9" customHeight="1">
      <c r="B242" s="163"/>
      <c r="C242" s="164"/>
      <c r="D242" s="165" t="s">
        <v>68</v>
      </c>
      <c r="E242" s="177" t="s">
        <v>196</v>
      </c>
      <c r="F242" s="177" t="s">
        <v>377</v>
      </c>
      <c r="G242" s="164"/>
      <c r="H242" s="164"/>
      <c r="I242" s="167"/>
      <c r="J242" s="178">
        <f>BK242</f>
        <v>0</v>
      </c>
      <c r="K242" s="164"/>
      <c r="L242" s="169"/>
      <c r="M242" s="170"/>
      <c r="N242" s="171"/>
      <c r="O242" s="171"/>
      <c r="P242" s="172">
        <f>SUM(P243:P274)</f>
        <v>0</v>
      </c>
      <c r="Q242" s="171"/>
      <c r="R242" s="172">
        <f>SUM(R243:R274)</f>
        <v>3.0672199999999997E-2</v>
      </c>
      <c r="S242" s="171"/>
      <c r="T242" s="173">
        <f>SUM(T243:T274)</f>
        <v>148.99402600000002</v>
      </c>
      <c r="AR242" s="174" t="s">
        <v>77</v>
      </c>
      <c r="AT242" s="175" t="s">
        <v>68</v>
      </c>
      <c r="AU242" s="175" t="s">
        <v>77</v>
      </c>
      <c r="AY242" s="174" t="s">
        <v>144</v>
      </c>
      <c r="BK242" s="176">
        <f>SUM(BK243:BK274)</f>
        <v>0</v>
      </c>
    </row>
    <row r="243" spans="1:65" s="2" customFormat="1" ht="21.75" customHeight="1">
      <c r="A243" s="35"/>
      <c r="B243" s="36"/>
      <c r="C243" s="179" t="s">
        <v>378</v>
      </c>
      <c r="D243" s="179" t="s">
        <v>146</v>
      </c>
      <c r="E243" s="180" t="s">
        <v>379</v>
      </c>
      <c r="F243" s="181" t="s">
        <v>380</v>
      </c>
      <c r="G243" s="182" t="s">
        <v>240</v>
      </c>
      <c r="H243" s="183">
        <v>427.8</v>
      </c>
      <c r="I243" s="184"/>
      <c r="J243" s="185">
        <f>ROUND(I243*H243,2)</f>
        <v>0</v>
      </c>
      <c r="K243" s="181" t="s">
        <v>150</v>
      </c>
      <c r="L243" s="40"/>
      <c r="M243" s="186" t="s">
        <v>19</v>
      </c>
      <c r="N243" s="187" t="s">
        <v>40</v>
      </c>
      <c r="O243" s="65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0" t="s">
        <v>151</v>
      </c>
      <c r="AT243" s="190" t="s">
        <v>146</v>
      </c>
      <c r="AU243" s="190" t="s">
        <v>79</v>
      </c>
      <c r="AY243" s="18" t="s">
        <v>144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77</v>
      </c>
      <c r="BK243" s="191">
        <f>ROUND(I243*H243,2)</f>
        <v>0</v>
      </c>
      <c r="BL243" s="18" t="s">
        <v>151</v>
      </c>
      <c r="BM243" s="190" t="s">
        <v>381</v>
      </c>
    </row>
    <row r="244" spans="1:65" s="2" customFormat="1" ht="19.5">
      <c r="A244" s="35"/>
      <c r="B244" s="36"/>
      <c r="C244" s="37"/>
      <c r="D244" s="192" t="s">
        <v>152</v>
      </c>
      <c r="E244" s="37"/>
      <c r="F244" s="193" t="s">
        <v>382</v>
      </c>
      <c r="G244" s="37"/>
      <c r="H244" s="37"/>
      <c r="I244" s="194"/>
      <c r="J244" s="37"/>
      <c r="K244" s="37"/>
      <c r="L244" s="40"/>
      <c r="M244" s="195"/>
      <c r="N244" s="19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152</v>
      </c>
      <c r="AU244" s="18" t="s">
        <v>79</v>
      </c>
    </row>
    <row r="245" spans="1:65" s="2" customFormat="1" ht="11.25">
      <c r="A245" s="35"/>
      <c r="B245" s="36"/>
      <c r="C245" s="37"/>
      <c r="D245" s="197" t="s">
        <v>154</v>
      </c>
      <c r="E245" s="37"/>
      <c r="F245" s="198" t="s">
        <v>383</v>
      </c>
      <c r="G245" s="37"/>
      <c r="H245" s="37"/>
      <c r="I245" s="194"/>
      <c r="J245" s="37"/>
      <c r="K245" s="37"/>
      <c r="L245" s="40"/>
      <c r="M245" s="195"/>
      <c r="N245" s="196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154</v>
      </c>
      <c r="AU245" s="18" t="s">
        <v>79</v>
      </c>
    </row>
    <row r="246" spans="1:65" s="2" customFormat="1" ht="24.2" customHeight="1">
      <c r="A246" s="35"/>
      <c r="B246" s="36"/>
      <c r="C246" s="179" t="s">
        <v>288</v>
      </c>
      <c r="D246" s="179" t="s">
        <v>146</v>
      </c>
      <c r="E246" s="180" t="s">
        <v>384</v>
      </c>
      <c r="F246" s="181" t="s">
        <v>385</v>
      </c>
      <c r="G246" s="182" t="s">
        <v>240</v>
      </c>
      <c r="H246" s="183">
        <v>12834</v>
      </c>
      <c r="I246" s="184"/>
      <c r="J246" s="185">
        <f>ROUND(I246*H246,2)</f>
        <v>0</v>
      </c>
      <c r="K246" s="181" t="s">
        <v>150</v>
      </c>
      <c r="L246" s="40"/>
      <c r="M246" s="186" t="s">
        <v>19</v>
      </c>
      <c r="N246" s="187" t="s">
        <v>40</v>
      </c>
      <c r="O246" s="65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0" t="s">
        <v>151</v>
      </c>
      <c r="AT246" s="190" t="s">
        <v>146</v>
      </c>
      <c r="AU246" s="190" t="s">
        <v>79</v>
      </c>
      <c r="AY246" s="18" t="s">
        <v>144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77</v>
      </c>
      <c r="BK246" s="191">
        <f>ROUND(I246*H246,2)</f>
        <v>0</v>
      </c>
      <c r="BL246" s="18" t="s">
        <v>151</v>
      </c>
      <c r="BM246" s="190" t="s">
        <v>386</v>
      </c>
    </row>
    <row r="247" spans="1:65" s="2" customFormat="1" ht="19.5">
      <c r="A247" s="35"/>
      <c r="B247" s="36"/>
      <c r="C247" s="37"/>
      <c r="D247" s="192" t="s">
        <v>152</v>
      </c>
      <c r="E247" s="37"/>
      <c r="F247" s="193" t="s">
        <v>387</v>
      </c>
      <c r="G247" s="37"/>
      <c r="H247" s="37"/>
      <c r="I247" s="194"/>
      <c r="J247" s="37"/>
      <c r="K247" s="37"/>
      <c r="L247" s="40"/>
      <c r="M247" s="195"/>
      <c r="N247" s="196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152</v>
      </c>
      <c r="AU247" s="18" t="s">
        <v>79</v>
      </c>
    </row>
    <row r="248" spans="1:65" s="2" customFormat="1" ht="11.25">
      <c r="A248" s="35"/>
      <c r="B248" s="36"/>
      <c r="C248" s="37"/>
      <c r="D248" s="197" t="s">
        <v>154</v>
      </c>
      <c r="E248" s="37"/>
      <c r="F248" s="198" t="s">
        <v>388</v>
      </c>
      <c r="G248" s="37"/>
      <c r="H248" s="37"/>
      <c r="I248" s="194"/>
      <c r="J248" s="37"/>
      <c r="K248" s="37"/>
      <c r="L248" s="40"/>
      <c r="M248" s="195"/>
      <c r="N248" s="196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154</v>
      </c>
      <c r="AU248" s="18" t="s">
        <v>79</v>
      </c>
    </row>
    <row r="249" spans="1:65" s="2" customFormat="1" ht="24.2" customHeight="1">
      <c r="A249" s="35"/>
      <c r="B249" s="36"/>
      <c r="C249" s="179" t="s">
        <v>389</v>
      </c>
      <c r="D249" s="179" t="s">
        <v>146</v>
      </c>
      <c r="E249" s="180" t="s">
        <v>390</v>
      </c>
      <c r="F249" s="181" t="s">
        <v>391</v>
      </c>
      <c r="G249" s="182" t="s">
        <v>240</v>
      </c>
      <c r="H249" s="183">
        <v>427.8</v>
      </c>
      <c r="I249" s="184"/>
      <c r="J249" s="185">
        <f>ROUND(I249*H249,2)</f>
        <v>0</v>
      </c>
      <c r="K249" s="181" t="s">
        <v>150</v>
      </c>
      <c r="L249" s="40"/>
      <c r="M249" s="186" t="s">
        <v>19</v>
      </c>
      <c r="N249" s="187" t="s">
        <v>40</v>
      </c>
      <c r="O249" s="65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0" t="s">
        <v>151</v>
      </c>
      <c r="AT249" s="190" t="s">
        <v>146</v>
      </c>
      <c r="AU249" s="190" t="s">
        <v>79</v>
      </c>
      <c r="AY249" s="18" t="s">
        <v>144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77</v>
      </c>
      <c r="BK249" s="191">
        <f>ROUND(I249*H249,2)</f>
        <v>0</v>
      </c>
      <c r="BL249" s="18" t="s">
        <v>151</v>
      </c>
      <c r="BM249" s="190" t="s">
        <v>392</v>
      </c>
    </row>
    <row r="250" spans="1:65" s="2" customFormat="1" ht="19.5">
      <c r="A250" s="35"/>
      <c r="B250" s="36"/>
      <c r="C250" s="37"/>
      <c r="D250" s="192" t="s">
        <v>152</v>
      </c>
      <c r="E250" s="37"/>
      <c r="F250" s="193" t="s">
        <v>393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152</v>
      </c>
      <c r="AU250" s="18" t="s">
        <v>79</v>
      </c>
    </row>
    <row r="251" spans="1:65" s="2" customFormat="1" ht="11.25">
      <c r="A251" s="35"/>
      <c r="B251" s="36"/>
      <c r="C251" s="37"/>
      <c r="D251" s="197" t="s">
        <v>154</v>
      </c>
      <c r="E251" s="37"/>
      <c r="F251" s="198" t="s">
        <v>394</v>
      </c>
      <c r="G251" s="37"/>
      <c r="H251" s="37"/>
      <c r="I251" s="194"/>
      <c r="J251" s="37"/>
      <c r="K251" s="37"/>
      <c r="L251" s="40"/>
      <c r="M251" s="195"/>
      <c r="N251" s="196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154</v>
      </c>
      <c r="AU251" s="18" t="s">
        <v>79</v>
      </c>
    </row>
    <row r="252" spans="1:65" s="2" customFormat="1" ht="21.75" customHeight="1">
      <c r="A252" s="35"/>
      <c r="B252" s="36"/>
      <c r="C252" s="179" t="s">
        <v>293</v>
      </c>
      <c r="D252" s="179" t="s">
        <v>146</v>
      </c>
      <c r="E252" s="180" t="s">
        <v>395</v>
      </c>
      <c r="F252" s="181" t="s">
        <v>396</v>
      </c>
      <c r="G252" s="182" t="s">
        <v>240</v>
      </c>
      <c r="H252" s="183">
        <v>235.94</v>
      </c>
      <c r="I252" s="184"/>
      <c r="J252" s="185">
        <f>ROUND(I252*H252,2)</f>
        <v>0</v>
      </c>
      <c r="K252" s="181" t="s">
        <v>150</v>
      </c>
      <c r="L252" s="40"/>
      <c r="M252" s="186" t="s">
        <v>19</v>
      </c>
      <c r="N252" s="187" t="s">
        <v>40</v>
      </c>
      <c r="O252" s="65"/>
      <c r="P252" s="188">
        <f>O252*H252</f>
        <v>0</v>
      </c>
      <c r="Q252" s="188">
        <v>1.2999999999999999E-4</v>
      </c>
      <c r="R252" s="188">
        <f>Q252*H252</f>
        <v>3.0672199999999997E-2</v>
      </c>
      <c r="S252" s="188">
        <v>0</v>
      </c>
      <c r="T252" s="18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0" t="s">
        <v>151</v>
      </c>
      <c r="AT252" s="190" t="s">
        <v>146</v>
      </c>
      <c r="AU252" s="190" t="s">
        <v>79</v>
      </c>
      <c r="AY252" s="18" t="s">
        <v>144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77</v>
      </c>
      <c r="BK252" s="191">
        <f>ROUND(I252*H252,2)</f>
        <v>0</v>
      </c>
      <c r="BL252" s="18" t="s">
        <v>151</v>
      </c>
      <c r="BM252" s="190" t="s">
        <v>397</v>
      </c>
    </row>
    <row r="253" spans="1:65" s="2" customFormat="1" ht="11.25">
      <c r="A253" s="35"/>
      <c r="B253" s="36"/>
      <c r="C253" s="37"/>
      <c r="D253" s="192" t="s">
        <v>152</v>
      </c>
      <c r="E253" s="37"/>
      <c r="F253" s="193" t="s">
        <v>398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152</v>
      </c>
      <c r="AU253" s="18" t="s">
        <v>79</v>
      </c>
    </row>
    <row r="254" spans="1:65" s="2" customFormat="1" ht="11.25">
      <c r="A254" s="35"/>
      <c r="B254" s="36"/>
      <c r="C254" s="37"/>
      <c r="D254" s="197" t="s">
        <v>154</v>
      </c>
      <c r="E254" s="37"/>
      <c r="F254" s="198" t="s">
        <v>399</v>
      </c>
      <c r="G254" s="37"/>
      <c r="H254" s="37"/>
      <c r="I254" s="194"/>
      <c r="J254" s="37"/>
      <c r="K254" s="37"/>
      <c r="L254" s="40"/>
      <c r="M254" s="195"/>
      <c r="N254" s="196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154</v>
      </c>
      <c r="AU254" s="18" t="s">
        <v>79</v>
      </c>
    </row>
    <row r="255" spans="1:65" s="2" customFormat="1" ht="21.75" customHeight="1">
      <c r="A255" s="35"/>
      <c r="B255" s="36"/>
      <c r="C255" s="179" t="s">
        <v>400</v>
      </c>
      <c r="D255" s="179" t="s">
        <v>146</v>
      </c>
      <c r="E255" s="180" t="s">
        <v>401</v>
      </c>
      <c r="F255" s="181" t="s">
        <v>402</v>
      </c>
      <c r="G255" s="182" t="s">
        <v>149</v>
      </c>
      <c r="H255" s="183">
        <v>50.064</v>
      </c>
      <c r="I255" s="184"/>
      <c r="J255" s="185">
        <f>ROUND(I255*H255,2)</f>
        <v>0</v>
      </c>
      <c r="K255" s="181" t="s">
        <v>150</v>
      </c>
      <c r="L255" s="40"/>
      <c r="M255" s="186" t="s">
        <v>19</v>
      </c>
      <c r="N255" s="187" t="s">
        <v>40</v>
      </c>
      <c r="O255" s="65"/>
      <c r="P255" s="188">
        <f>O255*H255</f>
        <v>0</v>
      </c>
      <c r="Q255" s="188">
        <v>0</v>
      </c>
      <c r="R255" s="188">
        <f>Q255*H255</f>
        <v>0</v>
      </c>
      <c r="S255" s="188">
        <v>2.2000000000000002</v>
      </c>
      <c r="T255" s="189">
        <f>S255*H255</f>
        <v>110.14080000000001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0" t="s">
        <v>151</v>
      </c>
      <c r="AT255" s="190" t="s">
        <v>146</v>
      </c>
      <c r="AU255" s="190" t="s">
        <v>79</v>
      </c>
      <c r="AY255" s="18" t="s">
        <v>144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77</v>
      </c>
      <c r="BK255" s="191">
        <f>ROUND(I255*H255,2)</f>
        <v>0</v>
      </c>
      <c r="BL255" s="18" t="s">
        <v>151</v>
      </c>
      <c r="BM255" s="190" t="s">
        <v>403</v>
      </c>
    </row>
    <row r="256" spans="1:65" s="2" customFormat="1" ht="11.25">
      <c r="A256" s="35"/>
      <c r="B256" s="36"/>
      <c r="C256" s="37"/>
      <c r="D256" s="192" t="s">
        <v>152</v>
      </c>
      <c r="E256" s="37"/>
      <c r="F256" s="193" t="s">
        <v>404</v>
      </c>
      <c r="G256" s="37"/>
      <c r="H256" s="37"/>
      <c r="I256" s="194"/>
      <c r="J256" s="37"/>
      <c r="K256" s="37"/>
      <c r="L256" s="40"/>
      <c r="M256" s="195"/>
      <c r="N256" s="19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152</v>
      </c>
      <c r="AU256" s="18" t="s">
        <v>79</v>
      </c>
    </row>
    <row r="257" spans="1:65" s="2" customFormat="1" ht="11.25">
      <c r="A257" s="35"/>
      <c r="B257" s="36"/>
      <c r="C257" s="37"/>
      <c r="D257" s="197" t="s">
        <v>154</v>
      </c>
      <c r="E257" s="37"/>
      <c r="F257" s="198" t="s">
        <v>405</v>
      </c>
      <c r="G257" s="37"/>
      <c r="H257" s="37"/>
      <c r="I257" s="194"/>
      <c r="J257" s="37"/>
      <c r="K257" s="37"/>
      <c r="L257" s="40"/>
      <c r="M257" s="195"/>
      <c r="N257" s="196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154</v>
      </c>
      <c r="AU257" s="18" t="s">
        <v>79</v>
      </c>
    </row>
    <row r="258" spans="1:65" s="2" customFormat="1" ht="16.5" customHeight="1">
      <c r="A258" s="35"/>
      <c r="B258" s="36"/>
      <c r="C258" s="179" t="s">
        <v>298</v>
      </c>
      <c r="D258" s="179" t="s">
        <v>146</v>
      </c>
      <c r="E258" s="180" t="s">
        <v>406</v>
      </c>
      <c r="F258" s="181" t="s">
        <v>407</v>
      </c>
      <c r="G258" s="182" t="s">
        <v>240</v>
      </c>
      <c r="H258" s="183">
        <v>15.539</v>
      </c>
      <c r="I258" s="184"/>
      <c r="J258" s="185">
        <f>ROUND(I258*H258,2)</f>
        <v>0</v>
      </c>
      <c r="K258" s="181" t="s">
        <v>150</v>
      </c>
      <c r="L258" s="40"/>
      <c r="M258" s="186" t="s">
        <v>19</v>
      </c>
      <c r="N258" s="187" t="s">
        <v>40</v>
      </c>
      <c r="O258" s="65"/>
      <c r="P258" s="188">
        <f>O258*H258</f>
        <v>0</v>
      </c>
      <c r="Q258" s="188">
        <v>0</v>
      </c>
      <c r="R258" s="188">
        <f>Q258*H258</f>
        <v>0</v>
      </c>
      <c r="S258" s="188">
        <v>3.4000000000000002E-2</v>
      </c>
      <c r="T258" s="189">
        <f>S258*H258</f>
        <v>0.52832600000000007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0" t="s">
        <v>151</v>
      </c>
      <c r="AT258" s="190" t="s">
        <v>146</v>
      </c>
      <c r="AU258" s="190" t="s">
        <v>79</v>
      </c>
      <c r="AY258" s="18" t="s">
        <v>144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77</v>
      </c>
      <c r="BK258" s="191">
        <f>ROUND(I258*H258,2)</f>
        <v>0</v>
      </c>
      <c r="BL258" s="18" t="s">
        <v>151</v>
      </c>
      <c r="BM258" s="190" t="s">
        <v>408</v>
      </c>
    </row>
    <row r="259" spans="1:65" s="2" customFormat="1" ht="19.5">
      <c r="A259" s="35"/>
      <c r="B259" s="36"/>
      <c r="C259" s="37"/>
      <c r="D259" s="192" t="s">
        <v>152</v>
      </c>
      <c r="E259" s="37"/>
      <c r="F259" s="193" t="s">
        <v>409</v>
      </c>
      <c r="G259" s="37"/>
      <c r="H259" s="37"/>
      <c r="I259" s="194"/>
      <c r="J259" s="37"/>
      <c r="K259" s="37"/>
      <c r="L259" s="40"/>
      <c r="M259" s="195"/>
      <c r="N259" s="196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152</v>
      </c>
      <c r="AU259" s="18" t="s">
        <v>79</v>
      </c>
    </row>
    <row r="260" spans="1:65" s="2" customFormat="1" ht="11.25">
      <c r="A260" s="35"/>
      <c r="B260" s="36"/>
      <c r="C260" s="37"/>
      <c r="D260" s="197" t="s">
        <v>154</v>
      </c>
      <c r="E260" s="37"/>
      <c r="F260" s="198" t="s">
        <v>410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154</v>
      </c>
      <c r="AU260" s="18" t="s">
        <v>79</v>
      </c>
    </row>
    <row r="261" spans="1:65" s="2" customFormat="1" ht="16.5" customHeight="1">
      <c r="A261" s="35"/>
      <c r="B261" s="36"/>
      <c r="C261" s="179" t="s">
        <v>411</v>
      </c>
      <c r="D261" s="179" t="s">
        <v>146</v>
      </c>
      <c r="E261" s="180" t="s">
        <v>412</v>
      </c>
      <c r="F261" s="181" t="s">
        <v>413</v>
      </c>
      <c r="G261" s="182" t="s">
        <v>240</v>
      </c>
      <c r="H261" s="183">
        <v>12</v>
      </c>
      <c r="I261" s="184"/>
      <c r="J261" s="185">
        <f>ROUND(I261*H261,2)</f>
        <v>0</v>
      </c>
      <c r="K261" s="181" t="s">
        <v>150</v>
      </c>
      <c r="L261" s="40"/>
      <c r="M261" s="186" t="s">
        <v>19</v>
      </c>
      <c r="N261" s="187" t="s">
        <v>40</v>
      </c>
      <c r="O261" s="65"/>
      <c r="P261" s="188">
        <f>O261*H261</f>
        <v>0</v>
      </c>
      <c r="Q261" s="188">
        <v>0</v>
      </c>
      <c r="R261" s="188">
        <f>Q261*H261</f>
        <v>0</v>
      </c>
      <c r="S261" s="188">
        <v>1.4999999999999999E-2</v>
      </c>
      <c r="T261" s="189">
        <f>S261*H261</f>
        <v>0.18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0" t="s">
        <v>151</v>
      </c>
      <c r="AT261" s="190" t="s">
        <v>146</v>
      </c>
      <c r="AU261" s="190" t="s">
        <v>79</v>
      </c>
      <c r="AY261" s="18" t="s">
        <v>144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77</v>
      </c>
      <c r="BK261" s="191">
        <f>ROUND(I261*H261,2)</f>
        <v>0</v>
      </c>
      <c r="BL261" s="18" t="s">
        <v>151</v>
      </c>
      <c r="BM261" s="190" t="s">
        <v>414</v>
      </c>
    </row>
    <row r="262" spans="1:65" s="2" customFormat="1" ht="19.5">
      <c r="A262" s="35"/>
      <c r="B262" s="36"/>
      <c r="C262" s="37"/>
      <c r="D262" s="192" t="s">
        <v>152</v>
      </c>
      <c r="E262" s="37"/>
      <c r="F262" s="193" t="s">
        <v>415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152</v>
      </c>
      <c r="AU262" s="18" t="s">
        <v>79</v>
      </c>
    </row>
    <row r="263" spans="1:65" s="2" customFormat="1" ht="11.25">
      <c r="A263" s="35"/>
      <c r="B263" s="36"/>
      <c r="C263" s="37"/>
      <c r="D263" s="197" t="s">
        <v>154</v>
      </c>
      <c r="E263" s="37"/>
      <c r="F263" s="198" t="s">
        <v>416</v>
      </c>
      <c r="G263" s="37"/>
      <c r="H263" s="37"/>
      <c r="I263" s="194"/>
      <c r="J263" s="37"/>
      <c r="K263" s="37"/>
      <c r="L263" s="40"/>
      <c r="M263" s="195"/>
      <c r="N263" s="196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154</v>
      </c>
      <c r="AU263" s="18" t="s">
        <v>79</v>
      </c>
    </row>
    <row r="264" spans="1:65" s="2" customFormat="1" ht="16.5" customHeight="1">
      <c r="A264" s="35"/>
      <c r="B264" s="36"/>
      <c r="C264" s="179" t="s">
        <v>304</v>
      </c>
      <c r="D264" s="179" t="s">
        <v>146</v>
      </c>
      <c r="E264" s="180" t="s">
        <v>417</v>
      </c>
      <c r="F264" s="181" t="s">
        <v>418</v>
      </c>
      <c r="G264" s="182" t="s">
        <v>240</v>
      </c>
      <c r="H264" s="183">
        <v>8</v>
      </c>
      <c r="I264" s="184"/>
      <c r="J264" s="185">
        <f>ROUND(I264*H264,2)</f>
        <v>0</v>
      </c>
      <c r="K264" s="181" t="s">
        <v>150</v>
      </c>
      <c r="L264" s="40"/>
      <c r="M264" s="186" t="s">
        <v>19</v>
      </c>
      <c r="N264" s="187" t="s">
        <v>40</v>
      </c>
      <c r="O264" s="65"/>
      <c r="P264" s="188">
        <f>O264*H264</f>
        <v>0</v>
      </c>
      <c r="Q264" s="188">
        <v>0</v>
      </c>
      <c r="R264" s="188">
        <f>Q264*H264</f>
        <v>0</v>
      </c>
      <c r="S264" s="188">
        <v>7.5999999999999998E-2</v>
      </c>
      <c r="T264" s="189">
        <f>S264*H264</f>
        <v>0.60799999999999998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0" t="s">
        <v>151</v>
      </c>
      <c r="AT264" s="190" t="s">
        <v>146</v>
      </c>
      <c r="AU264" s="190" t="s">
        <v>79</v>
      </c>
      <c r="AY264" s="18" t="s">
        <v>144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77</v>
      </c>
      <c r="BK264" s="191">
        <f>ROUND(I264*H264,2)</f>
        <v>0</v>
      </c>
      <c r="BL264" s="18" t="s">
        <v>151</v>
      </c>
      <c r="BM264" s="190" t="s">
        <v>419</v>
      </c>
    </row>
    <row r="265" spans="1:65" s="2" customFormat="1" ht="11.25">
      <c r="A265" s="35"/>
      <c r="B265" s="36"/>
      <c r="C265" s="37"/>
      <c r="D265" s="192" t="s">
        <v>152</v>
      </c>
      <c r="E265" s="37"/>
      <c r="F265" s="193" t="s">
        <v>420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152</v>
      </c>
      <c r="AU265" s="18" t="s">
        <v>79</v>
      </c>
    </row>
    <row r="266" spans="1:65" s="2" customFormat="1" ht="11.25">
      <c r="A266" s="35"/>
      <c r="B266" s="36"/>
      <c r="C266" s="37"/>
      <c r="D266" s="197" t="s">
        <v>154</v>
      </c>
      <c r="E266" s="37"/>
      <c r="F266" s="198" t="s">
        <v>421</v>
      </c>
      <c r="G266" s="37"/>
      <c r="H266" s="37"/>
      <c r="I266" s="194"/>
      <c r="J266" s="37"/>
      <c r="K266" s="37"/>
      <c r="L266" s="40"/>
      <c r="M266" s="195"/>
      <c r="N266" s="196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154</v>
      </c>
      <c r="AU266" s="18" t="s">
        <v>79</v>
      </c>
    </row>
    <row r="267" spans="1:65" s="2" customFormat="1" ht="21.75" customHeight="1">
      <c r="A267" s="35"/>
      <c r="B267" s="36"/>
      <c r="C267" s="179" t="s">
        <v>422</v>
      </c>
      <c r="D267" s="179" t="s">
        <v>146</v>
      </c>
      <c r="E267" s="180" t="s">
        <v>423</v>
      </c>
      <c r="F267" s="181" t="s">
        <v>424</v>
      </c>
      <c r="G267" s="182" t="s">
        <v>240</v>
      </c>
      <c r="H267" s="183">
        <v>358</v>
      </c>
      <c r="I267" s="184"/>
      <c r="J267" s="185">
        <f>ROUND(I267*H267,2)</f>
        <v>0</v>
      </c>
      <c r="K267" s="181" t="s">
        <v>150</v>
      </c>
      <c r="L267" s="40"/>
      <c r="M267" s="186" t="s">
        <v>19</v>
      </c>
      <c r="N267" s="187" t="s">
        <v>40</v>
      </c>
      <c r="O267" s="65"/>
      <c r="P267" s="188">
        <f>O267*H267</f>
        <v>0</v>
      </c>
      <c r="Q267" s="188">
        <v>0</v>
      </c>
      <c r="R267" s="188">
        <f>Q267*H267</f>
        <v>0</v>
      </c>
      <c r="S267" s="188">
        <v>4.5999999999999999E-2</v>
      </c>
      <c r="T267" s="189">
        <f>S267*H267</f>
        <v>16.468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0" t="s">
        <v>151</v>
      </c>
      <c r="AT267" s="190" t="s">
        <v>146</v>
      </c>
      <c r="AU267" s="190" t="s">
        <v>79</v>
      </c>
      <c r="AY267" s="18" t="s">
        <v>144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77</v>
      </c>
      <c r="BK267" s="191">
        <f>ROUND(I267*H267,2)</f>
        <v>0</v>
      </c>
      <c r="BL267" s="18" t="s">
        <v>151</v>
      </c>
      <c r="BM267" s="190" t="s">
        <v>425</v>
      </c>
    </row>
    <row r="268" spans="1:65" s="2" customFormat="1" ht="19.5">
      <c r="A268" s="35"/>
      <c r="B268" s="36"/>
      <c r="C268" s="37"/>
      <c r="D268" s="192" t="s">
        <v>152</v>
      </c>
      <c r="E268" s="37"/>
      <c r="F268" s="193" t="s">
        <v>426</v>
      </c>
      <c r="G268" s="37"/>
      <c r="H268" s="37"/>
      <c r="I268" s="194"/>
      <c r="J268" s="37"/>
      <c r="K268" s="37"/>
      <c r="L268" s="40"/>
      <c r="M268" s="195"/>
      <c r="N268" s="196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152</v>
      </c>
      <c r="AU268" s="18" t="s">
        <v>79</v>
      </c>
    </row>
    <row r="269" spans="1:65" s="2" customFormat="1" ht="11.25">
      <c r="A269" s="35"/>
      <c r="B269" s="36"/>
      <c r="C269" s="37"/>
      <c r="D269" s="197" t="s">
        <v>154</v>
      </c>
      <c r="E269" s="37"/>
      <c r="F269" s="198" t="s">
        <v>427</v>
      </c>
      <c r="G269" s="37"/>
      <c r="H269" s="37"/>
      <c r="I269" s="194"/>
      <c r="J269" s="37"/>
      <c r="K269" s="37"/>
      <c r="L269" s="40"/>
      <c r="M269" s="195"/>
      <c r="N269" s="19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154</v>
      </c>
      <c r="AU269" s="18" t="s">
        <v>79</v>
      </c>
    </row>
    <row r="270" spans="1:65" s="2" customFormat="1" ht="24.2" customHeight="1">
      <c r="A270" s="35"/>
      <c r="B270" s="36"/>
      <c r="C270" s="179" t="s">
        <v>309</v>
      </c>
      <c r="D270" s="179" t="s">
        <v>146</v>
      </c>
      <c r="E270" s="180" t="s">
        <v>428</v>
      </c>
      <c r="F270" s="181" t="s">
        <v>429</v>
      </c>
      <c r="G270" s="182" t="s">
        <v>240</v>
      </c>
      <c r="H270" s="183">
        <v>357.1</v>
      </c>
      <c r="I270" s="184"/>
      <c r="J270" s="185">
        <f>ROUND(I270*H270,2)</f>
        <v>0</v>
      </c>
      <c r="K270" s="181" t="s">
        <v>150</v>
      </c>
      <c r="L270" s="40"/>
      <c r="M270" s="186" t="s">
        <v>19</v>
      </c>
      <c r="N270" s="187" t="s">
        <v>40</v>
      </c>
      <c r="O270" s="65"/>
      <c r="P270" s="188">
        <f>O270*H270</f>
        <v>0</v>
      </c>
      <c r="Q270" s="188">
        <v>0</v>
      </c>
      <c r="R270" s="188">
        <f>Q270*H270</f>
        <v>0</v>
      </c>
      <c r="S270" s="188">
        <v>5.8999999999999997E-2</v>
      </c>
      <c r="T270" s="189">
        <f>S270*H270</f>
        <v>21.068899999999999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0" t="s">
        <v>151</v>
      </c>
      <c r="AT270" s="190" t="s">
        <v>146</v>
      </c>
      <c r="AU270" s="190" t="s">
        <v>79</v>
      </c>
      <c r="AY270" s="18" t="s">
        <v>144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77</v>
      </c>
      <c r="BK270" s="191">
        <f>ROUND(I270*H270,2)</f>
        <v>0</v>
      </c>
      <c r="BL270" s="18" t="s">
        <v>151</v>
      </c>
      <c r="BM270" s="190" t="s">
        <v>430</v>
      </c>
    </row>
    <row r="271" spans="1:65" s="2" customFormat="1" ht="19.5">
      <c r="A271" s="35"/>
      <c r="B271" s="36"/>
      <c r="C271" s="37"/>
      <c r="D271" s="192" t="s">
        <v>152</v>
      </c>
      <c r="E271" s="37"/>
      <c r="F271" s="193" t="s">
        <v>431</v>
      </c>
      <c r="G271" s="37"/>
      <c r="H271" s="37"/>
      <c r="I271" s="194"/>
      <c r="J271" s="37"/>
      <c r="K271" s="37"/>
      <c r="L271" s="40"/>
      <c r="M271" s="195"/>
      <c r="N271" s="196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152</v>
      </c>
      <c r="AU271" s="18" t="s">
        <v>79</v>
      </c>
    </row>
    <row r="272" spans="1:65" s="2" customFormat="1" ht="11.25">
      <c r="A272" s="35"/>
      <c r="B272" s="36"/>
      <c r="C272" s="37"/>
      <c r="D272" s="197" t="s">
        <v>154</v>
      </c>
      <c r="E272" s="37"/>
      <c r="F272" s="198" t="s">
        <v>432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154</v>
      </c>
      <c r="AU272" s="18" t="s">
        <v>79</v>
      </c>
    </row>
    <row r="273" spans="1:65" s="2" customFormat="1" ht="16.5" customHeight="1">
      <c r="A273" s="35"/>
      <c r="B273" s="36"/>
      <c r="C273" s="179" t="s">
        <v>433</v>
      </c>
      <c r="D273" s="179" t="s">
        <v>146</v>
      </c>
      <c r="E273" s="180" t="s">
        <v>434</v>
      </c>
      <c r="F273" s="181" t="s">
        <v>435</v>
      </c>
      <c r="G273" s="182" t="s">
        <v>277</v>
      </c>
      <c r="H273" s="183">
        <v>3</v>
      </c>
      <c r="I273" s="184"/>
      <c r="J273" s="185">
        <f>ROUND(I273*H273,2)</f>
        <v>0</v>
      </c>
      <c r="K273" s="181" t="s">
        <v>19</v>
      </c>
      <c r="L273" s="40"/>
      <c r="M273" s="186" t="s">
        <v>19</v>
      </c>
      <c r="N273" s="187" t="s">
        <v>40</v>
      </c>
      <c r="O273" s="65"/>
      <c r="P273" s="188">
        <f>O273*H273</f>
        <v>0</v>
      </c>
      <c r="Q273" s="188">
        <v>0</v>
      </c>
      <c r="R273" s="188">
        <f>Q273*H273</f>
        <v>0</v>
      </c>
      <c r="S273" s="188">
        <v>0</v>
      </c>
      <c r="T273" s="18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0" t="s">
        <v>151</v>
      </c>
      <c r="AT273" s="190" t="s">
        <v>146</v>
      </c>
      <c r="AU273" s="190" t="s">
        <v>79</v>
      </c>
      <c r="AY273" s="18" t="s">
        <v>144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8" t="s">
        <v>77</v>
      </c>
      <c r="BK273" s="191">
        <f>ROUND(I273*H273,2)</f>
        <v>0</v>
      </c>
      <c r="BL273" s="18" t="s">
        <v>151</v>
      </c>
      <c r="BM273" s="190" t="s">
        <v>436</v>
      </c>
    </row>
    <row r="274" spans="1:65" s="2" customFormat="1" ht="11.25">
      <c r="A274" s="35"/>
      <c r="B274" s="36"/>
      <c r="C274" s="37"/>
      <c r="D274" s="192" t="s">
        <v>152</v>
      </c>
      <c r="E274" s="37"/>
      <c r="F274" s="193" t="s">
        <v>435</v>
      </c>
      <c r="G274" s="37"/>
      <c r="H274" s="37"/>
      <c r="I274" s="194"/>
      <c r="J274" s="37"/>
      <c r="K274" s="37"/>
      <c r="L274" s="40"/>
      <c r="M274" s="195"/>
      <c r="N274" s="196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152</v>
      </c>
      <c r="AU274" s="18" t="s">
        <v>79</v>
      </c>
    </row>
    <row r="275" spans="1:65" s="12" customFormat="1" ht="22.9" customHeight="1">
      <c r="B275" s="163"/>
      <c r="C275" s="164"/>
      <c r="D275" s="165" t="s">
        <v>68</v>
      </c>
      <c r="E275" s="177" t="s">
        <v>437</v>
      </c>
      <c r="F275" s="177" t="s">
        <v>438</v>
      </c>
      <c r="G275" s="164"/>
      <c r="H275" s="164"/>
      <c r="I275" s="167"/>
      <c r="J275" s="178">
        <f>BK275</f>
        <v>0</v>
      </c>
      <c r="K275" s="164"/>
      <c r="L275" s="169"/>
      <c r="M275" s="170"/>
      <c r="N275" s="171"/>
      <c r="O275" s="171"/>
      <c r="P275" s="172">
        <f>SUM(P276:P290)</f>
        <v>0</v>
      </c>
      <c r="Q275" s="171"/>
      <c r="R275" s="172">
        <f>SUM(R276:R290)</f>
        <v>0</v>
      </c>
      <c r="S275" s="171"/>
      <c r="T275" s="173">
        <f>SUM(T276:T290)</f>
        <v>0</v>
      </c>
      <c r="AR275" s="174" t="s">
        <v>77</v>
      </c>
      <c r="AT275" s="175" t="s">
        <v>68</v>
      </c>
      <c r="AU275" s="175" t="s">
        <v>77</v>
      </c>
      <c r="AY275" s="174" t="s">
        <v>144</v>
      </c>
      <c r="BK275" s="176">
        <f>SUM(BK276:BK290)</f>
        <v>0</v>
      </c>
    </row>
    <row r="276" spans="1:65" s="2" customFormat="1" ht="16.5" customHeight="1">
      <c r="A276" s="35"/>
      <c r="B276" s="36"/>
      <c r="C276" s="179" t="s">
        <v>313</v>
      </c>
      <c r="D276" s="179" t="s">
        <v>146</v>
      </c>
      <c r="E276" s="180" t="s">
        <v>439</v>
      </c>
      <c r="F276" s="181" t="s">
        <v>440</v>
      </c>
      <c r="G276" s="182" t="s">
        <v>185</v>
      </c>
      <c r="H276" s="183">
        <v>196.48500000000001</v>
      </c>
      <c r="I276" s="184"/>
      <c r="J276" s="185">
        <f>ROUND(I276*H276,2)</f>
        <v>0</v>
      </c>
      <c r="K276" s="181" t="s">
        <v>150</v>
      </c>
      <c r="L276" s="40"/>
      <c r="M276" s="186" t="s">
        <v>19</v>
      </c>
      <c r="N276" s="187" t="s">
        <v>40</v>
      </c>
      <c r="O276" s="65"/>
      <c r="P276" s="188">
        <f>O276*H276</f>
        <v>0</v>
      </c>
      <c r="Q276" s="188">
        <v>0</v>
      </c>
      <c r="R276" s="188">
        <f>Q276*H276</f>
        <v>0</v>
      </c>
      <c r="S276" s="188">
        <v>0</v>
      </c>
      <c r="T276" s="18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0" t="s">
        <v>151</v>
      </c>
      <c r="AT276" s="190" t="s">
        <v>146</v>
      </c>
      <c r="AU276" s="190" t="s">
        <v>79</v>
      </c>
      <c r="AY276" s="18" t="s">
        <v>144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8" t="s">
        <v>77</v>
      </c>
      <c r="BK276" s="191">
        <f>ROUND(I276*H276,2)</f>
        <v>0</v>
      </c>
      <c r="BL276" s="18" t="s">
        <v>151</v>
      </c>
      <c r="BM276" s="190" t="s">
        <v>441</v>
      </c>
    </row>
    <row r="277" spans="1:65" s="2" customFormat="1" ht="11.25">
      <c r="A277" s="35"/>
      <c r="B277" s="36"/>
      <c r="C277" s="37"/>
      <c r="D277" s="192" t="s">
        <v>152</v>
      </c>
      <c r="E277" s="37"/>
      <c r="F277" s="193" t="s">
        <v>442</v>
      </c>
      <c r="G277" s="37"/>
      <c r="H277" s="37"/>
      <c r="I277" s="194"/>
      <c r="J277" s="37"/>
      <c r="K277" s="37"/>
      <c r="L277" s="40"/>
      <c r="M277" s="195"/>
      <c r="N277" s="196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152</v>
      </c>
      <c r="AU277" s="18" t="s">
        <v>79</v>
      </c>
    </row>
    <row r="278" spans="1:65" s="2" customFormat="1" ht="11.25">
      <c r="A278" s="35"/>
      <c r="B278" s="36"/>
      <c r="C278" s="37"/>
      <c r="D278" s="197" t="s">
        <v>154</v>
      </c>
      <c r="E278" s="37"/>
      <c r="F278" s="198" t="s">
        <v>443</v>
      </c>
      <c r="G278" s="37"/>
      <c r="H278" s="37"/>
      <c r="I278" s="194"/>
      <c r="J278" s="37"/>
      <c r="K278" s="37"/>
      <c r="L278" s="40"/>
      <c r="M278" s="195"/>
      <c r="N278" s="196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154</v>
      </c>
      <c r="AU278" s="18" t="s">
        <v>79</v>
      </c>
    </row>
    <row r="279" spans="1:65" s="2" customFormat="1" ht="16.5" customHeight="1">
      <c r="A279" s="35"/>
      <c r="B279" s="36"/>
      <c r="C279" s="179" t="s">
        <v>444</v>
      </c>
      <c r="D279" s="179" t="s">
        <v>146</v>
      </c>
      <c r="E279" s="180" t="s">
        <v>445</v>
      </c>
      <c r="F279" s="181" t="s">
        <v>446</v>
      </c>
      <c r="G279" s="182" t="s">
        <v>185</v>
      </c>
      <c r="H279" s="183">
        <v>196.48500000000001</v>
      </c>
      <c r="I279" s="184"/>
      <c r="J279" s="185">
        <f>ROUND(I279*H279,2)</f>
        <v>0</v>
      </c>
      <c r="K279" s="181" t="s">
        <v>150</v>
      </c>
      <c r="L279" s="40"/>
      <c r="M279" s="186" t="s">
        <v>19</v>
      </c>
      <c r="N279" s="187" t="s">
        <v>40</v>
      </c>
      <c r="O279" s="65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0" t="s">
        <v>151</v>
      </c>
      <c r="AT279" s="190" t="s">
        <v>146</v>
      </c>
      <c r="AU279" s="190" t="s">
        <v>79</v>
      </c>
      <c r="AY279" s="18" t="s">
        <v>144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77</v>
      </c>
      <c r="BK279" s="191">
        <f>ROUND(I279*H279,2)</f>
        <v>0</v>
      </c>
      <c r="BL279" s="18" t="s">
        <v>151</v>
      </c>
      <c r="BM279" s="190" t="s">
        <v>447</v>
      </c>
    </row>
    <row r="280" spans="1:65" s="2" customFormat="1" ht="11.25">
      <c r="A280" s="35"/>
      <c r="B280" s="36"/>
      <c r="C280" s="37"/>
      <c r="D280" s="192" t="s">
        <v>152</v>
      </c>
      <c r="E280" s="37"/>
      <c r="F280" s="193" t="s">
        <v>448</v>
      </c>
      <c r="G280" s="37"/>
      <c r="H280" s="37"/>
      <c r="I280" s="194"/>
      <c r="J280" s="37"/>
      <c r="K280" s="37"/>
      <c r="L280" s="40"/>
      <c r="M280" s="195"/>
      <c r="N280" s="196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152</v>
      </c>
      <c r="AU280" s="18" t="s">
        <v>79</v>
      </c>
    </row>
    <row r="281" spans="1:65" s="2" customFormat="1" ht="11.25">
      <c r="A281" s="35"/>
      <c r="B281" s="36"/>
      <c r="C281" s="37"/>
      <c r="D281" s="197" t="s">
        <v>154</v>
      </c>
      <c r="E281" s="37"/>
      <c r="F281" s="198" t="s">
        <v>449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154</v>
      </c>
      <c r="AU281" s="18" t="s">
        <v>79</v>
      </c>
    </row>
    <row r="282" spans="1:65" s="2" customFormat="1" ht="16.5" customHeight="1">
      <c r="A282" s="35"/>
      <c r="B282" s="36"/>
      <c r="C282" s="179" t="s">
        <v>318</v>
      </c>
      <c r="D282" s="179" t="s">
        <v>146</v>
      </c>
      <c r="E282" s="180" t="s">
        <v>450</v>
      </c>
      <c r="F282" s="181" t="s">
        <v>451</v>
      </c>
      <c r="G282" s="182" t="s">
        <v>185</v>
      </c>
      <c r="H282" s="183">
        <v>982.42499999999995</v>
      </c>
      <c r="I282" s="184"/>
      <c r="J282" s="185">
        <f>ROUND(I282*H282,2)</f>
        <v>0</v>
      </c>
      <c r="K282" s="181" t="s">
        <v>150</v>
      </c>
      <c r="L282" s="40"/>
      <c r="M282" s="186" t="s">
        <v>19</v>
      </c>
      <c r="N282" s="187" t="s">
        <v>40</v>
      </c>
      <c r="O282" s="65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0" t="s">
        <v>151</v>
      </c>
      <c r="AT282" s="190" t="s">
        <v>146</v>
      </c>
      <c r="AU282" s="190" t="s">
        <v>79</v>
      </c>
      <c r="AY282" s="18" t="s">
        <v>144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77</v>
      </c>
      <c r="BK282" s="191">
        <f>ROUND(I282*H282,2)</f>
        <v>0</v>
      </c>
      <c r="BL282" s="18" t="s">
        <v>151</v>
      </c>
      <c r="BM282" s="190" t="s">
        <v>452</v>
      </c>
    </row>
    <row r="283" spans="1:65" s="2" customFormat="1" ht="19.5">
      <c r="A283" s="35"/>
      <c r="B283" s="36"/>
      <c r="C283" s="37"/>
      <c r="D283" s="192" t="s">
        <v>152</v>
      </c>
      <c r="E283" s="37"/>
      <c r="F283" s="193" t="s">
        <v>453</v>
      </c>
      <c r="G283" s="37"/>
      <c r="H283" s="37"/>
      <c r="I283" s="194"/>
      <c r="J283" s="37"/>
      <c r="K283" s="37"/>
      <c r="L283" s="40"/>
      <c r="M283" s="195"/>
      <c r="N283" s="196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152</v>
      </c>
      <c r="AU283" s="18" t="s">
        <v>79</v>
      </c>
    </row>
    <row r="284" spans="1:65" s="2" customFormat="1" ht="11.25">
      <c r="A284" s="35"/>
      <c r="B284" s="36"/>
      <c r="C284" s="37"/>
      <c r="D284" s="197" t="s">
        <v>154</v>
      </c>
      <c r="E284" s="37"/>
      <c r="F284" s="198" t="s">
        <v>454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154</v>
      </c>
      <c r="AU284" s="18" t="s">
        <v>79</v>
      </c>
    </row>
    <row r="285" spans="1:65" s="2" customFormat="1" ht="21.75" customHeight="1">
      <c r="A285" s="35"/>
      <c r="B285" s="36"/>
      <c r="C285" s="179" t="s">
        <v>455</v>
      </c>
      <c r="D285" s="179" t="s">
        <v>146</v>
      </c>
      <c r="E285" s="180" t="s">
        <v>456</v>
      </c>
      <c r="F285" s="181" t="s">
        <v>457</v>
      </c>
      <c r="G285" s="182" t="s">
        <v>185</v>
      </c>
      <c r="H285" s="183">
        <v>196.48500000000001</v>
      </c>
      <c r="I285" s="184"/>
      <c r="J285" s="185">
        <f>ROUND(I285*H285,2)</f>
        <v>0</v>
      </c>
      <c r="K285" s="181" t="s">
        <v>150</v>
      </c>
      <c r="L285" s="40"/>
      <c r="M285" s="186" t="s">
        <v>19</v>
      </c>
      <c r="N285" s="187" t="s">
        <v>40</v>
      </c>
      <c r="O285" s="65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0" t="s">
        <v>151</v>
      </c>
      <c r="AT285" s="190" t="s">
        <v>146</v>
      </c>
      <c r="AU285" s="190" t="s">
        <v>79</v>
      </c>
      <c r="AY285" s="18" t="s">
        <v>144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77</v>
      </c>
      <c r="BK285" s="191">
        <f>ROUND(I285*H285,2)</f>
        <v>0</v>
      </c>
      <c r="BL285" s="18" t="s">
        <v>151</v>
      </c>
      <c r="BM285" s="190" t="s">
        <v>458</v>
      </c>
    </row>
    <row r="286" spans="1:65" s="2" customFormat="1" ht="19.5">
      <c r="A286" s="35"/>
      <c r="B286" s="36"/>
      <c r="C286" s="37"/>
      <c r="D286" s="192" t="s">
        <v>152</v>
      </c>
      <c r="E286" s="37"/>
      <c r="F286" s="193" t="s">
        <v>459</v>
      </c>
      <c r="G286" s="37"/>
      <c r="H286" s="37"/>
      <c r="I286" s="194"/>
      <c r="J286" s="37"/>
      <c r="K286" s="37"/>
      <c r="L286" s="40"/>
      <c r="M286" s="195"/>
      <c r="N286" s="196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152</v>
      </c>
      <c r="AU286" s="18" t="s">
        <v>79</v>
      </c>
    </row>
    <row r="287" spans="1:65" s="2" customFormat="1" ht="11.25">
      <c r="A287" s="35"/>
      <c r="B287" s="36"/>
      <c r="C287" s="37"/>
      <c r="D287" s="197" t="s">
        <v>154</v>
      </c>
      <c r="E287" s="37"/>
      <c r="F287" s="198" t="s">
        <v>460</v>
      </c>
      <c r="G287" s="37"/>
      <c r="H287" s="37"/>
      <c r="I287" s="194"/>
      <c r="J287" s="37"/>
      <c r="K287" s="37"/>
      <c r="L287" s="40"/>
      <c r="M287" s="195"/>
      <c r="N287" s="19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154</v>
      </c>
      <c r="AU287" s="18" t="s">
        <v>79</v>
      </c>
    </row>
    <row r="288" spans="1:65" s="2" customFormat="1" ht="16.5" customHeight="1">
      <c r="A288" s="35"/>
      <c r="B288" s="36"/>
      <c r="C288" s="179" t="s">
        <v>322</v>
      </c>
      <c r="D288" s="179" t="s">
        <v>146</v>
      </c>
      <c r="E288" s="180" t="s">
        <v>461</v>
      </c>
      <c r="F288" s="181" t="s">
        <v>462</v>
      </c>
      <c r="G288" s="182" t="s">
        <v>185</v>
      </c>
      <c r="H288" s="183">
        <v>196.48500000000001</v>
      </c>
      <c r="I288" s="184"/>
      <c r="J288" s="185">
        <f>ROUND(I288*H288,2)</f>
        <v>0</v>
      </c>
      <c r="K288" s="181" t="s">
        <v>150</v>
      </c>
      <c r="L288" s="40"/>
      <c r="M288" s="186" t="s">
        <v>19</v>
      </c>
      <c r="N288" s="187" t="s">
        <v>40</v>
      </c>
      <c r="O288" s="65"/>
      <c r="P288" s="188">
        <f>O288*H288</f>
        <v>0</v>
      </c>
      <c r="Q288" s="188">
        <v>0</v>
      </c>
      <c r="R288" s="188">
        <f>Q288*H288</f>
        <v>0</v>
      </c>
      <c r="S288" s="188">
        <v>0</v>
      </c>
      <c r="T288" s="18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0" t="s">
        <v>151</v>
      </c>
      <c r="AT288" s="190" t="s">
        <v>146</v>
      </c>
      <c r="AU288" s="190" t="s">
        <v>79</v>
      </c>
      <c r="AY288" s="18" t="s">
        <v>144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8" t="s">
        <v>77</v>
      </c>
      <c r="BK288" s="191">
        <f>ROUND(I288*H288,2)</f>
        <v>0</v>
      </c>
      <c r="BL288" s="18" t="s">
        <v>151</v>
      </c>
      <c r="BM288" s="190" t="s">
        <v>463</v>
      </c>
    </row>
    <row r="289" spans="1:65" s="2" customFormat="1" ht="11.25">
      <c r="A289" s="35"/>
      <c r="B289" s="36"/>
      <c r="C289" s="37"/>
      <c r="D289" s="192" t="s">
        <v>152</v>
      </c>
      <c r="E289" s="37"/>
      <c r="F289" s="193" t="s">
        <v>464</v>
      </c>
      <c r="G289" s="37"/>
      <c r="H289" s="37"/>
      <c r="I289" s="194"/>
      <c r="J289" s="37"/>
      <c r="K289" s="37"/>
      <c r="L289" s="40"/>
      <c r="M289" s="195"/>
      <c r="N289" s="196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152</v>
      </c>
      <c r="AU289" s="18" t="s">
        <v>79</v>
      </c>
    </row>
    <row r="290" spans="1:65" s="2" customFormat="1" ht="11.25">
      <c r="A290" s="35"/>
      <c r="B290" s="36"/>
      <c r="C290" s="37"/>
      <c r="D290" s="197" t="s">
        <v>154</v>
      </c>
      <c r="E290" s="37"/>
      <c r="F290" s="198" t="s">
        <v>465</v>
      </c>
      <c r="G290" s="37"/>
      <c r="H290" s="37"/>
      <c r="I290" s="194"/>
      <c r="J290" s="37"/>
      <c r="K290" s="37"/>
      <c r="L290" s="40"/>
      <c r="M290" s="195"/>
      <c r="N290" s="19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154</v>
      </c>
      <c r="AU290" s="18" t="s">
        <v>79</v>
      </c>
    </row>
    <row r="291" spans="1:65" s="12" customFormat="1" ht="22.9" customHeight="1">
      <c r="B291" s="163"/>
      <c r="C291" s="164"/>
      <c r="D291" s="165" t="s">
        <v>68</v>
      </c>
      <c r="E291" s="177" t="s">
        <v>466</v>
      </c>
      <c r="F291" s="177" t="s">
        <v>467</v>
      </c>
      <c r="G291" s="164"/>
      <c r="H291" s="164"/>
      <c r="I291" s="167"/>
      <c r="J291" s="178">
        <f>BK291</f>
        <v>0</v>
      </c>
      <c r="K291" s="164"/>
      <c r="L291" s="169"/>
      <c r="M291" s="170"/>
      <c r="N291" s="171"/>
      <c r="O291" s="171"/>
      <c r="P291" s="172">
        <f>SUM(P292:P293)</f>
        <v>0</v>
      </c>
      <c r="Q291" s="171"/>
      <c r="R291" s="172">
        <f>SUM(R292:R293)</f>
        <v>0</v>
      </c>
      <c r="S291" s="171"/>
      <c r="T291" s="173">
        <f>SUM(T292:T293)</f>
        <v>0</v>
      </c>
      <c r="AR291" s="174" t="s">
        <v>77</v>
      </c>
      <c r="AT291" s="175" t="s">
        <v>68</v>
      </c>
      <c r="AU291" s="175" t="s">
        <v>77</v>
      </c>
      <c r="AY291" s="174" t="s">
        <v>144</v>
      </c>
      <c r="BK291" s="176">
        <f>SUM(BK292:BK293)</f>
        <v>0</v>
      </c>
    </row>
    <row r="292" spans="1:65" s="2" customFormat="1" ht="16.5" customHeight="1">
      <c r="A292" s="35"/>
      <c r="B292" s="36"/>
      <c r="C292" s="179" t="s">
        <v>468</v>
      </c>
      <c r="D292" s="179" t="s">
        <v>146</v>
      </c>
      <c r="E292" s="180" t="s">
        <v>469</v>
      </c>
      <c r="F292" s="181" t="s">
        <v>470</v>
      </c>
      <c r="G292" s="182" t="s">
        <v>185</v>
      </c>
      <c r="H292" s="183">
        <v>256.41500000000002</v>
      </c>
      <c r="I292" s="184"/>
      <c r="J292" s="185">
        <f>ROUND(I292*H292,2)</f>
        <v>0</v>
      </c>
      <c r="K292" s="181" t="s">
        <v>19</v>
      </c>
      <c r="L292" s="40"/>
      <c r="M292" s="186" t="s">
        <v>19</v>
      </c>
      <c r="N292" s="187" t="s">
        <v>40</v>
      </c>
      <c r="O292" s="65"/>
      <c r="P292" s="188">
        <f>O292*H292</f>
        <v>0</v>
      </c>
      <c r="Q292" s="188">
        <v>0</v>
      </c>
      <c r="R292" s="188">
        <f>Q292*H292</f>
        <v>0</v>
      </c>
      <c r="S292" s="188">
        <v>0</v>
      </c>
      <c r="T292" s="18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0" t="s">
        <v>151</v>
      </c>
      <c r="AT292" s="190" t="s">
        <v>146</v>
      </c>
      <c r="AU292" s="190" t="s">
        <v>79</v>
      </c>
      <c r="AY292" s="18" t="s">
        <v>144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8" t="s">
        <v>77</v>
      </c>
      <c r="BK292" s="191">
        <f>ROUND(I292*H292,2)</f>
        <v>0</v>
      </c>
      <c r="BL292" s="18" t="s">
        <v>151</v>
      </c>
      <c r="BM292" s="190" t="s">
        <v>471</v>
      </c>
    </row>
    <row r="293" spans="1:65" s="2" customFormat="1" ht="11.25">
      <c r="A293" s="35"/>
      <c r="B293" s="36"/>
      <c r="C293" s="37"/>
      <c r="D293" s="192" t="s">
        <v>152</v>
      </c>
      <c r="E293" s="37"/>
      <c r="F293" s="193" t="s">
        <v>470</v>
      </c>
      <c r="G293" s="37"/>
      <c r="H293" s="37"/>
      <c r="I293" s="194"/>
      <c r="J293" s="37"/>
      <c r="K293" s="37"/>
      <c r="L293" s="40"/>
      <c r="M293" s="195"/>
      <c r="N293" s="196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152</v>
      </c>
      <c r="AU293" s="18" t="s">
        <v>79</v>
      </c>
    </row>
    <row r="294" spans="1:65" s="12" customFormat="1" ht="25.9" customHeight="1">
      <c r="B294" s="163"/>
      <c r="C294" s="164"/>
      <c r="D294" s="165" t="s">
        <v>68</v>
      </c>
      <c r="E294" s="166" t="s">
        <v>472</v>
      </c>
      <c r="F294" s="166" t="s">
        <v>473</v>
      </c>
      <c r="G294" s="164"/>
      <c r="H294" s="164"/>
      <c r="I294" s="167"/>
      <c r="J294" s="168">
        <f>BK294</f>
        <v>0</v>
      </c>
      <c r="K294" s="164"/>
      <c r="L294" s="169"/>
      <c r="M294" s="170"/>
      <c r="N294" s="171"/>
      <c r="O294" s="171"/>
      <c r="P294" s="172">
        <f>P295+P464+P473+P490+P495+P540+P585+P620+P643+P674+P716+P760+P799+P814+P828+P849</f>
        <v>0</v>
      </c>
      <c r="Q294" s="171"/>
      <c r="R294" s="172">
        <f>R295+R464+R473+R490+R495+R540+R585+R620+R643+R674+R716+R760+R799+R814+R828+R849</f>
        <v>51.003248980782004</v>
      </c>
      <c r="S294" s="171"/>
      <c r="T294" s="173">
        <f>T295+T464+T473+T490+T495+T540+T585+T620+T643+T674+T716+T760+T799+T814+T828+T849</f>
        <v>47.496891500000011</v>
      </c>
      <c r="AR294" s="174" t="s">
        <v>79</v>
      </c>
      <c r="AT294" s="175" t="s">
        <v>68</v>
      </c>
      <c r="AU294" s="175" t="s">
        <v>69</v>
      </c>
      <c r="AY294" s="174" t="s">
        <v>144</v>
      </c>
      <c r="BK294" s="176">
        <f>BK295+BK464+BK473+BK490+BK495+BK540+BK585+BK620+BK643+BK674+BK716+BK760+BK799+BK814+BK828+BK849</f>
        <v>0</v>
      </c>
    </row>
    <row r="295" spans="1:65" s="12" customFormat="1" ht="22.9" customHeight="1">
      <c r="B295" s="163"/>
      <c r="C295" s="164"/>
      <c r="D295" s="165" t="s">
        <v>68</v>
      </c>
      <c r="E295" s="177" t="s">
        <v>474</v>
      </c>
      <c r="F295" s="177" t="s">
        <v>475</v>
      </c>
      <c r="G295" s="164"/>
      <c r="H295" s="164"/>
      <c r="I295" s="167"/>
      <c r="J295" s="178">
        <f>BK295</f>
        <v>0</v>
      </c>
      <c r="K295" s="164"/>
      <c r="L295" s="169"/>
      <c r="M295" s="170"/>
      <c r="N295" s="171"/>
      <c r="O295" s="171"/>
      <c r="P295" s="172">
        <f>SUM(P296:P463)</f>
        <v>0</v>
      </c>
      <c r="Q295" s="171"/>
      <c r="R295" s="172">
        <f>SUM(R296:R463)</f>
        <v>0</v>
      </c>
      <c r="S295" s="171"/>
      <c r="T295" s="173">
        <f>SUM(T296:T463)</f>
        <v>0</v>
      </c>
      <c r="AR295" s="174" t="s">
        <v>79</v>
      </c>
      <c r="AT295" s="175" t="s">
        <v>68</v>
      </c>
      <c r="AU295" s="175" t="s">
        <v>77</v>
      </c>
      <c r="AY295" s="174" t="s">
        <v>144</v>
      </c>
      <c r="BK295" s="176">
        <f>SUM(BK296:BK463)</f>
        <v>0</v>
      </c>
    </row>
    <row r="296" spans="1:65" s="2" customFormat="1" ht="16.5" customHeight="1">
      <c r="A296" s="35"/>
      <c r="B296" s="36"/>
      <c r="C296" s="179" t="s">
        <v>327</v>
      </c>
      <c r="D296" s="179" t="s">
        <v>146</v>
      </c>
      <c r="E296" s="180" t="s">
        <v>476</v>
      </c>
      <c r="F296" s="181" t="s">
        <v>477</v>
      </c>
      <c r="G296" s="182" t="s">
        <v>192</v>
      </c>
      <c r="H296" s="183">
        <v>90</v>
      </c>
      <c r="I296" s="184"/>
      <c r="J296" s="185">
        <f>ROUND(I296*H296,2)</f>
        <v>0</v>
      </c>
      <c r="K296" s="181" t="s">
        <v>19</v>
      </c>
      <c r="L296" s="40"/>
      <c r="M296" s="186" t="s">
        <v>19</v>
      </c>
      <c r="N296" s="187" t="s">
        <v>40</v>
      </c>
      <c r="O296" s="65"/>
      <c r="P296" s="188">
        <f>O296*H296</f>
        <v>0</v>
      </c>
      <c r="Q296" s="188">
        <v>0</v>
      </c>
      <c r="R296" s="188">
        <f>Q296*H296</f>
        <v>0</v>
      </c>
      <c r="S296" s="188">
        <v>0</v>
      </c>
      <c r="T296" s="18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0" t="s">
        <v>179</v>
      </c>
      <c r="AT296" s="190" t="s">
        <v>146</v>
      </c>
      <c r="AU296" s="190" t="s">
        <v>79</v>
      </c>
      <c r="AY296" s="18" t="s">
        <v>144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77</v>
      </c>
      <c r="BK296" s="191">
        <f>ROUND(I296*H296,2)</f>
        <v>0</v>
      </c>
      <c r="BL296" s="18" t="s">
        <v>179</v>
      </c>
      <c r="BM296" s="190" t="s">
        <v>478</v>
      </c>
    </row>
    <row r="297" spans="1:65" s="2" customFormat="1" ht="11.25">
      <c r="A297" s="35"/>
      <c r="B297" s="36"/>
      <c r="C297" s="37"/>
      <c r="D297" s="192" t="s">
        <v>152</v>
      </c>
      <c r="E297" s="37"/>
      <c r="F297" s="193" t="s">
        <v>477</v>
      </c>
      <c r="G297" s="37"/>
      <c r="H297" s="37"/>
      <c r="I297" s="194"/>
      <c r="J297" s="37"/>
      <c r="K297" s="37"/>
      <c r="L297" s="40"/>
      <c r="M297" s="195"/>
      <c r="N297" s="196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152</v>
      </c>
      <c r="AU297" s="18" t="s">
        <v>79</v>
      </c>
    </row>
    <row r="298" spans="1:65" s="2" customFormat="1" ht="16.5" customHeight="1">
      <c r="A298" s="35"/>
      <c r="B298" s="36"/>
      <c r="C298" s="179" t="s">
        <v>479</v>
      </c>
      <c r="D298" s="179" t="s">
        <v>146</v>
      </c>
      <c r="E298" s="180" t="s">
        <v>480</v>
      </c>
      <c r="F298" s="181" t="s">
        <v>481</v>
      </c>
      <c r="G298" s="182" t="s">
        <v>192</v>
      </c>
      <c r="H298" s="183">
        <v>60</v>
      </c>
      <c r="I298" s="184"/>
      <c r="J298" s="185">
        <f>ROUND(I298*H298,2)</f>
        <v>0</v>
      </c>
      <c r="K298" s="181" t="s">
        <v>19</v>
      </c>
      <c r="L298" s="40"/>
      <c r="M298" s="186" t="s">
        <v>19</v>
      </c>
      <c r="N298" s="187" t="s">
        <v>40</v>
      </c>
      <c r="O298" s="65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0" t="s">
        <v>179</v>
      </c>
      <c r="AT298" s="190" t="s">
        <v>146</v>
      </c>
      <c r="AU298" s="190" t="s">
        <v>79</v>
      </c>
      <c r="AY298" s="18" t="s">
        <v>144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77</v>
      </c>
      <c r="BK298" s="191">
        <f>ROUND(I298*H298,2)</f>
        <v>0</v>
      </c>
      <c r="BL298" s="18" t="s">
        <v>179</v>
      </c>
      <c r="BM298" s="190" t="s">
        <v>482</v>
      </c>
    </row>
    <row r="299" spans="1:65" s="2" customFormat="1" ht="11.25">
      <c r="A299" s="35"/>
      <c r="B299" s="36"/>
      <c r="C299" s="37"/>
      <c r="D299" s="192" t="s">
        <v>152</v>
      </c>
      <c r="E299" s="37"/>
      <c r="F299" s="193" t="s">
        <v>481</v>
      </c>
      <c r="G299" s="37"/>
      <c r="H299" s="37"/>
      <c r="I299" s="194"/>
      <c r="J299" s="37"/>
      <c r="K299" s="37"/>
      <c r="L299" s="40"/>
      <c r="M299" s="195"/>
      <c r="N299" s="196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152</v>
      </c>
      <c r="AU299" s="18" t="s">
        <v>79</v>
      </c>
    </row>
    <row r="300" spans="1:65" s="2" customFormat="1" ht="16.5" customHeight="1">
      <c r="A300" s="35"/>
      <c r="B300" s="36"/>
      <c r="C300" s="179" t="s">
        <v>331</v>
      </c>
      <c r="D300" s="179" t="s">
        <v>146</v>
      </c>
      <c r="E300" s="180" t="s">
        <v>483</v>
      </c>
      <c r="F300" s="181" t="s">
        <v>484</v>
      </c>
      <c r="G300" s="182" t="s">
        <v>192</v>
      </c>
      <c r="H300" s="183">
        <v>730</v>
      </c>
      <c r="I300" s="184"/>
      <c r="J300" s="185">
        <f>ROUND(I300*H300,2)</f>
        <v>0</v>
      </c>
      <c r="K300" s="181" t="s">
        <v>19</v>
      </c>
      <c r="L300" s="40"/>
      <c r="M300" s="186" t="s">
        <v>19</v>
      </c>
      <c r="N300" s="187" t="s">
        <v>40</v>
      </c>
      <c r="O300" s="65"/>
      <c r="P300" s="188">
        <f>O300*H300</f>
        <v>0</v>
      </c>
      <c r="Q300" s="188">
        <v>0</v>
      </c>
      <c r="R300" s="188">
        <f>Q300*H300</f>
        <v>0</v>
      </c>
      <c r="S300" s="188">
        <v>0</v>
      </c>
      <c r="T300" s="18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0" t="s">
        <v>179</v>
      </c>
      <c r="AT300" s="190" t="s">
        <v>146</v>
      </c>
      <c r="AU300" s="190" t="s">
        <v>79</v>
      </c>
      <c r="AY300" s="18" t="s">
        <v>144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8" t="s">
        <v>77</v>
      </c>
      <c r="BK300" s="191">
        <f>ROUND(I300*H300,2)</f>
        <v>0</v>
      </c>
      <c r="BL300" s="18" t="s">
        <v>179</v>
      </c>
      <c r="BM300" s="190" t="s">
        <v>485</v>
      </c>
    </row>
    <row r="301" spans="1:65" s="2" customFormat="1" ht="11.25">
      <c r="A301" s="35"/>
      <c r="B301" s="36"/>
      <c r="C301" s="37"/>
      <c r="D301" s="192" t="s">
        <v>152</v>
      </c>
      <c r="E301" s="37"/>
      <c r="F301" s="193" t="s">
        <v>484</v>
      </c>
      <c r="G301" s="37"/>
      <c r="H301" s="37"/>
      <c r="I301" s="194"/>
      <c r="J301" s="37"/>
      <c r="K301" s="37"/>
      <c r="L301" s="40"/>
      <c r="M301" s="195"/>
      <c r="N301" s="196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152</v>
      </c>
      <c r="AU301" s="18" t="s">
        <v>79</v>
      </c>
    </row>
    <row r="302" spans="1:65" s="2" customFormat="1" ht="16.5" customHeight="1">
      <c r="A302" s="35"/>
      <c r="B302" s="36"/>
      <c r="C302" s="179" t="s">
        <v>486</v>
      </c>
      <c r="D302" s="179" t="s">
        <v>146</v>
      </c>
      <c r="E302" s="180" t="s">
        <v>487</v>
      </c>
      <c r="F302" s="181" t="s">
        <v>488</v>
      </c>
      <c r="G302" s="182" t="s">
        <v>192</v>
      </c>
      <c r="H302" s="183">
        <v>50</v>
      </c>
      <c r="I302" s="184"/>
      <c r="J302" s="185">
        <f>ROUND(I302*H302,2)</f>
        <v>0</v>
      </c>
      <c r="K302" s="181" t="s">
        <v>19</v>
      </c>
      <c r="L302" s="40"/>
      <c r="M302" s="186" t="s">
        <v>19</v>
      </c>
      <c r="N302" s="187" t="s">
        <v>40</v>
      </c>
      <c r="O302" s="65"/>
      <c r="P302" s="188">
        <f>O302*H302</f>
        <v>0</v>
      </c>
      <c r="Q302" s="188">
        <v>0</v>
      </c>
      <c r="R302" s="188">
        <f>Q302*H302</f>
        <v>0</v>
      </c>
      <c r="S302" s="188">
        <v>0</v>
      </c>
      <c r="T302" s="18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0" t="s">
        <v>179</v>
      </c>
      <c r="AT302" s="190" t="s">
        <v>146</v>
      </c>
      <c r="AU302" s="190" t="s">
        <v>79</v>
      </c>
      <c r="AY302" s="18" t="s">
        <v>144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8" t="s">
        <v>77</v>
      </c>
      <c r="BK302" s="191">
        <f>ROUND(I302*H302,2)</f>
        <v>0</v>
      </c>
      <c r="BL302" s="18" t="s">
        <v>179</v>
      </c>
      <c r="BM302" s="190" t="s">
        <v>489</v>
      </c>
    </row>
    <row r="303" spans="1:65" s="2" customFormat="1" ht="11.25">
      <c r="A303" s="35"/>
      <c r="B303" s="36"/>
      <c r="C303" s="37"/>
      <c r="D303" s="192" t="s">
        <v>152</v>
      </c>
      <c r="E303" s="37"/>
      <c r="F303" s="193" t="s">
        <v>488</v>
      </c>
      <c r="G303" s="37"/>
      <c r="H303" s="37"/>
      <c r="I303" s="194"/>
      <c r="J303" s="37"/>
      <c r="K303" s="37"/>
      <c r="L303" s="40"/>
      <c r="M303" s="195"/>
      <c r="N303" s="196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152</v>
      </c>
      <c r="AU303" s="18" t="s">
        <v>79</v>
      </c>
    </row>
    <row r="304" spans="1:65" s="2" customFormat="1" ht="16.5" customHeight="1">
      <c r="A304" s="35"/>
      <c r="B304" s="36"/>
      <c r="C304" s="179" t="s">
        <v>332</v>
      </c>
      <c r="D304" s="179" t="s">
        <v>146</v>
      </c>
      <c r="E304" s="180" t="s">
        <v>490</v>
      </c>
      <c r="F304" s="181" t="s">
        <v>491</v>
      </c>
      <c r="G304" s="182" t="s">
        <v>192</v>
      </c>
      <c r="H304" s="183">
        <v>100</v>
      </c>
      <c r="I304" s="184"/>
      <c r="J304" s="185">
        <f>ROUND(I304*H304,2)</f>
        <v>0</v>
      </c>
      <c r="K304" s="181" t="s">
        <v>19</v>
      </c>
      <c r="L304" s="40"/>
      <c r="M304" s="186" t="s">
        <v>19</v>
      </c>
      <c r="N304" s="187" t="s">
        <v>40</v>
      </c>
      <c r="O304" s="65"/>
      <c r="P304" s="188">
        <f>O304*H304</f>
        <v>0</v>
      </c>
      <c r="Q304" s="188">
        <v>0</v>
      </c>
      <c r="R304" s="188">
        <f>Q304*H304</f>
        <v>0</v>
      </c>
      <c r="S304" s="188">
        <v>0</v>
      </c>
      <c r="T304" s="18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0" t="s">
        <v>179</v>
      </c>
      <c r="AT304" s="190" t="s">
        <v>146</v>
      </c>
      <c r="AU304" s="190" t="s">
        <v>79</v>
      </c>
      <c r="AY304" s="18" t="s">
        <v>144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8" t="s">
        <v>77</v>
      </c>
      <c r="BK304" s="191">
        <f>ROUND(I304*H304,2)</f>
        <v>0</v>
      </c>
      <c r="BL304" s="18" t="s">
        <v>179</v>
      </c>
      <c r="BM304" s="190" t="s">
        <v>492</v>
      </c>
    </row>
    <row r="305" spans="1:65" s="2" customFormat="1" ht="11.25">
      <c r="A305" s="35"/>
      <c r="B305" s="36"/>
      <c r="C305" s="37"/>
      <c r="D305" s="192" t="s">
        <v>152</v>
      </c>
      <c r="E305" s="37"/>
      <c r="F305" s="193" t="s">
        <v>491</v>
      </c>
      <c r="G305" s="37"/>
      <c r="H305" s="37"/>
      <c r="I305" s="194"/>
      <c r="J305" s="37"/>
      <c r="K305" s="37"/>
      <c r="L305" s="40"/>
      <c r="M305" s="195"/>
      <c r="N305" s="196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152</v>
      </c>
      <c r="AU305" s="18" t="s">
        <v>79</v>
      </c>
    </row>
    <row r="306" spans="1:65" s="2" customFormat="1" ht="16.5" customHeight="1">
      <c r="A306" s="35"/>
      <c r="B306" s="36"/>
      <c r="C306" s="179" t="s">
        <v>493</v>
      </c>
      <c r="D306" s="179" t="s">
        <v>146</v>
      </c>
      <c r="E306" s="180" t="s">
        <v>494</v>
      </c>
      <c r="F306" s="181" t="s">
        <v>495</v>
      </c>
      <c r="G306" s="182" t="s">
        <v>192</v>
      </c>
      <c r="H306" s="183">
        <v>600</v>
      </c>
      <c r="I306" s="184"/>
      <c r="J306" s="185">
        <f>ROUND(I306*H306,2)</f>
        <v>0</v>
      </c>
      <c r="K306" s="181" t="s">
        <v>19</v>
      </c>
      <c r="L306" s="40"/>
      <c r="M306" s="186" t="s">
        <v>19</v>
      </c>
      <c r="N306" s="187" t="s">
        <v>40</v>
      </c>
      <c r="O306" s="65"/>
      <c r="P306" s="188">
        <f>O306*H306</f>
        <v>0</v>
      </c>
      <c r="Q306" s="188">
        <v>0</v>
      </c>
      <c r="R306" s="188">
        <f>Q306*H306</f>
        <v>0</v>
      </c>
      <c r="S306" s="188">
        <v>0</v>
      </c>
      <c r="T306" s="18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0" t="s">
        <v>179</v>
      </c>
      <c r="AT306" s="190" t="s">
        <v>146</v>
      </c>
      <c r="AU306" s="190" t="s">
        <v>79</v>
      </c>
      <c r="AY306" s="18" t="s">
        <v>144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8" t="s">
        <v>77</v>
      </c>
      <c r="BK306" s="191">
        <f>ROUND(I306*H306,2)</f>
        <v>0</v>
      </c>
      <c r="BL306" s="18" t="s">
        <v>179</v>
      </c>
      <c r="BM306" s="190" t="s">
        <v>496</v>
      </c>
    </row>
    <row r="307" spans="1:65" s="2" customFormat="1" ht="11.25">
      <c r="A307" s="35"/>
      <c r="B307" s="36"/>
      <c r="C307" s="37"/>
      <c r="D307" s="192" t="s">
        <v>152</v>
      </c>
      <c r="E307" s="37"/>
      <c r="F307" s="193" t="s">
        <v>495</v>
      </c>
      <c r="G307" s="37"/>
      <c r="H307" s="37"/>
      <c r="I307" s="194"/>
      <c r="J307" s="37"/>
      <c r="K307" s="37"/>
      <c r="L307" s="40"/>
      <c r="M307" s="195"/>
      <c r="N307" s="196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152</v>
      </c>
      <c r="AU307" s="18" t="s">
        <v>79</v>
      </c>
    </row>
    <row r="308" spans="1:65" s="2" customFormat="1" ht="16.5" customHeight="1">
      <c r="A308" s="35"/>
      <c r="B308" s="36"/>
      <c r="C308" s="179" t="s">
        <v>336</v>
      </c>
      <c r="D308" s="179" t="s">
        <v>146</v>
      </c>
      <c r="E308" s="180" t="s">
        <v>497</v>
      </c>
      <c r="F308" s="181" t="s">
        <v>498</v>
      </c>
      <c r="G308" s="182" t="s">
        <v>192</v>
      </c>
      <c r="H308" s="183">
        <v>60</v>
      </c>
      <c r="I308" s="184"/>
      <c r="J308" s="185">
        <f>ROUND(I308*H308,2)</f>
        <v>0</v>
      </c>
      <c r="K308" s="181" t="s">
        <v>19</v>
      </c>
      <c r="L308" s="40"/>
      <c r="M308" s="186" t="s">
        <v>19</v>
      </c>
      <c r="N308" s="187" t="s">
        <v>40</v>
      </c>
      <c r="O308" s="65"/>
      <c r="P308" s="188">
        <f>O308*H308</f>
        <v>0</v>
      </c>
      <c r="Q308" s="188">
        <v>0</v>
      </c>
      <c r="R308" s="188">
        <f>Q308*H308</f>
        <v>0</v>
      </c>
      <c r="S308" s="188">
        <v>0</v>
      </c>
      <c r="T308" s="18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0" t="s">
        <v>179</v>
      </c>
      <c r="AT308" s="190" t="s">
        <v>146</v>
      </c>
      <c r="AU308" s="190" t="s">
        <v>79</v>
      </c>
      <c r="AY308" s="18" t="s">
        <v>144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8" t="s">
        <v>77</v>
      </c>
      <c r="BK308" s="191">
        <f>ROUND(I308*H308,2)</f>
        <v>0</v>
      </c>
      <c r="BL308" s="18" t="s">
        <v>179</v>
      </c>
      <c r="BM308" s="190" t="s">
        <v>499</v>
      </c>
    </row>
    <row r="309" spans="1:65" s="2" customFormat="1" ht="11.25">
      <c r="A309" s="35"/>
      <c r="B309" s="36"/>
      <c r="C309" s="37"/>
      <c r="D309" s="192" t="s">
        <v>152</v>
      </c>
      <c r="E309" s="37"/>
      <c r="F309" s="193" t="s">
        <v>498</v>
      </c>
      <c r="G309" s="37"/>
      <c r="H309" s="37"/>
      <c r="I309" s="194"/>
      <c r="J309" s="37"/>
      <c r="K309" s="37"/>
      <c r="L309" s="40"/>
      <c r="M309" s="195"/>
      <c r="N309" s="19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152</v>
      </c>
      <c r="AU309" s="18" t="s">
        <v>79</v>
      </c>
    </row>
    <row r="310" spans="1:65" s="2" customFormat="1" ht="16.5" customHeight="1">
      <c r="A310" s="35"/>
      <c r="B310" s="36"/>
      <c r="C310" s="179" t="s">
        <v>500</v>
      </c>
      <c r="D310" s="179" t="s">
        <v>146</v>
      </c>
      <c r="E310" s="180" t="s">
        <v>501</v>
      </c>
      <c r="F310" s="181" t="s">
        <v>502</v>
      </c>
      <c r="G310" s="182" t="s">
        <v>192</v>
      </c>
      <c r="H310" s="183">
        <v>100</v>
      </c>
      <c r="I310" s="184"/>
      <c r="J310" s="185">
        <f>ROUND(I310*H310,2)</f>
        <v>0</v>
      </c>
      <c r="K310" s="181" t="s">
        <v>19</v>
      </c>
      <c r="L310" s="40"/>
      <c r="M310" s="186" t="s">
        <v>19</v>
      </c>
      <c r="N310" s="187" t="s">
        <v>40</v>
      </c>
      <c r="O310" s="65"/>
      <c r="P310" s="188">
        <f>O310*H310</f>
        <v>0</v>
      </c>
      <c r="Q310" s="188">
        <v>0</v>
      </c>
      <c r="R310" s="188">
        <f>Q310*H310</f>
        <v>0</v>
      </c>
      <c r="S310" s="188">
        <v>0</v>
      </c>
      <c r="T310" s="18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0" t="s">
        <v>179</v>
      </c>
      <c r="AT310" s="190" t="s">
        <v>146</v>
      </c>
      <c r="AU310" s="190" t="s">
        <v>79</v>
      </c>
      <c r="AY310" s="18" t="s">
        <v>144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8" t="s">
        <v>77</v>
      </c>
      <c r="BK310" s="191">
        <f>ROUND(I310*H310,2)</f>
        <v>0</v>
      </c>
      <c r="BL310" s="18" t="s">
        <v>179</v>
      </c>
      <c r="BM310" s="190" t="s">
        <v>503</v>
      </c>
    </row>
    <row r="311" spans="1:65" s="2" customFormat="1" ht="11.25">
      <c r="A311" s="35"/>
      <c r="B311" s="36"/>
      <c r="C311" s="37"/>
      <c r="D311" s="192" t="s">
        <v>152</v>
      </c>
      <c r="E311" s="37"/>
      <c r="F311" s="193" t="s">
        <v>502</v>
      </c>
      <c r="G311" s="37"/>
      <c r="H311" s="37"/>
      <c r="I311" s="194"/>
      <c r="J311" s="37"/>
      <c r="K311" s="37"/>
      <c r="L311" s="40"/>
      <c r="M311" s="195"/>
      <c r="N311" s="196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152</v>
      </c>
      <c r="AU311" s="18" t="s">
        <v>79</v>
      </c>
    </row>
    <row r="312" spans="1:65" s="2" customFormat="1" ht="16.5" customHeight="1">
      <c r="A312" s="35"/>
      <c r="B312" s="36"/>
      <c r="C312" s="179" t="s">
        <v>341</v>
      </c>
      <c r="D312" s="179" t="s">
        <v>146</v>
      </c>
      <c r="E312" s="180" t="s">
        <v>504</v>
      </c>
      <c r="F312" s="181" t="s">
        <v>505</v>
      </c>
      <c r="G312" s="182" t="s">
        <v>192</v>
      </c>
      <c r="H312" s="183">
        <v>20</v>
      </c>
      <c r="I312" s="184"/>
      <c r="J312" s="185">
        <f>ROUND(I312*H312,2)</f>
        <v>0</v>
      </c>
      <c r="K312" s="181" t="s">
        <v>19</v>
      </c>
      <c r="L312" s="40"/>
      <c r="M312" s="186" t="s">
        <v>19</v>
      </c>
      <c r="N312" s="187" t="s">
        <v>40</v>
      </c>
      <c r="O312" s="65"/>
      <c r="P312" s="188">
        <f>O312*H312</f>
        <v>0</v>
      </c>
      <c r="Q312" s="188">
        <v>0</v>
      </c>
      <c r="R312" s="188">
        <f>Q312*H312</f>
        <v>0</v>
      </c>
      <c r="S312" s="188">
        <v>0</v>
      </c>
      <c r="T312" s="18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0" t="s">
        <v>179</v>
      </c>
      <c r="AT312" s="190" t="s">
        <v>146</v>
      </c>
      <c r="AU312" s="190" t="s">
        <v>79</v>
      </c>
      <c r="AY312" s="18" t="s">
        <v>144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8" t="s">
        <v>77</v>
      </c>
      <c r="BK312" s="191">
        <f>ROUND(I312*H312,2)</f>
        <v>0</v>
      </c>
      <c r="BL312" s="18" t="s">
        <v>179</v>
      </c>
      <c r="BM312" s="190" t="s">
        <v>506</v>
      </c>
    </row>
    <row r="313" spans="1:65" s="2" customFormat="1" ht="11.25">
      <c r="A313" s="35"/>
      <c r="B313" s="36"/>
      <c r="C313" s="37"/>
      <c r="D313" s="192" t="s">
        <v>152</v>
      </c>
      <c r="E313" s="37"/>
      <c r="F313" s="193" t="s">
        <v>505</v>
      </c>
      <c r="G313" s="37"/>
      <c r="H313" s="37"/>
      <c r="I313" s="194"/>
      <c r="J313" s="37"/>
      <c r="K313" s="37"/>
      <c r="L313" s="40"/>
      <c r="M313" s="195"/>
      <c r="N313" s="196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152</v>
      </c>
      <c r="AU313" s="18" t="s">
        <v>79</v>
      </c>
    </row>
    <row r="314" spans="1:65" s="2" customFormat="1" ht="16.5" customHeight="1">
      <c r="A314" s="35"/>
      <c r="B314" s="36"/>
      <c r="C314" s="179" t="s">
        <v>507</v>
      </c>
      <c r="D314" s="179" t="s">
        <v>146</v>
      </c>
      <c r="E314" s="180" t="s">
        <v>508</v>
      </c>
      <c r="F314" s="181" t="s">
        <v>509</v>
      </c>
      <c r="G314" s="182" t="s">
        <v>192</v>
      </c>
      <c r="H314" s="183">
        <v>12</v>
      </c>
      <c r="I314" s="184"/>
      <c r="J314" s="185">
        <f>ROUND(I314*H314,2)</f>
        <v>0</v>
      </c>
      <c r="K314" s="181" t="s">
        <v>19</v>
      </c>
      <c r="L314" s="40"/>
      <c r="M314" s="186" t="s">
        <v>19</v>
      </c>
      <c r="N314" s="187" t="s">
        <v>40</v>
      </c>
      <c r="O314" s="65"/>
      <c r="P314" s="188">
        <f>O314*H314</f>
        <v>0</v>
      </c>
      <c r="Q314" s="188">
        <v>0</v>
      </c>
      <c r="R314" s="188">
        <f>Q314*H314</f>
        <v>0</v>
      </c>
      <c r="S314" s="188">
        <v>0</v>
      </c>
      <c r="T314" s="18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0" t="s">
        <v>179</v>
      </c>
      <c r="AT314" s="190" t="s">
        <v>146</v>
      </c>
      <c r="AU314" s="190" t="s">
        <v>79</v>
      </c>
      <c r="AY314" s="18" t="s">
        <v>144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8" t="s">
        <v>77</v>
      </c>
      <c r="BK314" s="191">
        <f>ROUND(I314*H314,2)</f>
        <v>0</v>
      </c>
      <c r="BL314" s="18" t="s">
        <v>179</v>
      </c>
      <c r="BM314" s="190" t="s">
        <v>510</v>
      </c>
    </row>
    <row r="315" spans="1:65" s="2" customFormat="1" ht="11.25">
      <c r="A315" s="35"/>
      <c r="B315" s="36"/>
      <c r="C315" s="37"/>
      <c r="D315" s="192" t="s">
        <v>152</v>
      </c>
      <c r="E315" s="37"/>
      <c r="F315" s="193" t="s">
        <v>509</v>
      </c>
      <c r="G315" s="37"/>
      <c r="H315" s="37"/>
      <c r="I315" s="194"/>
      <c r="J315" s="37"/>
      <c r="K315" s="37"/>
      <c r="L315" s="40"/>
      <c r="M315" s="195"/>
      <c r="N315" s="196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152</v>
      </c>
      <c r="AU315" s="18" t="s">
        <v>79</v>
      </c>
    </row>
    <row r="316" spans="1:65" s="2" customFormat="1" ht="16.5" customHeight="1">
      <c r="A316" s="35"/>
      <c r="B316" s="36"/>
      <c r="C316" s="179" t="s">
        <v>347</v>
      </c>
      <c r="D316" s="179" t="s">
        <v>146</v>
      </c>
      <c r="E316" s="180" t="s">
        <v>511</v>
      </c>
      <c r="F316" s="181" t="s">
        <v>512</v>
      </c>
      <c r="G316" s="182" t="s">
        <v>277</v>
      </c>
      <c r="H316" s="183">
        <v>27</v>
      </c>
      <c r="I316" s="184"/>
      <c r="J316" s="185">
        <f>ROUND(I316*H316,2)</f>
        <v>0</v>
      </c>
      <c r="K316" s="181" t="s">
        <v>19</v>
      </c>
      <c r="L316" s="40"/>
      <c r="M316" s="186" t="s">
        <v>19</v>
      </c>
      <c r="N316" s="187" t="s">
        <v>40</v>
      </c>
      <c r="O316" s="65"/>
      <c r="P316" s="188">
        <f>O316*H316</f>
        <v>0</v>
      </c>
      <c r="Q316" s="188">
        <v>0</v>
      </c>
      <c r="R316" s="188">
        <f>Q316*H316</f>
        <v>0</v>
      </c>
      <c r="S316" s="188">
        <v>0</v>
      </c>
      <c r="T316" s="18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0" t="s">
        <v>179</v>
      </c>
      <c r="AT316" s="190" t="s">
        <v>146</v>
      </c>
      <c r="AU316" s="190" t="s">
        <v>79</v>
      </c>
      <c r="AY316" s="18" t="s">
        <v>144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77</v>
      </c>
      <c r="BK316" s="191">
        <f>ROUND(I316*H316,2)</f>
        <v>0</v>
      </c>
      <c r="BL316" s="18" t="s">
        <v>179</v>
      </c>
      <c r="BM316" s="190" t="s">
        <v>513</v>
      </c>
    </row>
    <row r="317" spans="1:65" s="2" customFormat="1" ht="11.25">
      <c r="A317" s="35"/>
      <c r="B317" s="36"/>
      <c r="C317" s="37"/>
      <c r="D317" s="192" t="s">
        <v>152</v>
      </c>
      <c r="E317" s="37"/>
      <c r="F317" s="193" t="s">
        <v>512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152</v>
      </c>
      <c r="AU317" s="18" t="s">
        <v>79</v>
      </c>
    </row>
    <row r="318" spans="1:65" s="2" customFormat="1" ht="16.5" customHeight="1">
      <c r="A318" s="35"/>
      <c r="B318" s="36"/>
      <c r="C318" s="179" t="s">
        <v>514</v>
      </c>
      <c r="D318" s="179" t="s">
        <v>146</v>
      </c>
      <c r="E318" s="180" t="s">
        <v>515</v>
      </c>
      <c r="F318" s="181" t="s">
        <v>516</v>
      </c>
      <c r="G318" s="182" t="s">
        <v>277</v>
      </c>
      <c r="H318" s="183">
        <v>1</v>
      </c>
      <c r="I318" s="184"/>
      <c r="J318" s="185">
        <f>ROUND(I318*H318,2)</f>
        <v>0</v>
      </c>
      <c r="K318" s="181" t="s">
        <v>19</v>
      </c>
      <c r="L318" s="40"/>
      <c r="M318" s="186" t="s">
        <v>19</v>
      </c>
      <c r="N318" s="187" t="s">
        <v>40</v>
      </c>
      <c r="O318" s="65"/>
      <c r="P318" s="188">
        <f>O318*H318</f>
        <v>0</v>
      </c>
      <c r="Q318" s="188">
        <v>0</v>
      </c>
      <c r="R318" s="188">
        <f>Q318*H318</f>
        <v>0</v>
      </c>
      <c r="S318" s="188">
        <v>0</v>
      </c>
      <c r="T318" s="18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0" t="s">
        <v>179</v>
      </c>
      <c r="AT318" s="190" t="s">
        <v>146</v>
      </c>
      <c r="AU318" s="190" t="s">
        <v>79</v>
      </c>
      <c r="AY318" s="18" t="s">
        <v>144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8" t="s">
        <v>77</v>
      </c>
      <c r="BK318" s="191">
        <f>ROUND(I318*H318,2)</f>
        <v>0</v>
      </c>
      <c r="BL318" s="18" t="s">
        <v>179</v>
      </c>
      <c r="BM318" s="190" t="s">
        <v>517</v>
      </c>
    </row>
    <row r="319" spans="1:65" s="2" customFormat="1" ht="11.25">
      <c r="A319" s="35"/>
      <c r="B319" s="36"/>
      <c r="C319" s="37"/>
      <c r="D319" s="192" t="s">
        <v>152</v>
      </c>
      <c r="E319" s="37"/>
      <c r="F319" s="193" t="s">
        <v>516</v>
      </c>
      <c r="G319" s="37"/>
      <c r="H319" s="37"/>
      <c r="I319" s="194"/>
      <c r="J319" s="37"/>
      <c r="K319" s="37"/>
      <c r="L319" s="40"/>
      <c r="M319" s="195"/>
      <c r="N319" s="196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152</v>
      </c>
      <c r="AU319" s="18" t="s">
        <v>79</v>
      </c>
    </row>
    <row r="320" spans="1:65" s="2" customFormat="1" ht="16.5" customHeight="1">
      <c r="A320" s="35"/>
      <c r="B320" s="36"/>
      <c r="C320" s="179" t="s">
        <v>352</v>
      </c>
      <c r="D320" s="179" t="s">
        <v>146</v>
      </c>
      <c r="E320" s="180" t="s">
        <v>518</v>
      </c>
      <c r="F320" s="181" t="s">
        <v>519</v>
      </c>
      <c r="G320" s="182" t="s">
        <v>277</v>
      </c>
      <c r="H320" s="183">
        <v>6</v>
      </c>
      <c r="I320" s="184"/>
      <c r="J320" s="185">
        <f>ROUND(I320*H320,2)</f>
        <v>0</v>
      </c>
      <c r="K320" s="181" t="s">
        <v>19</v>
      </c>
      <c r="L320" s="40"/>
      <c r="M320" s="186" t="s">
        <v>19</v>
      </c>
      <c r="N320" s="187" t="s">
        <v>40</v>
      </c>
      <c r="O320" s="65"/>
      <c r="P320" s="188">
        <f>O320*H320</f>
        <v>0</v>
      </c>
      <c r="Q320" s="188">
        <v>0</v>
      </c>
      <c r="R320" s="188">
        <f>Q320*H320</f>
        <v>0</v>
      </c>
      <c r="S320" s="188">
        <v>0</v>
      </c>
      <c r="T320" s="18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0" t="s">
        <v>179</v>
      </c>
      <c r="AT320" s="190" t="s">
        <v>146</v>
      </c>
      <c r="AU320" s="190" t="s">
        <v>79</v>
      </c>
      <c r="AY320" s="18" t="s">
        <v>144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8" t="s">
        <v>77</v>
      </c>
      <c r="BK320" s="191">
        <f>ROUND(I320*H320,2)</f>
        <v>0</v>
      </c>
      <c r="BL320" s="18" t="s">
        <v>179</v>
      </c>
      <c r="BM320" s="190" t="s">
        <v>520</v>
      </c>
    </row>
    <row r="321" spans="1:65" s="2" customFormat="1" ht="11.25">
      <c r="A321" s="35"/>
      <c r="B321" s="36"/>
      <c r="C321" s="37"/>
      <c r="D321" s="192" t="s">
        <v>152</v>
      </c>
      <c r="E321" s="37"/>
      <c r="F321" s="193" t="s">
        <v>519</v>
      </c>
      <c r="G321" s="37"/>
      <c r="H321" s="37"/>
      <c r="I321" s="194"/>
      <c r="J321" s="37"/>
      <c r="K321" s="37"/>
      <c r="L321" s="40"/>
      <c r="M321" s="195"/>
      <c r="N321" s="19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152</v>
      </c>
      <c r="AU321" s="18" t="s">
        <v>79</v>
      </c>
    </row>
    <row r="322" spans="1:65" s="2" customFormat="1" ht="16.5" customHeight="1">
      <c r="A322" s="35"/>
      <c r="B322" s="36"/>
      <c r="C322" s="179" t="s">
        <v>521</v>
      </c>
      <c r="D322" s="179" t="s">
        <v>146</v>
      </c>
      <c r="E322" s="180" t="s">
        <v>522</v>
      </c>
      <c r="F322" s="181" t="s">
        <v>523</v>
      </c>
      <c r="G322" s="182" t="s">
        <v>277</v>
      </c>
      <c r="H322" s="183">
        <v>4</v>
      </c>
      <c r="I322" s="184"/>
      <c r="J322" s="185">
        <f>ROUND(I322*H322,2)</f>
        <v>0</v>
      </c>
      <c r="K322" s="181" t="s">
        <v>19</v>
      </c>
      <c r="L322" s="40"/>
      <c r="M322" s="186" t="s">
        <v>19</v>
      </c>
      <c r="N322" s="187" t="s">
        <v>40</v>
      </c>
      <c r="O322" s="65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0" t="s">
        <v>179</v>
      </c>
      <c r="AT322" s="190" t="s">
        <v>146</v>
      </c>
      <c r="AU322" s="190" t="s">
        <v>79</v>
      </c>
      <c r="AY322" s="18" t="s">
        <v>144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77</v>
      </c>
      <c r="BK322" s="191">
        <f>ROUND(I322*H322,2)</f>
        <v>0</v>
      </c>
      <c r="BL322" s="18" t="s">
        <v>179</v>
      </c>
      <c r="BM322" s="190" t="s">
        <v>524</v>
      </c>
    </row>
    <row r="323" spans="1:65" s="2" customFormat="1" ht="11.25">
      <c r="A323" s="35"/>
      <c r="B323" s="36"/>
      <c r="C323" s="37"/>
      <c r="D323" s="192" t="s">
        <v>152</v>
      </c>
      <c r="E323" s="37"/>
      <c r="F323" s="193" t="s">
        <v>523</v>
      </c>
      <c r="G323" s="37"/>
      <c r="H323" s="37"/>
      <c r="I323" s="194"/>
      <c r="J323" s="37"/>
      <c r="K323" s="37"/>
      <c r="L323" s="40"/>
      <c r="M323" s="195"/>
      <c r="N323" s="196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152</v>
      </c>
      <c r="AU323" s="18" t="s">
        <v>79</v>
      </c>
    </row>
    <row r="324" spans="1:65" s="2" customFormat="1" ht="16.5" customHeight="1">
      <c r="A324" s="35"/>
      <c r="B324" s="36"/>
      <c r="C324" s="179" t="s">
        <v>358</v>
      </c>
      <c r="D324" s="179" t="s">
        <v>146</v>
      </c>
      <c r="E324" s="180" t="s">
        <v>525</v>
      </c>
      <c r="F324" s="181" t="s">
        <v>526</v>
      </c>
      <c r="G324" s="182" t="s">
        <v>277</v>
      </c>
      <c r="H324" s="183">
        <v>3</v>
      </c>
      <c r="I324" s="184"/>
      <c r="J324" s="185">
        <f>ROUND(I324*H324,2)</f>
        <v>0</v>
      </c>
      <c r="K324" s="181" t="s">
        <v>19</v>
      </c>
      <c r="L324" s="40"/>
      <c r="M324" s="186" t="s">
        <v>19</v>
      </c>
      <c r="N324" s="187" t="s">
        <v>40</v>
      </c>
      <c r="O324" s="65"/>
      <c r="P324" s="188">
        <f>O324*H324</f>
        <v>0</v>
      </c>
      <c r="Q324" s="188">
        <v>0</v>
      </c>
      <c r="R324" s="188">
        <f>Q324*H324</f>
        <v>0</v>
      </c>
      <c r="S324" s="188">
        <v>0</v>
      </c>
      <c r="T324" s="18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0" t="s">
        <v>179</v>
      </c>
      <c r="AT324" s="190" t="s">
        <v>146</v>
      </c>
      <c r="AU324" s="190" t="s">
        <v>79</v>
      </c>
      <c r="AY324" s="18" t="s">
        <v>144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8" t="s">
        <v>77</v>
      </c>
      <c r="BK324" s="191">
        <f>ROUND(I324*H324,2)</f>
        <v>0</v>
      </c>
      <c r="BL324" s="18" t="s">
        <v>179</v>
      </c>
      <c r="BM324" s="190" t="s">
        <v>527</v>
      </c>
    </row>
    <row r="325" spans="1:65" s="2" customFormat="1" ht="11.25">
      <c r="A325" s="35"/>
      <c r="B325" s="36"/>
      <c r="C325" s="37"/>
      <c r="D325" s="192" t="s">
        <v>152</v>
      </c>
      <c r="E325" s="37"/>
      <c r="F325" s="193" t="s">
        <v>526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152</v>
      </c>
      <c r="AU325" s="18" t="s">
        <v>79</v>
      </c>
    </row>
    <row r="326" spans="1:65" s="2" customFormat="1" ht="16.5" customHeight="1">
      <c r="A326" s="35"/>
      <c r="B326" s="36"/>
      <c r="C326" s="179" t="s">
        <v>528</v>
      </c>
      <c r="D326" s="179" t="s">
        <v>146</v>
      </c>
      <c r="E326" s="180" t="s">
        <v>529</v>
      </c>
      <c r="F326" s="181" t="s">
        <v>530</v>
      </c>
      <c r="G326" s="182" t="s">
        <v>277</v>
      </c>
      <c r="H326" s="183">
        <v>34</v>
      </c>
      <c r="I326" s="184"/>
      <c r="J326" s="185">
        <f>ROUND(I326*H326,2)</f>
        <v>0</v>
      </c>
      <c r="K326" s="181" t="s">
        <v>19</v>
      </c>
      <c r="L326" s="40"/>
      <c r="M326" s="186" t="s">
        <v>19</v>
      </c>
      <c r="N326" s="187" t="s">
        <v>40</v>
      </c>
      <c r="O326" s="65"/>
      <c r="P326" s="188">
        <f>O326*H326</f>
        <v>0</v>
      </c>
      <c r="Q326" s="188">
        <v>0</v>
      </c>
      <c r="R326" s="188">
        <f>Q326*H326</f>
        <v>0</v>
      </c>
      <c r="S326" s="188">
        <v>0</v>
      </c>
      <c r="T326" s="18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0" t="s">
        <v>179</v>
      </c>
      <c r="AT326" s="190" t="s">
        <v>146</v>
      </c>
      <c r="AU326" s="190" t="s">
        <v>79</v>
      </c>
      <c r="AY326" s="18" t="s">
        <v>144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8" t="s">
        <v>77</v>
      </c>
      <c r="BK326" s="191">
        <f>ROUND(I326*H326,2)</f>
        <v>0</v>
      </c>
      <c r="BL326" s="18" t="s">
        <v>179</v>
      </c>
      <c r="BM326" s="190" t="s">
        <v>531</v>
      </c>
    </row>
    <row r="327" spans="1:65" s="2" customFormat="1" ht="11.25">
      <c r="A327" s="35"/>
      <c r="B327" s="36"/>
      <c r="C327" s="37"/>
      <c r="D327" s="192" t="s">
        <v>152</v>
      </c>
      <c r="E327" s="37"/>
      <c r="F327" s="193" t="s">
        <v>530</v>
      </c>
      <c r="G327" s="37"/>
      <c r="H327" s="37"/>
      <c r="I327" s="194"/>
      <c r="J327" s="37"/>
      <c r="K327" s="37"/>
      <c r="L327" s="40"/>
      <c r="M327" s="195"/>
      <c r="N327" s="196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152</v>
      </c>
      <c r="AU327" s="18" t="s">
        <v>79</v>
      </c>
    </row>
    <row r="328" spans="1:65" s="2" customFormat="1" ht="16.5" customHeight="1">
      <c r="A328" s="35"/>
      <c r="B328" s="36"/>
      <c r="C328" s="179" t="s">
        <v>363</v>
      </c>
      <c r="D328" s="179" t="s">
        <v>146</v>
      </c>
      <c r="E328" s="180" t="s">
        <v>532</v>
      </c>
      <c r="F328" s="181" t="s">
        <v>533</v>
      </c>
      <c r="G328" s="182" t="s">
        <v>277</v>
      </c>
      <c r="H328" s="183">
        <v>72</v>
      </c>
      <c r="I328" s="184"/>
      <c r="J328" s="185">
        <f>ROUND(I328*H328,2)</f>
        <v>0</v>
      </c>
      <c r="K328" s="181" t="s">
        <v>19</v>
      </c>
      <c r="L328" s="40"/>
      <c r="M328" s="186" t="s">
        <v>19</v>
      </c>
      <c r="N328" s="187" t="s">
        <v>40</v>
      </c>
      <c r="O328" s="65"/>
      <c r="P328" s="188">
        <f>O328*H328</f>
        <v>0</v>
      </c>
      <c r="Q328" s="188">
        <v>0</v>
      </c>
      <c r="R328" s="188">
        <f>Q328*H328</f>
        <v>0</v>
      </c>
      <c r="S328" s="188">
        <v>0</v>
      </c>
      <c r="T328" s="18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0" t="s">
        <v>179</v>
      </c>
      <c r="AT328" s="190" t="s">
        <v>146</v>
      </c>
      <c r="AU328" s="190" t="s">
        <v>79</v>
      </c>
      <c r="AY328" s="18" t="s">
        <v>144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77</v>
      </c>
      <c r="BK328" s="191">
        <f>ROUND(I328*H328,2)</f>
        <v>0</v>
      </c>
      <c r="BL328" s="18" t="s">
        <v>179</v>
      </c>
      <c r="BM328" s="190" t="s">
        <v>534</v>
      </c>
    </row>
    <row r="329" spans="1:65" s="2" customFormat="1" ht="11.25">
      <c r="A329" s="35"/>
      <c r="B329" s="36"/>
      <c r="C329" s="37"/>
      <c r="D329" s="192" t="s">
        <v>152</v>
      </c>
      <c r="E329" s="37"/>
      <c r="F329" s="193" t="s">
        <v>533</v>
      </c>
      <c r="G329" s="37"/>
      <c r="H329" s="37"/>
      <c r="I329" s="194"/>
      <c r="J329" s="37"/>
      <c r="K329" s="37"/>
      <c r="L329" s="40"/>
      <c r="M329" s="195"/>
      <c r="N329" s="196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152</v>
      </c>
      <c r="AU329" s="18" t="s">
        <v>79</v>
      </c>
    </row>
    <row r="330" spans="1:65" s="2" customFormat="1" ht="16.5" customHeight="1">
      <c r="A330" s="35"/>
      <c r="B330" s="36"/>
      <c r="C330" s="179" t="s">
        <v>535</v>
      </c>
      <c r="D330" s="179" t="s">
        <v>146</v>
      </c>
      <c r="E330" s="180" t="s">
        <v>536</v>
      </c>
      <c r="F330" s="181" t="s">
        <v>537</v>
      </c>
      <c r="G330" s="182" t="s">
        <v>277</v>
      </c>
      <c r="H330" s="183">
        <v>11</v>
      </c>
      <c r="I330" s="184"/>
      <c r="J330" s="185">
        <f>ROUND(I330*H330,2)</f>
        <v>0</v>
      </c>
      <c r="K330" s="181" t="s">
        <v>19</v>
      </c>
      <c r="L330" s="40"/>
      <c r="M330" s="186" t="s">
        <v>19</v>
      </c>
      <c r="N330" s="187" t="s">
        <v>40</v>
      </c>
      <c r="O330" s="65"/>
      <c r="P330" s="188">
        <f>O330*H330</f>
        <v>0</v>
      </c>
      <c r="Q330" s="188">
        <v>0</v>
      </c>
      <c r="R330" s="188">
        <f>Q330*H330</f>
        <v>0</v>
      </c>
      <c r="S330" s="188">
        <v>0</v>
      </c>
      <c r="T330" s="18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0" t="s">
        <v>179</v>
      </c>
      <c r="AT330" s="190" t="s">
        <v>146</v>
      </c>
      <c r="AU330" s="190" t="s">
        <v>79</v>
      </c>
      <c r="AY330" s="18" t="s">
        <v>144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8" t="s">
        <v>77</v>
      </c>
      <c r="BK330" s="191">
        <f>ROUND(I330*H330,2)</f>
        <v>0</v>
      </c>
      <c r="BL330" s="18" t="s">
        <v>179</v>
      </c>
      <c r="BM330" s="190" t="s">
        <v>538</v>
      </c>
    </row>
    <row r="331" spans="1:65" s="2" customFormat="1" ht="11.25">
      <c r="A331" s="35"/>
      <c r="B331" s="36"/>
      <c r="C331" s="37"/>
      <c r="D331" s="192" t="s">
        <v>152</v>
      </c>
      <c r="E331" s="37"/>
      <c r="F331" s="193" t="s">
        <v>537</v>
      </c>
      <c r="G331" s="37"/>
      <c r="H331" s="37"/>
      <c r="I331" s="194"/>
      <c r="J331" s="37"/>
      <c r="K331" s="37"/>
      <c r="L331" s="40"/>
      <c r="M331" s="195"/>
      <c r="N331" s="196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152</v>
      </c>
      <c r="AU331" s="18" t="s">
        <v>79</v>
      </c>
    </row>
    <row r="332" spans="1:65" s="2" customFormat="1" ht="16.5" customHeight="1">
      <c r="A332" s="35"/>
      <c r="B332" s="36"/>
      <c r="C332" s="179" t="s">
        <v>369</v>
      </c>
      <c r="D332" s="179" t="s">
        <v>146</v>
      </c>
      <c r="E332" s="180" t="s">
        <v>539</v>
      </c>
      <c r="F332" s="181" t="s">
        <v>540</v>
      </c>
      <c r="G332" s="182" t="s">
        <v>277</v>
      </c>
      <c r="H332" s="183">
        <v>1</v>
      </c>
      <c r="I332" s="184"/>
      <c r="J332" s="185">
        <f>ROUND(I332*H332,2)</f>
        <v>0</v>
      </c>
      <c r="K332" s="181" t="s">
        <v>19</v>
      </c>
      <c r="L332" s="40"/>
      <c r="M332" s="186" t="s">
        <v>19</v>
      </c>
      <c r="N332" s="187" t="s">
        <v>40</v>
      </c>
      <c r="O332" s="65"/>
      <c r="P332" s="188">
        <f>O332*H332</f>
        <v>0</v>
      </c>
      <c r="Q332" s="188">
        <v>0</v>
      </c>
      <c r="R332" s="188">
        <f>Q332*H332</f>
        <v>0</v>
      </c>
      <c r="S332" s="188">
        <v>0</v>
      </c>
      <c r="T332" s="18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0" t="s">
        <v>179</v>
      </c>
      <c r="AT332" s="190" t="s">
        <v>146</v>
      </c>
      <c r="AU332" s="190" t="s">
        <v>79</v>
      </c>
      <c r="AY332" s="18" t="s">
        <v>144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8" t="s">
        <v>77</v>
      </c>
      <c r="BK332" s="191">
        <f>ROUND(I332*H332,2)</f>
        <v>0</v>
      </c>
      <c r="BL332" s="18" t="s">
        <v>179</v>
      </c>
      <c r="BM332" s="190" t="s">
        <v>541</v>
      </c>
    </row>
    <row r="333" spans="1:65" s="2" customFormat="1" ht="11.25">
      <c r="A333" s="35"/>
      <c r="B333" s="36"/>
      <c r="C333" s="37"/>
      <c r="D333" s="192" t="s">
        <v>152</v>
      </c>
      <c r="E333" s="37"/>
      <c r="F333" s="193" t="s">
        <v>540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152</v>
      </c>
      <c r="AU333" s="18" t="s">
        <v>79</v>
      </c>
    </row>
    <row r="334" spans="1:65" s="2" customFormat="1" ht="16.5" customHeight="1">
      <c r="A334" s="35"/>
      <c r="B334" s="36"/>
      <c r="C334" s="179" t="s">
        <v>542</v>
      </c>
      <c r="D334" s="179" t="s">
        <v>146</v>
      </c>
      <c r="E334" s="180" t="s">
        <v>543</v>
      </c>
      <c r="F334" s="181" t="s">
        <v>544</v>
      </c>
      <c r="G334" s="182" t="s">
        <v>277</v>
      </c>
      <c r="H334" s="183">
        <v>83</v>
      </c>
      <c r="I334" s="184"/>
      <c r="J334" s="185">
        <f>ROUND(I334*H334,2)</f>
        <v>0</v>
      </c>
      <c r="K334" s="181" t="s">
        <v>19</v>
      </c>
      <c r="L334" s="40"/>
      <c r="M334" s="186" t="s">
        <v>19</v>
      </c>
      <c r="N334" s="187" t="s">
        <v>40</v>
      </c>
      <c r="O334" s="65"/>
      <c r="P334" s="188">
        <f>O334*H334</f>
        <v>0</v>
      </c>
      <c r="Q334" s="188">
        <v>0</v>
      </c>
      <c r="R334" s="188">
        <f>Q334*H334</f>
        <v>0</v>
      </c>
      <c r="S334" s="188">
        <v>0</v>
      </c>
      <c r="T334" s="18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0" t="s">
        <v>179</v>
      </c>
      <c r="AT334" s="190" t="s">
        <v>146</v>
      </c>
      <c r="AU334" s="190" t="s">
        <v>79</v>
      </c>
      <c r="AY334" s="18" t="s">
        <v>144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8" t="s">
        <v>77</v>
      </c>
      <c r="BK334" s="191">
        <f>ROUND(I334*H334,2)</f>
        <v>0</v>
      </c>
      <c r="BL334" s="18" t="s">
        <v>179</v>
      </c>
      <c r="BM334" s="190" t="s">
        <v>545</v>
      </c>
    </row>
    <row r="335" spans="1:65" s="2" customFormat="1" ht="11.25">
      <c r="A335" s="35"/>
      <c r="B335" s="36"/>
      <c r="C335" s="37"/>
      <c r="D335" s="192" t="s">
        <v>152</v>
      </c>
      <c r="E335" s="37"/>
      <c r="F335" s="193" t="s">
        <v>544</v>
      </c>
      <c r="G335" s="37"/>
      <c r="H335" s="37"/>
      <c r="I335" s="194"/>
      <c r="J335" s="37"/>
      <c r="K335" s="37"/>
      <c r="L335" s="40"/>
      <c r="M335" s="195"/>
      <c r="N335" s="196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152</v>
      </c>
      <c r="AU335" s="18" t="s">
        <v>79</v>
      </c>
    </row>
    <row r="336" spans="1:65" s="2" customFormat="1" ht="16.5" customHeight="1">
      <c r="A336" s="35"/>
      <c r="B336" s="36"/>
      <c r="C336" s="179" t="s">
        <v>374</v>
      </c>
      <c r="D336" s="179" t="s">
        <v>146</v>
      </c>
      <c r="E336" s="180" t="s">
        <v>546</v>
      </c>
      <c r="F336" s="181" t="s">
        <v>547</v>
      </c>
      <c r="G336" s="182" t="s">
        <v>277</v>
      </c>
      <c r="H336" s="183">
        <v>75</v>
      </c>
      <c r="I336" s="184"/>
      <c r="J336" s="185">
        <f>ROUND(I336*H336,2)</f>
        <v>0</v>
      </c>
      <c r="K336" s="181" t="s">
        <v>19</v>
      </c>
      <c r="L336" s="40"/>
      <c r="M336" s="186" t="s">
        <v>19</v>
      </c>
      <c r="N336" s="187" t="s">
        <v>40</v>
      </c>
      <c r="O336" s="65"/>
      <c r="P336" s="188">
        <f>O336*H336</f>
        <v>0</v>
      </c>
      <c r="Q336" s="188">
        <v>0</v>
      </c>
      <c r="R336" s="188">
        <f>Q336*H336</f>
        <v>0</v>
      </c>
      <c r="S336" s="188">
        <v>0</v>
      </c>
      <c r="T336" s="18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0" t="s">
        <v>179</v>
      </c>
      <c r="AT336" s="190" t="s">
        <v>146</v>
      </c>
      <c r="AU336" s="190" t="s">
        <v>79</v>
      </c>
      <c r="AY336" s="18" t="s">
        <v>144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8" t="s">
        <v>77</v>
      </c>
      <c r="BK336" s="191">
        <f>ROUND(I336*H336,2)</f>
        <v>0</v>
      </c>
      <c r="BL336" s="18" t="s">
        <v>179</v>
      </c>
      <c r="BM336" s="190" t="s">
        <v>548</v>
      </c>
    </row>
    <row r="337" spans="1:65" s="2" customFormat="1" ht="11.25">
      <c r="A337" s="35"/>
      <c r="B337" s="36"/>
      <c r="C337" s="37"/>
      <c r="D337" s="192" t="s">
        <v>152</v>
      </c>
      <c r="E337" s="37"/>
      <c r="F337" s="193" t="s">
        <v>547</v>
      </c>
      <c r="G337" s="37"/>
      <c r="H337" s="37"/>
      <c r="I337" s="194"/>
      <c r="J337" s="37"/>
      <c r="K337" s="37"/>
      <c r="L337" s="40"/>
      <c r="M337" s="195"/>
      <c r="N337" s="196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152</v>
      </c>
      <c r="AU337" s="18" t="s">
        <v>79</v>
      </c>
    </row>
    <row r="338" spans="1:65" s="2" customFormat="1" ht="16.5" customHeight="1">
      <c r="A338" s="35"/>
      <c r="B338" s="36"/>
      <c r="C338" s="179" t="s">
        <v>549</v>
      </c>
      <c r="D338" s="179" t="s">
        <v>146</v>
      </c>
      <c r="E338" s="180" t="s">
        <v>550</v>
      </c>
      <c r="F338" s="181" t="s">
        <v>551</v>
      </c>
      <c r="G338" s="182" t="s">
        <v>277</v>
      </c>
      <c r="H338" s="183">
        <v>21</v>
      </c>
      <c r="I338" s="184"/>
      <c r="J338" s="185">
        <f>ROUND(I338*H338,2)</f>
        <v>0</v>
      </c>
      <c r="K338" s="181" t="s">
        <v>19</v>
      </c>
      <c r="L338" s="40"/>
      <c r="M338" s="186" t="s">
        <v>19</v>
      </c>
      <c r="N338" s="187" t="s">
        <v>40</v>
      </c>
      <c r="O338" s="65"/>
      <c r="P338" s="188">
        <f>O338*H338</f>
        <v>0</v>
      </c>
      <c r="Q338" s="188">
        <v>0</v>
      </c>
      <c r="R338" s="188">
        <f>Q338*H338</f>
        <v>0</v>
      </c>
      <c r="S338" s="188">
        <v>0</v>
      </c>
      <c r="T338" s="18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0" t="s">
        <v>179</v>
      </c>
      <c r="AT338" s="190" t="s">
        <v>146</v>
      </c>
      <c r="AU338" s="190" t="s">
        <v>79</v>
      </c>
      <c r="AY338" s="18" t="s">
        <v>144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8" t="s">
        <v>77</v>
      </c>
      <c r="BK338" s="191">
        <f>ROUND(I338*H338,2)</f>
        <v>0</v>
      </c>
      <c r="BL338" s="18" t="s">
        <v>179</v>
      </c>
      <c r="BM338" s="190" t="s">
        <v>552</v>
      </c>
    </row>
    <row r="339" spans="1:65" s="2" customFormat="1" ht="11.25">
      <c r="A339" s="35"/>
      <c r="B339" s="36"/>
      <c r="C339" s="37"/>
      <c r="D339" s="192" t="s">
        <v>152</v>
      </c>
      <c r="E339" s="37"/>
      <c r="F339" s="193" t="s">
        <v>551</v>
      </c>
      <c r="G339" s="37"/>
      <c r="H339" s="37"/>
      <c r="I339" s="194"/>
      <c r="J339" s="37"/>
      <c r="K339" s="37"/>
      <c r="L339" s="40"/>
      <c r="M339" s="195"/>
      <c r="N339" s="196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152</v>
      </c>
      <c r="AU339" s="18" t="s">
        <v>79</v>
      </c>
    </row>
    <row r="340" spans="1:65" s="2" customFormat="1" ht="16.5" customHeight="1">
      <c r="A340" s="35"/>
      <c r="B340" s="36"/>
      <c r="C340" s="179" t="s">
        <v>381</v>
      </c>
      <c r="D340" s="179" t="s">
        <v>146</v>
      </c>
      <c r="E340" s="180" t="s">
        <v>553</v>
      </c>
      <c r="F340" s="181" t="s">
        <v>554</v>
      </c>
      <c r="G340" s="182" t="s">
        <v>277</v>
      </c>
      <c r="H340" s="183">
        <v>34</v>
      </c>
      <c r="I340" s="184"/>
      <c r="J340" s="185">
        <f>ROUND(I340*H340,2)</f>
        <v>0</v>
      </c>
      <c r="K340" s="181" t="s">
        <v>19</v>
      </c>
      <c r="L340" s="40"/>
      <c r="M340" s="186" t="s">
        <v>19</v>
      </c>
      <c r="N340" s="187" t="s">
        <v>40</v>
      </c>
      <c r="O340" s="65"/>
      <c r="P340" s="188">
        <f>O340*H340</f>
        <v>0</v>
      </c>
      <c r="Q340" s="188">
        <v>0</v>
      </c>
      <c r="R340" s="188">
        <f>Q340*H340</f>
        <v>0</v>
      </c>
      <c r="S340" s="188">
        <v>0</v>
      </c>
      <c r="T340" s="18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0" t="s">
        <v>179</v>
      </c>
      <c r="AT340" s="190" t="s">
        <v>146</v>
      </c>
      <c r="AU340" s="190" t="s">
        <v>79</v>
      </c>
      <c r="AY340" s="18" t="s">
        <v>144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8" t="s">
        <v>77</v>
      </c>
      <c r="BK340" s="191">
        <f>ROUND(I340*H340,2)</f>
        <v>0</v>
      </c>
      <c r="BL340" s="18" t="s">
        <v>179</v>
      </c>
      <c r="BM340" s="190" t="s">
        <v>555</v>
      </c>
    </row>
    <row r="341" spans="1:65" s="2" customFormat="1" ht="11.25">
      <c r="A341" s="35"/>
      <c r="B341" s="36"/>
      <c r="C341" s="37"/>
      <c r="D341" s="192" t="s">
        <v>152</v>
      </c>
      <c r="E341" s="37"/>
      <c r="F341" s="193" t="s">
        <v>554</v>
      </c>
      <c r="G341" s="37"/>
      <c r="H341" s="37"/>
      <c r="I341" s="194"/>
      <c r="J341" s="37"/>
      <c r="K341" s="37"/>
      <c r="L341" s="40"/>
      <c r="M341" s="195"/>
      <c r="N341" s="196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152</v>
      </c>
      <c r="AU341" s="18" t="s">
        <v>79</v>
      </c>
    </row>
    <row r="342" spans="1:65" s="2" customFormat="1" ht="16.5" customHeight="1">
      <c r="A342" s="35"/>
      <c r="B342" s="36"/>
      <c r="C342" s="179" t="s">
        <v>556</v>
      </c>
      <c r="D342" s="179" t="s">
        <v>146</v>
      </c>
      <c r="E342" s="180" t="s">
        <v>557</v>
      </c>
      <c r="F342" s="181" t="s">
        <v>558</v>
      </c>
      <c r="G342" s="182" t="s">
        <v>277</v>
      </c>
      <c r="H342" s="183">
        <v>2</v>
      </c>
      <c r="I342" s="184"/>
      <c r="J342" s="185">
        <f>ROUND(I342*H342,2)</f>
        <v>0</v>
      </c>
      <c r="K342" s="181" t="s">
        <v>19</v>
      </c>
      <c r="L342" s="40"/>
      <c r="M342" s="186" t="s">
        <v>19</v>
      </c>
      <c r="N342" s="187" t="s">
        <v>40</v>
      </c>
      <c r="O342" s="65"/>
      <c r="P342" s="188">
        <f>O342*H342</f>
        <v>0</v>
      </c>
      <c r="Q342" s="188">
        <v>0</v>
      </c>
      <c r="R342" s="188">
        <f>Q342*H342</f>
        <v>0</v>
      </c>
      <c r="S342" s="188">
        <v>0</v>
      </c>
      <c r="T342" s="189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0" t="s">
        <v>179</v>
      </c>
      <c r="AT342" s="190" t="s">
        <v>146</v>
      </c>
      <c r="AU342" s="190" t="s">
        <v>79</v>
      </c>
      <c r="AY342" s="18" t="s">
        <v>144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8" t="s">
        <v>77</v>
      </c>
      <c r="BK342" s="191">
        <f>ROUND(I342*H342,2)</f>
        <v>0</v>
      </c>
      <c r="BL342" s="18" t="s">
        <v>179</v>
      </c>
      <c r="BM342" s="190" t="s">
        <v>559</v>
      </c>
    </row>
    <row r="343" spans="1:65" s="2" customFormat="1" ht="11.25">
      <c r="A343" s="35"/>
      <c r="B343" s="36"/>
      <c r="C343" s="37"/>
      <c r="D343" s="192" t="s">
        <v>152</v>
      </c>
      <c r="E343" s="37"/>
      <c r="F343" s="193" t="s">
        <v>558</v>
      </c>
      <c r="G343" s="37"/>
      <c r="H343" s="37"/>
      <c r="I343" s="194"/>
      <c r="J343" s="37"/>
      <c r="K343" s="37"/>
      <c r="L343" s="40"/>
      <c r="M343" s="195"/>
      <c r="N343" s="196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152</v>
      </c>
      <c r="AU343" s="18" t="s">
        <v>79</v>
      </c>
    </row>
    <row r="344" spans="1:65" s="2" customFormat="1" ht="16.5" customHeight="1">
      <c r="A344" s="35"/>
      <c r="B344" s="36"/>
      <c r="C344" s="179" t="s">
        <v>386</v>
      </c>
      <c r="D344" s="179" t="s">
        <v>146</v>
      </c>
      <c r="E344" s="180" t="s">
        <v>560</v>
      </c>
      <c r="F344" s="181" t="s">
        <v>561</v>
      </c>
      <c r="G344" s="182" t="s">
        <v>277</v>
      </c>
      <c r="H344" s="183">
        <v>27</v>
      </c>
      <c r="I344" s="184"/>
      <c r="J344" s="185">
        <f>ROUND(I344*H344,2)</f>
        <v>0</v>
      </c>
      <c r="K344" s="181" t="s">
        <v>19</v>
      </c>
      <c r="L344" s="40"/>
      <c r="M344" s="186" t="s">
        <v>19</v>
      </c>
      <c r="N344" s="187" t="s">
        <v>40</v>
      </c>
      <c r="O344" s="65"/>
      <c r="P344" s="188">
        <f>O344*H344</f>
        <v>0</v>
      </c>
      <c r="Q344" s="188">
        <v>0</v>
      </c>
      <c r="R344" s="188">
        <f>Q344*H344</f>
        <v>0</v>
      </c>
      <c r="S344" s="188">
        <v>0</v>
      </c>
      <c r="T344" s="18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0" t="s">
        <v>179</v>
      </c>
      <c r="AT344" s="190" t="s">
        <v>146</v>
      </c>
      <c r="AU344" s="190" t="s">
        <v>79</v>
      </c>
      <c r="AY344" s="18" t="s">
        <v>144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8" t="s">
        <v>77</v>
      </c>
      <c r="BK344" s="191">
        <f>ROUND(I344*H344,2)</f>
        <v>0</v>
      </c>
      <c r="BL344" s="18" t="s">
        <v>179</v>
      </c>
      <c r="BM344" s="190" t="s">
        <v>562</v>
      </c>
    </row>
    <row r="345" spans="1:65" s="2" customFormat="1" ht="11.25">
      <c r="A345" s="35"/>
      <c r="B345" s="36"/>
      <c r="C345" s="37"/>
      <c r="D345" s="192" t="s">
        <v>152</v>
      </c>
      <c r="E345" s="37"/>
      <c r="F345" s="193" t="s">
        <v>561</v>
      </c>
      <c r="G345" s="37"/>
      <c r="H345" s="37"/>
      <c r="I345" s="194"/>
      <c r="J345" s="37"/>
      <c r="K345" s="37"/>
      <c r="L345" s="40"/>
      <c r="M345" s="195"/>
      <c r="N345" s="196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152</v>
      </c>
      <c r="AU345" s="18" t="s">
        <v>79</v>
      </c>
    </row>
    <row r="346" spans="1:65" s="2" customFormat="1" ht="16.5" customHeight="1">
      <c r="A346" s="35"/>
      <c r="B346" s="36"/>
      <c r="C346" s="179" t="s">
        <v>563</v>
      </c>
      <c r="D346" s="179" t="s">
        <v>146</v>
      </c>
      <c r="E346" s="180" t="s">
        <v>564</v>
      </c>
      <c r="F346" s="181" t="s">
        <v>565</v>
      </c>
      <c r="G346" s="182" t="s">
        <v>277</v>
      </c>
      <c r="H346" s="183">
        <v>2</v>
      </c>
      <c r="I346" s="184"/>
      <c r="J346" s="185">
        <f>ROUND(I346*H346,2)</f>
        <v>0</v>
      </c>
      <c r="K346" s="181" t="s">
        <v>19</v>
      </c>
      <c r="L346" s="40"/>
      <c r="M346" s="186" t="s">
        <v>19</v>
      </c>
      <c r="N346" s="187" t="s">
        <v>40</v>
      </c>
      <c r="O346" s="65"/>
      <c r="P346" s="188">
        <f>O346*H346</f>
        <v>0</v>
      </c>
      <c r="Q346" s="188">
        <v>0</v>
      </c>
      <c r="R346" s="188">
        <f>Q346*H346</f>
        <v>0</v>
      </c>
      <c r="S346" s="188">
        <v>0</v>
      </c>
      <c r="T346" s="18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0" t="s">
        <v>179</v>
      </c>
      <c r="AT346" s="190" t="s">
        <v>146</v>
      </c>
      <c r="AU346" s="190" t="s">
        <v>79</v>
      </c>
      <c r="AY346" s="18" t="s">
        <v>144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8" t="s">
        <v>77</v>
      </c>
      <c r="BK346" s="191">
        <f>ROUND(I346*H346,2)</f>
        <v>0</v>
      </c>
      <c r="BL346" s="18" t="s">
        <v>179</v>
      </c>
      <c r="BM346" s="190" t="s">
        <v>566</v>
      </c>
    </row>
    <row r="347" spans="1:65" s="2" customFormat="1" ht="11.25">
      <c r="A347" s="35"/>
      <c r="B347" s="36"/>
      <c r="C347" s="37"/>
      <c r="D347" s="192" t="s">
        <v>152</v>
      </c>
      <c r="E347" s="37"/>
      <c r="F347" s="193" t="s">
        <v>565</v>
      </c>
      <c r="G347" s="37"/>
      <c r="H347" s="37"/>
      <c r="I347" s="194"/>
      <c r="J347" s="37"/>
      <c r="K347" s="37"/>
      <c r="L347" s="40"/>
      <c r="M347" s="195"/>
      <c r="N347" s="196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152</v>
      </c>
      <c r="AU347" s="18" t="s">
        <v>79</v>
      </c>
    </row>
    <row r="348" spans="1:65" s="2" customFormat="1" ht="16.5" customHeight="1">
      <c r="A348" s="35"/>
      <c r="B348" s="36"/>
      <c r="C348" s="179" t="s">
        <v>392</v>
      </c>
      <c r="D348" s="179" t="s">
        <v>146</v>
      </c>
      <c r="E348" s="180" t="s">
        <v>567</v>
      </c>
      <c r="F348" s="181" t="s">
        <v>568</v>
      </c>
      <c r="G348" s="182" t="s">
        <v>277</v>
      </c>
      <c r="H348" s="183">
        <v>2</v>
      </c>
      <c r="I348" s="184"/>
      <c r="J348" s="185">
        <f>ROUND(I348*H348,2)</f>
        <v>0</v>
      </c>
      <c r="K348" s="181" t="s">
        <v>19</v>
      </c>
      <c r="L348" s="40"/>
      <c r="M348" s="186" t="s">
        <v>19</v>
      </c>
      <c r="N348" s="187" t="s">
        <v>40</v>
      </c>
      <c r="O348" s="65"/>
      <c r="P348" s="188">
        <f>O348*H348</f>
        <v>0</v>
      </c>
      <c r="Q348" s="188">
        <v>0</v>
      </c>
      <c r="R348" s="188">
        <f>Q348*H348</f>
        <v>0</v>
      </c>
      <c r="S348" s="188">
        <v>0</v>
      </c>
      <c r="T348" s="18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0" t="s">
        <v>179</v>
      </c>
      <c r="AT348" s="190" t="s">
        <v>146</v>
      </c>
      <c r="AU348" s="190" t="s">
        <v>79</v>
      </c>
      <c r="AY348" s="18" t="s">
        <v>144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8" t="s">
        <v>77</v>
      </c>
      <c r="BK348" s="191">
        <f>ROUND(I348*H348,2)</f>
        <v>0</v>
      </c>
      <c r="BL348" s="18" t="s">
        <v>179</v>
      </c>
      <c r="BM348" s="190" t="s">
        <v>569</v>
      </c>
    </row>
    <row r="349" spans="1:65" s="2" customFormat="1" ht="11.25">
      <c r="A349" s="35"/>
      <c r="B349" s="36"/>
      <c r="C349" s="37"/>
      <c r="D349" s="192" t="s">
        <v>152</v>
      </c>
      <c r="E349" s="37"/>
      <c r="F349" s="193" t="s">
        <v>568</v>
      </c>
      <c r="G349" s="37"/>
      <c r="H349" s="37"/>
      <c r="I349" s="194"/>
      <c r="J349" s="37"/>
      <c r="K349" s="37"/>
      <c r="L349" s="40"/>
      <c r="M349" s="195"/>
      <c r="N349" s="196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152</v>
      </c>
      <c r="AU349" s="18" t="s">
        <v>79</v>
      </c>
    </row>
    <row r="350" spans="1:65" s="2" customFormat="1" ht="16.5" customHeight="1">
      <c r="A350" s="35"/>
      <c r="B350" s="36"/>
      <c r="C350" s="179" t="s">
        <v>570</v>
      </c>
      <c r="D350" s="179" t="s">
        <v>146</v>
      </c>
      <c r="E350" s="180" t="s">
        <v>571</v>
      </c>
      <c r="F350" s="181" t="s">
        <v>572</v>
      </c>
      <c r="G350" s="182" t="s">
        <v>192</v>
      </c>
      <c r="H350" s="183">
        <v>15</v>
      </c>
      <c r="I350" s="184"/>
      <c r="J350" s="185">
        <f>ROUND(I350*H350,2)</f>
        <v>0</v>
      </c>
      <c r="K350" s="181" t="s">
        <v>19</v>
      </c>
      <c r="L350" s="40"/>
      <c r="M350" s="186" t="s">
        <v>19</v>
      </c>
      <c r="N350" s="187" t="s">
        <v>40</v>
      </c>
      <c r="O350" s="65"/>
      <c r="P350" s="188">
        <f>O350*H350</f>
        <v>0</v>
      </c>
      <c r="Q350" s="188">
        <v>0</v>
      </c>
      <c r="R350" s="188">
        <f>Q350*H350</f>
        <v>0</v>
      </c>
      <c r="S350" s="188">
        <v>0</v>
      </c>
      <c r="T350" s="189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0" t="s">
        <v>179</v>
      </c>
      <c r="AT350" s="190" t="s">
        <v>146</v>
      </c>
      <c r="AU350" s="190" t="s">
        <v>79</v>
      </c>
      <c r="AY350" s="18" t="s">
        <v>144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8" t="s">
        <v>77</v>
      </c>
      <c r="BK350" s="191">
        <f>ROUND(I350*H350,2)</f>
        <v>0</v>
      </c>
      <c r="BL350" s="18" t="s">
        <v>179</v>
      </c>
      <c r="BM350" s="190" t="s">
        <v>573</v>
      </c>
    </row>
    <row r="351" spans="1:65" s="2" customFormat="1" ht="11.25">
      <c r="A351" s="35"/>
      <c r="B351" s="36"/>
      <c r="C351" s="37"/>
      <c r="D351" s="192" t="s">
        <v>152</v>
      </c>
      <c r="E351" s="37"/>
      <c r="F351" s="193" t="s">
        <v>572</v>
      </c>
      <c r="G351" s="37"/>
      <c r="H351" s="37"/>
      <c r="I351" s="194"/>
      <c r="J351" s="37"/>
      <c r="K351" s="37"/>
      <c r="L351" s="40"/>
      <c r="M351" s="195"/>
      <c r="N351" s="196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152</v>
      </c>
      <c r="AU351" s="18" t="s">
        <v>79</v>
      </c>
    </row>
    <row r="352" spans="1:65" s="2" customFormat="1" ht="16.5" customHeight="1">
      <c r="A352" s="35"/>
      <c r="B352" s="36"/>
      <c r="C352" s="179" t="s">
        <v>397</v>
      </c>
      <c r="D352" s="179" t="s">
        <v>146</v>
      </c>
      <c r="E352" s="180" t="s">
        <v>574</v>
      </c>
      <c r="F352" s="181" t="s">
        <v>575</v>
      </c>
      <c r="G352" s="182" t="s">
        <v>192</v>
      </c>
      <c r="H352" s="183">
        <v>25</v>
      </c>
      <c r="I352" s="184"/>
      <c r="J352" s="185">
        <f>ROUND(I352*H352,2)</f>
        <v>0</v>
      </c>
      <c r="K352" s="181" t="s">
        <v>19</v>
      </c>
      <c r="L352" s="40"/>
      <c r="M352" s="186" t="s">
        <v>19</v>
      </c>
      <c r="N352" s="187" t="s">
        <v>40</v>
      </c>
      <c r="O352" s="65"/>
      <c r="P352" s="188">
        <f>O352*H352</f>
        <v>0</v>
      </c>
      <c r="Q352" s="188">
        <v>0</v>
      </c>
      <c r="R352" s="188">
        <f>Q352*H352</f>
        <v>0</v>
      </c>
      <c r="S352" s="188">
        <v>0</v>
      </c>
      <c r="T352" s="18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0" t="s">
        <v>179</v>
      </c>
      <c r="AT352" s="190" t="s">
        <v>146</v>
      </c>
      <c r="AU352" s="190" t="s">
        <v>79</v>
      </c>
      <c r="AY352" s="18" t="s">
        <v>144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8" t="s">
        <v>77</v>
      </c>
      <c r="BK352" s="191">
        <f>ROUND(I352*H352,2)</f>
        <v>0</v>
      </c>
      <c r="BL352" s="18" t="s">
        <v>179</v>
      </c>
      <c r="BM352" s="190" t="s">
        <v>576</v>
      </c>
    </row>
    <row r="353" spans="1:65" s="2" customFormat="1" ht="11.25">
      <c r="A353" s="35"/>
      <c r="B353" s="36"/>
      <c r="C353" s="37"/>
      <c r="D353" s="192" t="s">
        <v>152</v>
      </c>
      <c r="E353" s="37"/>
      <c r="F353" s="193" t="s">
        <v>575</v>
      </c>
      <c r="G353" s="37"/>
      <c r="H353" s="37"/>
      <c r="I353" s="194"/>
      <c r="J353" s="37"/>
      <c r="K353" s="37"/>
      <c r="L353" s="40"/>
      <c r="M353" s="195"/>
      <c r="N353" s="196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152</v>
      </c>
      <c r="AU353" s="18" t="s">
        <v>79</v>
      </c>
    </row>
    <row r="354" spans="1:65" s="2" customFormat="1" ht="16.5" customHeight="1">
      <c r="A354" s="35"/>
      <c r="B354" s="36"/>
      <c r="C354" s="179" t="s">
        <v>577</v>
      </c>
      <c r="D354" s="179" t="s">
        <v>146</v>
      </c>
      <c r="E354" s="180" t="s">
        <v>578</v>
      </c>
      <c r="F354" s="181" t="s">
        <v>579</v>
      </c>
      <c r="G354" s="182" t="s">
        <v>192</v>
      </c>
      <c r="H354" s="183">
        <v>85</v>
      </c>
      <c r="I354" s="184"/>
      <c r="J354" s="185">
        <f>ROUND(I354*H354,2)</f>
        <v>0</v>
      </c>
      <c r="K354" s="181" t="s">
        <v>19</v>
      </c>
      <c r="L354" s="40"/>
      <c r="M354" s="186" t="s">
        <v>19</v>
      </c>
      <c r="N354" s="187" t="s">
        <v>40</v>
      </c>
      <c r="O354" s="65"/>
      <c r="P354" s="188">
        <f>O354*H354</f>
        <v>0</v>
      </c>
      <c r="Q354" s="188">
        <v>0</v>
      </c>
      <c r="R354" s="188">
        <f>Q354*H354</f>
        <v>0</v>
      </c>
      <c r="S354" s="188">
        <v>0</v>
      </c>
      <c r="T354" s="18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0" t="s">
        <v>179</v>
      </c>
      <c r="AT354" s="190" t="s">
        <v>146</v>
      </c>
      <c r="AU354" s="190" t="s">
        <v>79</v>
      </c>
      <c r="AY354" s="18" t="s">
        <v>144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8" t="s">
        <v>77</v>
      </c>
      <c r="BK354" s="191">
        <f>ROUND(I354*H354,2)</f>
        <v>0</v>
      </c>
      <c r="BL354" s="18" t="s">
        <v>179</v>
      </c>
      <c r="BM354" s="190" t="s">
        <v>580</v>
      </c>
    </row>
    <row r="355" spans="1:65" s="2" customFormat="1" ht="11.25">
      <c r="A355" s="35"/>
      <c r="B355" s="36"/>
      <c r="C355" s="37"/>
      <c r="D355" s="192" t="s">
        <v>152</v>
      </c>
      <c r="E355" s="37"/>
      <c r="F355" s="193" t="s">
        <v>579</v>
      </c>
      <c r="G355" s="37"/>
      <c r="H355" s="37"/>
      <c r="I355" s="194"/>
      <c r="J355" s="37"/>
      <c r="K355" s="37"/>
      <c r="L355" s="40"/>
      <c r="M355" s="195"/>
      <c r="N355" s="196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152</v>
      </c>
      <c r="AU355" s="18" t="s">
        <v>79</v>
      </c>
    </row>
    <row r="356" spans="1:65" s="2" customFormat="1" ht="16.5" customHeight="1">
      <c r="A356" s="35"/>
      <c r="B356" s="36"/>
      <c r="C356" s="179" t="s">
        <v>403</v>
      </c>
      <c r="D356" s="179" t="s">
        <v>146</v>
      </c>
      <c r="E356" s="180" t="s">
        <v>581</v>
      </c>
      <c r="F356" s="181" t="s">
        <v>582</v>
      </c>
      <c r="G356" s="182" t="s">
        <v>192</v>
      </c>
      <c r="H356" s="183">
        <v>25</v>
      </c>
      <c r="I356" s="184"/>
      <c r="J356" s="185">
        <f>ROUND(I356*H356,2)</f>
        <v>0</v>
      </c>
      <c r="K356" s="181" t="s">
        <v>19</v>
      </c>
      <c r="L356" s="40"/>
      <c r="M356" s="186" t="s">
        <v>19</v>
      </c>
      <c r="N356" s="187" t="s">
        <v>40</v>
      </c>
      <c r="O356" s="65"/>
      <c r="P356" s="188">
        <f>O356*H356</f>
        <v>0</v>
      </c>
      <c r="Q356" s="188">
        <v>0</v>
      </c>
      <c r="R356" s="188">
        <f>Q356*H356</f>
        <v>0</v>
      </c>
      <c r="S356" s="188">
        <v>0</v>
      </c>
      <c r="T356" s="189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0" t="s">
        <v>179</v>
      </c>
      <c r="AT356" s="190" t="s">
        <v>146</v>
      </c>
      <c r="AU356" s="190" t="s">
        <v>79</v>
      </c>
      <c r="AY356" s="18" t="s">
        <v>144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8" t="s">
        <v>77</v>
      </c>
      <c r="BK356" s="191">
        <f>ROUND(I356*H356,2)</f>
        <v>0</v>
      </c>
      <c r="BL356" s="18" t="s">
        <v>179</v>
      </c>
      <c r="BM356" s="190" t="s">
        <v>583</v>
      </c>
    </row>
    <row r="357" spans="1:65" s="2" customFormat="1" ht="11.25">
      <c r="A357" s="35"/>
      <c r="B357" s="36"/>
      <c r="C357" s="37"/>
      <c r="D357" s="192" t="s">
        <v>152</v>
      </c>
      <c r="E357" s="37"/>
      <c r="F357" s="193" t="s">
        <v>582</v>
      </c>
      <c r="G357" s="37"/>
      <c r="H357" s="37"/>
      <c r="I357" s="194"/>
      <c r="J357" s="37"/>
      <c r="K357" s="37"/>
      <c r="L357" s="40"/>
      <c r="M357" s="195"/>
      <c r="N357" s="196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152</v>
      </c>
      <c r="AU357" s="18" t="s">
        <v>79</v>
      </c>
    </row>
    <row r="358" spans="1:65" s="2" customFormat="1" ht="16.5" customHeight="1">
      <c r="A358" s="35"/>
      <c r="B358" s="36"/>
      <c r="C358" s="179" t="s">
        <v>584</v>
      </c>
      <c r="D358" s="179" t="s">
        <v>146</v>
      </c>
      <c r="E358" s="180" t="s">
        <v>585</v>
      </c>
      <c r="F358" s="181" t="s">
        <v>586</v>
      </c>
      <c r="G358" s="182" t="s">
        <v>192</v>
      </c>
      <c r="H358" s="183">
        <v>25</v>
      </c>
      <c r="I358" s="184"/>
      <c r="J358" s="185">
        <f>ROUND(I358*H358,2)</f>
        <v>0</v>
      </c>
      <c r="K358" s="181" t="s">
        <v>19</v>
      </c>
      <c r="L358" s="40"/>
      <c r="M358" s="186" t="s">
        <v>19</v>
      </c>
      <c r="N358" s="187" t="s">
        <v>40</v>
      </c>
      <c r="O358" s="65"/>
      <c r="P358" s="188">
        <f>O358*H358</f>
        <v>0</v>
      </c>
      <c r="Q358" s="188">
        <v>0</v>
      </c>
      <c r="R358" s="188">
        <f>Q358*H358</f>
        <v>0</v>
      </c>
      <c r="S358" s="188">
        <v>0</v>
      </c>
      <c r="T358" s="18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0" t="s">
        <v>179</v>
      </c>
      <c r="AT358" s="190" t="s">
        <v>146</v>
      </c>
      <c r="AU358" s="190" t="s">
        <v>79</v>
      </c>
      <c r="AY358" s="18" t="s">
        <v>144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8" t="s">
        <v>77</v>
      </c>
      <c r="BK358" s="191">
        <f>ROUND(I358*H358,2)</f>
        <v>0</v>
      </c>
      <c r="BL358" s="18" t="s">
        <v>179</v>
      </c>
      <c r="BM358" s="190" t="s">
        <v>587</v>
      </c>
    </row>
    <row r="359" spans="1:65" s="2" customFormat="1" ht="11.25">
      <c r="A359" s="35"/>
      <c r="B359" s="36"/>
      <c r="C359" s="37"/>
      <c r="D359" s="192" t="s">
        <v>152</v>
      </c>
      <c r="E359" s="37"/>
      <c r="F359" s="193" t="s">
        <v>586</v>
      </c>
      <c r="G359" s="37"/>
      <c r="H359" s="37"/>
      <c r="I359" s="194"/>
      <c r="J359" s="37"/>
      <c r="K359" s="37"/>
      <c r="L359" s="40"/>
      <c r="M359" s="195"/>
      <c r="N359" s="196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152</v>
      </c>
      <c r="AU359" s="18" t="s">
        <v>79</v>
      </c>
    </row>
    <row r="360" spans="1:65" s="2" customFormat="1" ht="16.5" customHeight="1">
      <c r="A360" s="35"/>
      <c r="B360" s="36"/>
      <c r="C360" s="179" t="s">
        <v>408</v>
      </c>
      <c r="D360" s="179" t="s">
        <v>146</v>
      </c>
      <c r="E360" s="180" t="s">
        <v>588</v>
      </c>
      <c r="F360" s="181" t="s">
        <v>589</v>
      </c>
      <c r="G360" s="182" t="s">
        <v>192</v>
      </c>
      <c r="H360" s="183">
        <v>25</v>
      </c>
      <c r="I360" s="184"/>
      <c r="J360" s="185">
        <f>ROUND(I360*H360,2)</f>
        <v>0</v>
      </c>
      <c r="K360" s="181" t="s">
        <v>19</v>
      </c>
      <c r="L360" s="40"/>
      <c r="M360" s="186" t="s">
        <v>19</v>
      </c>
      <c r="N360" s="187" t="s">
        <v>40</v>
      </c>
      <c r="O360" s="65"/>
      <c r="P360" s="188">
        <f>O360*H360</f>
        <v>0</v>
      </c>
      <c r="Q360" s="188">
        <v>0</v>
      </c>
      <c r="R360" s="188">
        <f>Q360*H360</f>
        <v>0</v>
      </c>
      <c r="S360" s="188">
        <v>0</v>
      </c>
      <c r="T360" s="18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0" t="s">
        <v>179</v>
      </c>
      <c r="AT360" s="190" t="s">
        <v>146</v>
      </c>
      <c r="AU360" s="190" t="s">
        <v>79</v>
      </c>
      <c r="AY360" s="18" t="s">
        <v>144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8" t="s">
        <v>77</v>
      </c>
      <c r="BK360" s="191">
        <f>ROUND(I360*H360,2)</f>
        <v>0</v>
      </c>
      <c r="BL360" s="18" t="s">
        <v>179</v>
      </c>
      <c r="BM360" s="190" t="s">
        <v>590</v>
      </c>
    </row>
    <row r="361" spans="1:65" s="2" customFormat="1" ht="11.25">
      <c r="A361" s="35"/>
      <c r="B361" s="36"/>
      <c r="C361" s="37"/>
      <c r="D361" s="192" t="s">
        <v>152</v>
      </c>
      <c r="E361" s="37"/>
      <c r="F361" s="193" t="s">
        <v>589</v>
      </c>
      <c r="G361" s="37"/>
      <c r="H361" s="37"/>
      <c r="I361" s="194"/>
      <c r="J361" s="37"/>
      <c r="K361" s="37"/>
      <c r="L361" s="40"/>
      <c r="M361" s="195"/>
      <c r="N361" s="196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152</v>
      </c>
      <c r="AU361" s="18" t="s">
        <v>79</v>
      </c>
    </row>
    <row r="362" spans="1:65" s="2" customFormat="1" ht="16.5" customHeight="1">
      <c r="A362" s="35"/>
      <c r="B362" s="36"/>
      <c r="C362" s="179" t="s">
        <v>591</v>
      </c>
      <c r="D362" s="179" t="s">
        <v>146</v>
      </c>
      <c r="E362" s="180" t="s">
        <v>592</v>
      </c>
      <c r="F362" s="181" t="s">
        <v>593</v>
      </c>
      <c r="G362" s="182" t="s">
        <v>277</v>
      </c>
      <c r="H362" s="183">
        <v>60</v>
      </c>
      <c r="I362" s="184"/>
      <c r="J362" s="185">
        <f>ROUND(I362*H362,2)</f>
        <v>0</v>
      </c>
      <c r="K362" s="181" t="s">
        <v>19</v>
      </c>
      <c r="L362" s="40"/>
      <c r="M362" s="186" t="s">
        <v>19</v>
      </c>
      <c r="N362" s="187" t="s">
        <v>40</v>
      </c>
      <c r="O362" s="65"/>
      <c r="P362" s="188">
        <f>O362*H362</f>
        <v>0</v>
      </c>
      <c r="Q362" s="188">
        <v>0</v>
      </c>
      <c r="R362" s="188">
        <f>Q362*H362</f>
        <v>0</v>
      </c>
      <c r="S362" s="188">
        <v>0</v>
      </c>
      <c r="T362" s="18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0" t="s">
        <v>179</v>
      </c>
      <c r="AT362" s="190" t="s">
        <v>146</v>
      </c>
      <c r="AU362" s="190" t="s">
        <v>79</v>
      </c>
      <c r="AY362" s="18" t="s">
        <v>144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8" t="s">
        <v>77</v>
      </c>
      <c r="BK362" s="191">
        <f>ROUND(I362*H362,2)</f>
        <v>0</v>
      </c>
      <c r="BL362" s="18" t="s">
        <v>179</v>
      </c>
      <c r="BM362" s="190" t="s">
        <v>594</v>
      </c>
    </row>
    <row r="363" spans="1:65" s="2" customFormat="1" ht="11.25">
      <c r="A363" s="35"/>
      <c r="B363" s="36"/>
      <c r="C363" s="37"/>
      <c r="D363" s="192" t="s">
        <v>152</v>
      </c>
      <c r="E363" s="37"/>
      <c r="F363" s="193" t="s">
        <v>593</v>
      </c>
      <c r="G363" s="37"/>
      <c r="H363" s="37"/>
      <c r="I363" s="194"/>
      <c r="J363" s="37"/>
      <c r="K363" s="37"/>
      <c r="L363" s="40"/>
      <c r="M363" s="195"/>
      <c r="N363" s="196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152</v>
      </c>
      <c r="AU363" s="18" t="s">
        <v>79</v>
      </c>
    </row>
    <row r="364" spans="1:65" s="2" customFormat="1" ht="16.5" customHeight="1">
      <c r="A364" s="35"/>
      <c r="B364" s="36"/>
      <c r="C364" s="179" t="s">
        <v>414</v>
      </c>
      <c r="D364" s="179" t="s">
        <v>146</v>
      </c>
      <c r="E364" s="180" t="s">
        <v>595</v>
      </c>
      <c r="F364" s="181" t="s">
        <v>596</v>
      </c>
      <c r="G364" s="182" t="s">
        <v>277</v>
      </c>
      <c r="H364" s="183">
        <v>3</v>
      </c>
      <c r="I364" s="184"/>
      <c r="J364" s="185">
        <f>ROUND(I364*H364,2)</f>
        <v>0</v>
      </c>
      <c r="K364" s="181" t="s">
        <v>19</v>
      </c>
      <c r="L364" s="40"/>
      <c r="M364" s="186" t="s">
        <v>19</v>
      </c>
      <c r="N364" s="187" t="s">
        <v>40</v>
      </c>
      <c r="O364" s="65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0" t="s">
        <v>179</v>
      </c>
      <c r="AT364" s="190" t="s">
        <v>146</v>
      </c>
      <c r="AU364" s="190" t="s">
        <v>79</v>
      </c>
      <c r="AY364" s="18" t="s">
        <v>144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77</v>
      </c>
      <c r="BK364" s="191">
        <f>ROUND(I364*H364,2)</f>
        <v>0</v>
      </c>
      <c r="BL364" s="18" t="s">
        <v>179</v>
      </c>
      <c r="BM364" s="190" t="s">
        <v>597</v>
      </c>
    </row>
    <row r="365" spans="1:65" s="2" customFormat="1" ht="11.25">
      <c r="A365" s="35"/>
      <c r="B365" s="36"/>
      <c r="C365" s="37"/>
      <c r="D365" s="192" t="s">
        <v>152</v>
      </c>
      <c r="E365" s="37"/>
      <c r="F365" s="193" t="s">
        <v>596</v>
      </c>
      <c r="G365" s="37"/>
      <c r="H365" s="37"/>
      <c r="I365" s="194"/>
      <c r="J365" s="37"/>
      <c r="K365" s="37"/>
      <c r="L365" s="40"/>
      <c r="M365" s="195"/>
      <c r="N365" s="196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152</v>
      </c>
      <c r="AU365" s="18" t="s">
        <v>79</v>
      </c>
    </row>
    <row r="366" spans="1:65" s="2" customFormat="1" ht="16.5" customHeight="1">
      <c r="A366" s="35"/>
      <c r="B366" s="36"/>
      <c r="C366" s="179" t="s">
        <v>598</v>
      </c>
      <c r="D366" s="179" t="s">
        <v>146</v>
      </c>
      <c r="E366" s="180" t="s">
        <v>599</v>
      </c>
      <c r="F366" s="181" t="s">
        <v>600</v>
      </c>
      <c r="G366" s="182" t="s">
        <v>192</v>
      </c>
      <c r="H366" s="183">
        <v>25</v>
      </c>
      <c r="I366" s="184"/>
      <c r="J366" s="185">
        <f>ROUND(I366*H366,2)</f>
        <v>0</v>
      </c>
      <c r="K366" s="181" t="s">
        <v>19</v>
      </c>
      <c r="L366" s="40"/>
      <c r="M366" s="186" t="s">
        <v>19</v>
      </c>
      <c r="N366" s="187" t="s">
        <v>40</v>
      </c>
      <c r="O366" s="65"/>
      <c r="P366" s="188">
        <f>O366*H366</f>
        <v>0</v>
      </c>
      <c r="Q366" s="188">
        <v>0</v>
      </c>
      <c r="R366" s="188">
        <f>Q366*H366</f>
        <v>0</v>
      </c>
      <c r="S366" s="188">
        <v>0</v>
      </c>
      <c r="T366" s="189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0" t="s">
        <v>179</v>
      </c>
      <c r="AT366" s="190" t="s">
        <v>146</v>
      </c>
      <c r="AU366" s="190" t="s">
        <v>79</v>
      </c>
      <c r="AY366" s="18" t="s">
        <v>144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8" t="s">
        <v>77</v>
      </c>
      <c r="BK366" s="191">
        <f>ROUND(I366*H366,2)</f>
        <v>0</v>
      </c>
      <c r="BL366" s="18" t="s">
        <v>179</v>
      </c>
      <c r="BM366" s="190" t="s">
        <v>601</v>
      </c>
    </row>
    <row r="367" spans="1:65" s="2" customFormat="1" ht="11.25">
      <c r="A367" s="35"/>
      <c r="B367" s="36"/>
      <c r="C367" s="37"/>
      <c r="D367" s="192" t="s">
        <v>152</v>
      </c>
      <c r="E367" s="37"/>
      <c r="F367" s="193" t="s">
        <v>600</v>
      </c>
      <c r="G367" s="37"/>
      <c r="H367" s="37"/>
      <c r="I367" s="194"/>
      <c r="J367" s="37"/>
      <c r="K367" s="37"/>
      <c r="L367" s="40"/>
      <c r="M367" s="195"/>
      <c r="N367" s="196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152</v>
      </c>
      <c r="AU367" s="18" t="s">
        <v>79</v>
      </c>
    </row>
    <row r="368" spans="1:65" s="2" customFormat="1" ht="16.5" customHeight="1">
      <c r="A368" s="35"/>
      <c r="B368" s="36"/>
      <c r="C368" s="179" t="s">
        <v>419</v>
      </c>
      <c r="D368" s="179" t="s">
        <v>146</v>
      </c>
      <c r="E368" s="180" t="s">
        <v>602</v>
      </c>
      <c r="F368" s="181" t="s">
        <v>603</v>
      </c>
      <c r="G368" s="182" t="s">
        <v>277</v>
      </c>
      <c r="H368" s="183">
        <v>1</v>
      </c>
      <c r="I368" s="184"/>
      <c r="J368" s="185">
        <f>ROUND(I368*H368,2)</f>
        <v>0</v>
      </c>
      <c r="K368" s="181" t="s">
        <v>19</v>
      </c>
      <c r="L368" s="40"/>
      <c r="M368" s="186" t="s">
        <v>19</v>
      </c>
      <c r="N368" s="187" t="s">
        <v>40</v>
      </c>
      <c r="O368" s="65"/>
      <c r="P368" s="188">
        <f>O368*H368</f>
        <v>0</v>
      </c>
      <c r="Q368" s="188">
        <v>0</v>
      </c>
      <c r="R368" s="188">
        <f>Q368*H368</f>
        <v>0</v>
      </c>
      <c r="S368" s="188">
        <v>0</v>
      </c>
      <c r="T368" s="18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0" t="s">
        <v>179</v>
      </c>
      <c r="AT368" s="190" t="s">
        <v>146</v>
      </c>
      <c r="AU368" s="190" t="s">
        <v>79</v>
      </c>
      <c r="AY368" s="18" t="s">
        <v>144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8" t="s">
        <v>77</v>
      </c>
      <c r="BK368" s="191">
        <f>ROUND(I368*H368,2)</f>
        <v>0</v>
      </c>
      <c r="BL368" s="18" t="s">
        <v>179</v>
      </c>
      <c r="BM368" s="190" t="s">
        <v>604</v>
      </c>
    </row>
    <row r="369" spans="1:65" s="2" customFormat="1" ht="11.25">
      <c r="A369" s="35"/>
      <c r="B369" s="36"/>
      <c r="C369" s="37"/>
      <c r="D369" s="192" t="s">
        <v>152</v>
      </c>
      <c r="E369" s="37"/>
      <c r="F369" s="193" t="s">
        <v>603</v>
      </c>
      <c r="G369" s="37"/>
      <c r="H369" s="37"/>
      <c r="I369" s="194"/>
      <c r="J369" s="37"/>
      <c r="K369" s="37"/>
      <c r="L369" s="40"/>
      <c r="M369" s="195"/>
      <c r="N369" s="196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152</v>
      </c>
      <c r="AU369" s="18" t="s">
        <v>79</v>
      </c>
    </row>
    <row r="370" spans="1:65" s="2" customFormat="1" ht="16.5" customHeight="1">
      <c r="A370" s="35"/>
      <c r="B370" s="36"/>
      <c r="C370" s="179" t="s">
        <v>605</v>
      </c>
      <c r="D370" s="179" t="s">
        <v>146</v>
      </c>
      <c r="E370" s="180" t="s">
        <v>606</v>
      </c>
      <c r="F370" s="181" t="s">
        <v>607</v>
      </c>
      <c r="G370" s="182" t="s">
        <v>277</v>
      </c>
      <c r="H370" s="183">
        <v>1</v>
      </c>
      <c r="I370" s="184"/>
      <c r="J370" s="185">
        <f>ROUND(I370*H370,2)</f>
        <v>0</v>
      </c>
      <c r="K370" s="181" t="s">
        <v>19</v>
      </c>
      <c r="L370" s="40"/>
      <c r="M370" s="186" t="s">
        <v>19</v>
      </c>
      <c r="N370" s="187" t="s">
        <v>40</v>
      </c>
      <c r="O370" s="65"/>
      <c r="P370" s="188">
        <f>O370*H370</f>
        <v>0</v>
      </c>
      <c r="Q370" s="188">
        <v>0</v>
      </c>
      <c r="R370" s="188">
        <f>Q370*H370</f>
        <v>0</v>
      </c>
      <c r="S370" s="188">
        <v>0</v>
      </c>
      <c r="T370" s="18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0" t="s">
        <v>179</v>
      </c>
      <c r="AT370" s="190" t="s">
        <v>146</v>
      </c>
      <c r="AU370" s="190" t="s">
        <v>79</v>
      </c>
      <c r="AY370" s="18" t="s">
        <v>144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8" t="s">
        <v>77</v>
      </c>
      <c r="BK370" s="191">
        <f>ROUND(I370*H370,2)</f>
        <v>0</v>
      </c>
      <c r="BL370" s="18" t="s">
        <v>179</v>
      </c>
      <c r="BM370" s="190" t="s">
        <v>608</v>
      </c>
    </row>
    <row r="371" spans="1:65" s="2" customFormat="1" ht="11.25">
      <c r="A371" s="35"/>
      <c r="B371" s="36"/>
      <c r="C371" s="37"/>
      <c r="D371" s="192" t="s">
        <v>152</v>
      </c>
      <c r="E371" s="37"/>
      <c r="F371" s="193" t="s">
        <v>607</v>
      </c>
      <c r="G371" s="37"/>
      <c r="H371" s="37"/>
      <c r="I371" s="194"/>
      <c r="J371" s="37"/>
      <c r="K371" s="37"/>
      <c r="L371" s="40"/>
      <c r="M371" s="195"/>
      <c r="N371" s="196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152</v>
      </c>
      <c r="AU371" s="18" t="s">
        <v>79</v>
      </c>
    </row>
    <row r="372" spans="1:65" s="2" customFormat="1" ht="16.5" customHeight="1">
      <c r="A372" s="35"/>
      <c r="B372" s="36"/>
      <c r="C372" s="179" t="s">
        <v>425</v>
      </c>
      <c r="D372" s="179" t="s">
        <v>146</v>
      </c>
      <c r="E372" s="180" t="s">
        <v>609</v>
      </c>
      <c r="F372" s="181" t="s">
        <v>610</v>
      </c>
      <c r="G372" s="182" t="s">
        <v>192</v>
      </c>
      <c r="H372" s="183">
        <v>40</v>
      </c>
      <c r="I372" s="184"/>
      <c r="J372" s="185">
        <f>ROUND(I372*H372,2)</f>
        <v>0</v>
      </c>
      <c r="K372" s="181" t="s">
        <v>19</v>
      </c>
      <c r="L372" s="40"/>
      <c r="M372" s="186" t="s">
        <v>19</v>
      </c>
      <c r="N372" s="187" t="s">
        <v>40</v>
      </c>
      <c r="O372" s="65"/>
      <c r="P372" s="188">
        <f>O372*H372</f>
        <v>0</v>
      </c>
      <c r="Q372" s="188">
        <v>0</v>
      </c>
      <c r="R372" s="188">
        <f>Q372*H372</f>
        <v>0</v>
      </c>
      <c r="S372" s="188">
        <v>0</v>
      </c>
      <c r="T372" s="18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0" t="s">
        <v>179</v>
      </c>
      <c r="AT372" s="190" t="s">
        <v>146</v>
      </c>
      <c r="AU372" s="190" t="s">
        <v>79</v>
      </c>
      <c r="AY372" s="18" t="s">
        <v>144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8" t="s">
        <v>77</v>
      </c>
      <c r="BK372" s="191">
        <f>ROUND(I372*H372,2)</f>
        <v>0</v>
      </c>
      <c r="BL372" s="18" t="s">
        <v>179</v>
      </c>
      <c r="BM372" s="190" t="s">
        <v>611</v>
      </c>
    </row>
    <row r="373" spans="1:65" s="2" customFormat="1" ht="11.25">
      <c r="A373" s="35"/>
      <c r="B373" s="36"/>
      <c r="C373" s="37"/>
      <c r="D373" s="192" t="s">
        <v>152</v>
      </c>
      <c r="E373" s="37"/>
      <c r="F373" s="193" t="s">
        <v>610</v>
      </c>
      <c r="G373" s="37"/>
      <c r="H373" s="37"/>
      <c r="I373" s="194"/>
      <c r="J373" s="37"/>
      <c r="K373" s="37"/>
      <c r="L373" s="40"/>
      <c r="M373" s="195"/>
      <c r="N373" s="196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152</v>
      </c>
      <c r="AU373" s="18" t="s">
        <v>79</v>
      </c>
    </row>
    <row r="374" spans="1:65" s="2" customFormat="1" ht="16.5" customHeight="1">
      <c r="A374" s="35"/>
      <c r="B374" s="36"/>
      <c r="C374" s="179" t="s">
        <v>612</v>
      </c>
      <c r="D374" s="179" t="s">
        <v>146</v>
      </c>
      <c r="E374" s="180" t="s">
        <v>613</v>
      </c>
      <c r="F374" s="181" t="s">
        <v>614</v>
      </c>
      <c r="G374" s="182" t="s">
        <v>277</v>
      </c>
      <c r="H374" s="183">
        <v>10</v>
      </c>
      <c r="I374" s="184"/>
      <c r="J374" s="185">
        <f>ROUND(I374*H374,2)</f>
        <v>0</v>
      </c>
      <c r="K374" s="181" t="s">
        <v>19</v>
      </c>
      <c r="L374" s="40"/>
      <c r="M374" s="186" t="s">
        <v>19</v>
      </c>
      <c r="N374" s="187" t="s">
        <v>40</v>
      </c>
      <c r="O374" s="65"/>
      <c r="P374" s="188">
        <f>O374*H374</f>
        <v>0</v>
      </c>
      <c r="Q374" s="188">
        <v>0</v>
      </c>
      <c r="R374" s="188">
        <f>Q374*H374</f>
        <v>0</v>
      </c>
      <c r="S374" s="188">
        <v>0</v>
      </c>
      <c r="T374" s="18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0" t="s">
        <v>179</v>
      </c>
      <c r="AT374" s="190" t="s">
        <v>146</v>
      </c>
      <c r="AU374" s="190" t="s">
        <v>79</v>
      </c>
      <c r="AY374" s="18" t="s">
        <v>144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77</v>
      </c>
      <c r="BK374" s="191">
        <f>ROUND(I374*H374,2)</f>
        <v>0</v>
      </c>
      <c r="BL374" s="18" t="s">
        <v>179</v>
      </c>
      <c r="BM374" s="190" t="s">
        <v>615</v>
      </c>
    </row>
    <row r="375" spans="1:65" s="2" customFormat="1" ht="11.25">
      <c r="A375" s="35"/>
      <c r="B375" s="36"/>
      <c r="C375" s="37"/>
      <c r="D375" s="192" t="s">
        <v>152</v>
      </c>
      <c r="E375" s="37"/>
      <c r="F375" s="193" t="s">
        <v>614</v>
      </c>
      <c r="G375" s="37"/>
      <c r="H375" s="37"/>
      <c r="I375" s="194"/>
      <c r="J375" s="37"/>
      <c r="K375" s="37"/>
      <c r="L375" s="40"/>
      <c r="M375" s="195"/>
      <c r="N375" s="196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152</v>
      </c>
      <c r="AU375" s="18" t="s">
        <v>79</v>
      </c>
    </row>
    <row r="376" spans="1:65" s="2" customFormat="1" ht="16.5" customHeight="1">
      <c r="A376" s="35"/>
      <c r="B376" s="36"/>
      <c r="C376" s="179" t="s">
        <v>430</v>
      </c>
      <c r="D376" s="179" t="s">
        <v>146</v>
      </c>
      <c r="E376" s="180" t="s">
        <v>616</v>
      </c>
      <c r="F376" s="181" t="s">
        <v>617</v>
      </c>
      <c r="G376" s="182" t="s">
        <v>192</v>
      </c>
      <c r="H376" s="183">
        <v>50</v>
      </c>
      <c r="I376" s="184"/>
      <c r="J376" s="185">
        <f>ROUND(I376*H376,2)</f>
        <v>0</v>
      </c>
      <c r="K376" s="181" t="s">
        <v>19</v>
      </c>
      <c r="L376" s="40"/>
      <c r="M376" s="186" t="s">
        <v>19</v>
      </c>
      <c r="N376" s="187" t="s">
        <v>40</v>
      </c>
      <c r="O376" s="65"/>
      <c r="P376" s="188">
        <f>O376*H376</f>
        <v>0</v>
      </c>
      <c r="Q376" s="188">
        <v>0</v>
      </c>
      <c r="R376" s="188">
        <f>Q376*H376</f>
        <v>0</v>
      </c>
      <c r="S376" s="188">
        <v>0</v>
      </c>
      <c r="T376" s="189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0" t="s">
        <v>179</v>
      </c>
      <c r="AT376" s="190" t="s">
        <v>146</v>
      </c>
      <c r="AU376" s="190" t="s">
        <v>79</v>
      </c>
      <c r="AY376" s="18" t="s">
        <v>144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8" t="s">
        <v>77</v>
      </c>
      <c r="BK376" s="191">
        <f>ROUND(I376*H376,2)</f>
        <v>0</v>
      </c>
      <c r="BL376" s="18" t="s">
        <v>179</v>
      </c>
      <c r="BM376" s="190" t="s">
        <v>618</v>
      </c>
    </row>
    <row r="377" spans="1:65" s="2" customFormat="1" ht="11.25">
      <c r="A377" s="35"/>
      <c r="B377" s="36"/>
      <c r="C377" s="37"/>
      <c r="D377" s="192" t="s">
        <v>152</v>
      </c>
      <c r="E377" s="37"/>
      <c r="F377" s="193" t="s">
        <v>617</v>
      </c>
      <c r="G377" s="37"/>
      <c r="H377" s="37"/>
      <c r="I377" s="194"/>
      <c r="J377" s="37"/>
      <c r="K377" s="37"/>
      <c r="L377" s="40"/>
      <c r="M377" s="195"/>
      <c r="N377" s="196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152</v>
      </c>
      <c r="AU377" s="18" t="s">
        <v>79</v>
      </c>
    </row>
    <row r="378" spans="1:65" s="2" customFormat="1" ht="16.5" customHeight="1">
      <c r="A378" s="35"/>
      <c r="B378" s="36"/>
      <c r="C378" s="179" t="s">
        <v>619</v>
      </c>
      <c r="D378" s="179" t="s">
        <v>146</v>
      </c>
      <c r="E378" s="180" t="s">
        <v>620</v>
      </c>
      <c r="F378" s="181" t="s">
        <v>621</v>
      </c>
      <c r="G378" s="182" t="s">
        <v>277</v>
      </c>
      <c r="H378" s="183">
        <v>6</v>
      </c>
      <c r="I378" s="184"/>
      <c r="J378" s="185">
        <f>ROUND(I378*H378,2)</f>
        <v>0</v>
      </c>
      <c r="K378" s="181" t="s">
        <v>19</v>
      </c>
      <c r="L378" s="40"/>
      <c r="M378" s="186" t="s">
        <v>19</v>
      </c>
      <c r="N378" s="187" t="s">
        <v>40</v>
      </c>
      <c r="O378" s="65"/>
      <c r="P378" s="188">
        <f>O378*H378</f>
        <v>0</v>
      </c>
      <c r="Q378" s="188">
        <v>0</v>
      </c>
      <c r="R378" s="188">
        <f>Q378*H378</f>
        <v>0</v>
      </c>
      <c r="S378" s="188">
        <v>0</v>
      </c>
      <c r="T378" s="18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0" t="s">
        <v>179</v>
      </c>
      <c r="AT378" s="190" t="s">
        <v>146</v>
      </c>
      <c r="AU378" s="190" t="s">
        <v>79</v>
      </c>
      <c r="AY378" s="18" t="s">
        <v>144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8" t="s">
        <v>77</v>
      </c>
      <c r="BK378" s="191">
        <f>ROUND(I378*H378,2)</f>
        <v>0</v>
      </c>
      <c r="BL378" s="18" t="s">
        <v>179</v>
      </c>
      <c r="BM378" s="190" t="s">
        <v>622</v>
      </c>
    </row>
    <row r="379" spans="1:65" s="2" customFormat="1" ht="11.25">
      <c r="A379" s="35"/>
      <c r="B379" s="36"/>
      <c r="C379" s="37"/>
      <c r="D379" s="192" t="s">
        <v>152</v>
      </c>
      <c r="E379" s="37"/>
      <c r="F379" s="193" t="s">
        <v>621</v>
      </c>
      <c r="G379" s="37"/>
      <c r="H379" s="37"/>
      <c r="I379" s="194"/>
      <c r="J379" s="37"/>
      <c r="K379" s="37"/>
      <c r="L379" s="40"/>
      <c r="M379" s="195"/>
      <c r="N379" s="196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152</v>
      </c>
      <c r="AU379" s="18" t="s">
        <v>79</v>
      </c>
    </row>
    <row r="380" spans="1:65" s="2" customFormat="1" ht="16.5" customHeight="1">
      <c r="A380" s="35"/>
      <c r="B380" s="36"/>
      <c r="C380" s="179" t="s">
        <v>441</v>
      </c>
      <c r="D380" s="179" t="s">
        <v>146</v>
      </c>
      <c r="E380" s="180" t="s">
        <v>623</v>
      </c>
      <c r="F380" s="181" t="s">
        <v>624</v>
      </c>
      <c r="G380" s="182" t="s">
        <v>277</v>
      </c>
      <c r="H380" s="183">
        <v>6</v>
      </c>
      <c r="I380" s="184"/>
      <c r="J380" s="185">
        <f>ROUND(I380*H380,2)</f>
        <v>0</v>
      </c>
      <c r="K380" s="181" t="s">
        <v>19</v>
      </c>
      <c r="L380" s="40"/>
      <c r="M380" s="186" t="s">
        <v>19</v>
      </c>
      <c r="N380" s="187" t="s">
        <v>40</v>
      </c>
      <c r="O380" s="65"/>
      <c r="P380" s="188">
        <f>O380*H380</f>
        <v>0</v>
      </c>
      <c r="Q380" s="188">
        <v>0</v>
      </c>
      <c r="R380" s="188">
        <f>Q380*H380</f>
        <v>0</v>
      </c>
      <c r="S380" s="188">
        <v>0</v>
      </c>
      <c r="T380" s="18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0" t="s">
        <v>179</v>
      </c>
      <c r="AT380" s="190" t="s">
        <v>146</v>
      </c>
      <c r="AU380" s="190" t="s">
        <v>79</v>
      </c>
      <c r="AY380" s="18" t="s">
        <v>144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8" t="s">
        <v>77</v>
      </c>
      <c r="BK380" s="191">
        <f>ROUND(I380*H380,2)</f>
        <v>0</v>
      </c>
      <c r="BL380" s="18" t="s">
        <v>179</v>
      </c>
      <c r="BM380" s="190" t="s">
        <v>625</v>
      </c>
    </row>
    <row r="381" spans="1:65" s="2" customFormat="1" ht="11.25">
      <c r="A381" s="35"/>
      <c r="B381" s="36"/>
      <c r="C381" s="37"/>
      <c r="D381" s="192" t="s">
        <v>152</v>
      </c>
      <c r="E381" s="37"/>
      <c r="F381" s="193" t="s">
        <v>624</v>
      </c>
      <c r="G381" s="37"/>
      <c r="H381" s="37"/>
      <c r="I381" s="194"/>
      <c r="J381" s="37"/>
      <c r="K381" s="37"/>
      <c r="L381" s="40"/>
      <c r="M381" s="195"/>
      <c r="N381" s="196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152</v>
      </c>
      <c r="AU381" s="18" t="s">
        <v>79</v>
      </c>
    </row>
    <row r="382" spans="1:65" s="2" customFormat="1" ht="16.5" customHeight="1">
      <c r="A382" s="35"/>
      <c r="B382" s="36"/>
      <c r="C382" s="179" t="s">
        <v>626</v>
      </c>
      <c r="D382" s="179" t="s">
        <v>146</v>
      </c>
      <c r="E382" s="180" t="s">
        <v>627</v>
      </c>
      <c r="F382" s="181" t="s">
        <v>628</v>
      </c>
      <c r="G382" s="182" t="s">
        <v>277</v>
      </c>
      <c r="H382" s="183">
        <v>1</v>
      </c>
      <c r="I382" s="184"/>
      <c r="J382" s="185">
        <f>ROUND(I382*H382,2)</f>
        <v>0</v>
      </c>
      <c r="K382" s="181" t="s">
        <v>19</v>
      </c>
      <c r="L382" s="40"/>
      <c r="M382" s="186" t="s">
        <v>19</v>
      </c>
      <c r="N382" s="187" t="s">
        <v>40</v>
      </c>
      <c r="O382" s="65"/>
      <c r="P382" s="188">
        <f>O382*H382</f>
        <v>0</v>
      </c>
      <c r="Q382" s="188">
        <v>0</v>
      </c>
      <c r="R382" s="188">
        <f>Q382*H382</f>
        <v>0</v>
      </c>
      <c r="S382" s="188">
        <v>0</v>
      </c>
      <c r="T382" s="18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0" t="s">
        <v>179</v>
      </c>
      <c r="AT382" s="190" t="s">
        <v>146</v>
      </c>
      <c r="AU382" s="190" t="s">
        <v>79</v>
      </c>
      <c r="AY382" s="18" t="s">
        <v>144</v>
      </c>
      <c r="BE382" s="191">
        <f>IF(N382="základní",J382,0)</f>
        <v>0</v>
      </c>
      <c r="BF382" s="191">
        <f>IF(N382="snížená",J382,0)</f>
        <v>0</v>
      </c>
      <c r="BG382" s="191">
        <f>IF(N382="zákl. přenesená",J382,0)</f>
        <v>0</v>
      </c>
      <c r="BH382" s="191">
        <f>IF(N382="sníž. přenesená",J382,0)</f>
        <v>0</v>
      </c>
      <c r="BI382" s="191">
        <f>IF(N382="nulová",J382,0)</f>
        <v>0</v>
      </c>
      <c r="BJ382" s="18" t="s">
        <v>77</v>
      </c>
      <c r="BK382" s="191">
        <f>ROUND(I382*H382,2)</f>
        <v>0</v>
      </c>
      <c r="BL382" s="18" t="s">
        <v>179</v>
      </c>
      <c r="BM382" s="190" t="s">
        <v>629</v>
      </c>
    </row>
    <row r="383" spans="1:65" s="2" customFormat="1" ht="11.25">
      <c r="A383" s="35"/>
      <c r="B383" s="36"/>
      <c r="C383" s="37"/>
      <c r="D383" s="192" t="s">
        <v>152</v>
      </c>
      <c r="E383" s="37"/>
      <c r="F383" s="193" t="s">
        <v>628</v>
      </c>
      <c r="G383" s="37"/>
      <c r="H383" s="37"/>
      <c r="I383" s="194"/>
      <c r="J383" s="37"/>
      <c r="K383" s="37"/>
      <c r="L383" s="40"/>
      <c r="M383" s="195"/>
      <c r="N383" s="196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152</v>
      </c>
      <c r="AU383" s="18" t="s">
        <v>79</v>
      </c>
    </row>
    <row r="384" spans="1:65" s="2" customFormat="1" ht="16.5" customHeight="1">
      <c r="A384" s="35"/>
      <c r="B384" s="36"/>
      <c r="C384" s="179" t="s">
        <v>447</v>
      </c>
      <c r="D384" s="179" t="s">
        <v>146</v>
      </c>
      <c r="E384" s="180" t="s">
        <v>630</v>
      </c>
      <c r="F384" s="181" t="s">
        <v>631</v>
      </c>
      <c r="G384" s="182" t="s">
        <v>277</v>
      </c>
      <c r="H384" s="183">
        <v>6</v>
      </c>
      <c r="I384" s="184"/>
      <c r="J384" s="185">
        <f>ROUND(I384*H384,2)</f>
        <v>0</v>
      </c>
      <c r="K384" s="181" t="s">
        <v>19</v>
      </c>
      <c r="L384" s="40"/>
      <c r="M384" s="186" t="s">
        <v>19</v>
      </c>
      <c r="N384" s="187" t="s">
        <v>40</v>
      </c>
      <c r="O384" s="65"/>
      <c r="P384" s="188">
        <f>O384*H384</f>
        <v>0</v>
      </c>
      <c r="Q384" s="188">
        <v>0</v>
      </c>
      <c r="R384" s="188">
        <f>Q384*H384</f>
        <v>0</v>
      </c>
      <c r="S384" s="188">
        <v>0</v>
      </c>
      <c r="T384" s="18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90" t="s">
        <v>179</v>
      </c>
      <c r="AT384" s="190" t="s">
        <v>146</v>
      </c>
      <c r="AU384" s="190" t="s">
        <v>79</v>
      </c>
      <c r="AY384" s="18" t="s">
        <v>144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8" t="s">
        <v>77</v>
      </c>
      <c r="BK384" s="191">
        <f>ROUND(I384*H384,2)</f>
        <v>0</v>
      </c>
      <c r="BL384" s="18" t="s">
        <v>179</v>
      </c>
      <c r="BM384" s="190" t="s">
        <v>632</v>
      </c>
    </row>
    <row r="385" spans="1:65" s="2" customFormat="1" ht="11.25">
      <c r="A385" s="35"/>
      <c r="B385" s="36"/>
      <c r="C385" s="37"/>
      <c r="D385" s="192" t="s">
        <v>152</v>
      </c>
      <c r="E385" s="37"/>
      <c r="F385" s="193" t="s">
        <v>631</v>
      </c>
      <c r="G385" s="37"/>
      <c r="H385" s="37"/>
      <c r="I385" s="194"/>
      <c r="J385" s="37"/>
      <c r="K385" s="37"/>
      <c r="L385" s="40"/>
      <c r="M385" s="195"/>
      <c r="N385" s="196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152</v>
      </c>
      <c r="AU385" s="18" t="s">
        <v>79</v>
      </c>
    </row>
    <row r="386" spans="1:65" s="2" customFormat="1" ht="16.5" customHeight="1">
      <c r="A386" s="35"/>
      <c r="B386" s="36"/>
      <c r="C386" s="179" t="s">
        <v>633</v>
      </c>
      <c r="D386" s="179" t="s">
        <v>146</v>
      </c>
      <c r="E386" s="180" t="s">
        <v>609</v>
      </c>
      <c r="F386" s="181" t="s">
        <v>610</v>
      </c>
      <c r="G386" s="182" t="s">
        <v>192</v>
      </c>
      <c r="H386" s="183">
        <v>25</v>
      </c>
      <c r="I386" s="184"/>
      <c r="J386" s="185">
        <f>ROUND(I386*H386,2)</f>
        <v>0</v>
      </c>
      <c r="K386" s="181" t="s">
        <v>19</v>
      </c>
      <c r="L386" s="40"/>
      <c r="M386" s="186" t="s">
        <v>19</v>
      </c>
      <c r="N386" s="187" t="s">
        <v>40</v>
      </c>
      <c r="O386" s="65"/>
      <c r="P386" s="188">
        <f>O386*H386</f>
        <v>0</v>
      </c>
      <c r="Q386" s="188">
        <v>0</v>
      </c>
      <c r="R386" s="188">
        <f>Q386*H386</f>
        <v>0</v>
      </c>
      <c r="S386" s="188">
        <v>0</v>
      </c>
      <c r="T386" s="18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90" t="s">
        <v>179</v>
      </c>
      <c r="AT386" s="190" t="s">
        <v>146</v>
      </c>
      <c r="AU386" s="190" t="s">
        <v>79</v>
      </c>
      <c r="AY386" s="18" t="s">
        <v>144</v>
      </c>
      <c r="BE386" s="191">
        <f>IF(N386="základní",J386,0)</f>
        <v>0</v>
      </c>
      <c r="BF386" s="191">
        <f>IF(N386="snížená",J386,0)</f>
        <v>0</v>
      </c>
      <c r="BG386" s="191">
        <f>IF(N386="zákl. přenesená",J386,0)</f>
        <v>0</v>
      </c>
      <c r="BH386" s="191">
        <f>IF(N386="sníž. přenesená",J386,0)</f>
        <v>0</v>
      </c>
      <c r="BI386" s="191">
        <f>IF(N386="nulová",J386,0)</f>
        <v>0</v>
      </c>
      <c r="BJ386" s="18" t="s">
        <v>77</v>
      </c>
      <c r="BK386" s="191">
        <f>ROUND(I386*H386,2)</f>
        <v>0</v>
      </c>
      <c r="BL386" s="18" t="s">
        <v>179</v>
      </c>
      <c r="BM386" s="190" t="s">
        <v>634</v>
      </c>
    </row>
    <row r="387" spans="1:65" s="2" customFormat="1" ht="11.25">
      <c r="A387" s="35"/>
      <c r="B387" s="36"/>
      <c r="C387" s="37"/>
      <c r="D387" s="192" t="s">
        <v>152</v>
      </c>
      <c r="E387" s="37"/>
      <c r="F387" s="193" t="s">
        <v>610</v>
      </c>
      <c r="G387" s="37"/>
      <c r="H387" s="37"/>
      <c r="I387" s="194"/>
      <c r="J387" s="37"/>
      <c r="K387" s="37"/>
      <c r="L387" s="40"/>
      <c r="M387" s="195"/>
      <c r="N387" s="196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152</v>
      </c>
      <c r="AU387" s="18" t="s">
        <v>79</v>
      </c>
    </row>
    <row r="388" spans="1:65" s="2" customFormat="1" ht="16.5" customHeight="1">
      <c r="A388" s="35"/>
      <c r="B388" s="36"/>
      <c r="C388" s="179" t="s">
        <v>452</v>
      </c>
      <c r="D388" s="179" t="s">
        <v>146</v>
      </c>
      <c r="E388" s="180" t="s">
        <v>613</v>
      </c>
      <c r="F388" s="181" t="s">
        <v>614</v>
      </c>
      <c r="G388" s="182" t="s">
        <v>277</v>
      </c>
      <c r="H388" s="183">
        <v>6</v>
      </c>
      <c r="I388" s="184"/>
      <c r="J388" s="185">
        <f>ROUND(I388*H388,2)</f>
        <v>0</v>
      </c>
      <c r="K388" s="181" t="s">
        <v>19</v>
      </c>
      <c r="L388" s="40"/>
      <c r="M388" s="186" t="s">
        <v>19</v>
      </c>
      <c r="N388" s="187" t="s">
        <v>40</v>
      </c>
      <c r="O388" s="65"/>
      <c r="P388" s="188">
        <f>O388*H388</f>
        <v>0</v>
      </c>
      <c r="Q388" s="188">
        <v>0</v>
      </c>
      <c r="R388" s="188">
        <f>Q388*H388</f>
        <v>0</v>
      </c>
      <c r="S388" s="188">
        <v>0</v>
      </c>
      <c r="T388" s="18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90" t="s">
        <v>179</v>
      </c>
      <c r="AT388" s="190" t="s">
        <v>146</v>
      </c>
      <c r="AU388" s="190" t="s">
        <v>79</v>
      </c>
      <c r="AY388" s="18" t="s">
        <v>144</v>
      </c>
      <c r="BE388" s="191">
        <f>IF(N388="základní",J388,0)</f>
        <v>0</v>
      </c>
      <c r="BF388" s="191">
        <f>IF(N388="snížená",J388,0)</f>
        <v>0</v>
      </c>
      <c r="BG388" s="191">
        <f>IF(N388="zákl. přenesená",J388,0)</f>
        <v>0</v>
      </c>
      <c r="BH388" s="191">
        <f>IF(N388="sníž. přenesená",J388,0)</f>
        <v>0</v>
      </c>
      <c r="BI388" s="191">
        <f>IF(N388="nulová",J388,0)</f>
        <v>0</v>
      </c>
      <c r="BJ388" s="18" t="s">
        <v>77</v>
      </c>
      <c r="BK388" s="191">
        <f>ROUND(I388*H388,2)</f>
        <v>0</v>
      </c>
      <c r="BL388" s="18" t="s">
        <v>179</v>
      </c>
      <c r="BM388" s="190" t="s">
        <v>635</v>
      </c>
    </row>
    <row r="389" spans="1:65" s="2" customFormat="1" ht="11.25">
      <c r="A389" s="35"/>
      <c r="B389" s="36"/>
      <c r="C389" s="37"/>
      <c r="D389" s="192" t="s">
        <v>152</v>
      </c>
      <c r="E389" s="37"/>
      <c r="F389" s="193" t="s">
        <v>614</v>
      </c>
      <c r="G389" s="37"/>
      <c r="H389" s="37"/>
      <c r="I389" s="194"/>
      <c r="J389" s="37"/>
      <c r="K389" s="37"/>
      <c r="L389" s="40"/>
      <c r="M389" s="195"/>
      <c r="N389" s="196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152</v>
      </c>
      <c r="AU389" s="18" t="s">
        <v>79</v>
      </c>
    </row>
    <row r="390" spans="1:65" s="2" customFormat="1" ht="16.5" customHeight="1">
      <c r="A390" s="35"/>
      <c r="B390" s="36"/>
      <c r="C390" s="179" t="s">
        <v>636</v>
      </c>
      <c r="D390" s="179" t="s">
        <v>146</v>
      </c>
      <c r="E390" s="180" t="s">
        <v>637</v>
      </c>
      <c r="F390" s="181" t="s">
        <v>638</v>
      </c>
      <c r="G390" s="182" t="s">
        <v>277</v>
      </c>
      <c r="H390" s="183">
        <v>2</v>
      </c>
      <c r="I390" s="184"/>
      <c r="J390" s="185">
        <f>ROUND(I390*H390,2)</f>
        <v>0</v>
      </c>
      <c r="K390" s="181" t="s">
        <v>19</v>
      </c>
      <c r="L390" s="40"/>
      <c r="M390" s="186" t="s">
        <v>19</v>
      </c>
      <c r="N390" s="187" t="s">
        <v>40</v>
      </c>
      <c r="O390" s="65"/>
      <c r="P390" s="188">
        <f>O390*H390</f>
        <v>0</v>
      </c>
      <c r="Q390" s="188">
        <v>0</v>
      </c>
      <c r="R390" s="188">
        <f>Q390*H390</f>
        <v>0</v>
      </c>
      <c r="S390" s="188">
        <v>0</v>
      </c>
      <c r="T390" s="189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0" t="s">
        <v>179</v>
      </c>
      <c r="AT390" s="190" t="s">
        <v>146</v>
      </c>
      <c r="AU390" s="190" t="s">
        <v>79</v>
      </c>
      <c r="AY390" s="18" t="s">
        <v>144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8" t="s">
        <v>77</v>
      </c>
      <c r="BK390" s="191">
        <f>ROUND(I390*H390,2)</f>
        <v>0</v>
      </c>
      <c r="BL390" s="18" t="s">
        <v>179</v>
      </c>
      <c r="BM390" s="190" t="s">
        <v>639</v>
      </c>
    </row>
    <row r="391" spans="1:65" s="2" customFormat="1" ht="11.25">
      <c r="A391" s="35"/>
      <c r="B391" s="36"/>
      <c r="C391" s="37"/>
      <c r="D391" s="192" t="s">
        <v>152</v>
      </c>
      <c r="E391" s="37"/>
      <c r="F391" s="193" t="s">
        <v>638</v>
      </c>
      <c r="G391" s="37"/>
      <c r="H391" s="37"/>
      <c r="I391" s="194"/>
      <c r="J391" s="37"/>
      <c r="K391" s="37"/>
      <c r="L391" s="40"/>
      <c r="M391" s="195"/>
      <c r="N391" s="196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152</v>
      </c>
      <c r="AU391" s="18" t="s">
        <v>79</v>
      </c>
    </row>
    <row r="392" spans="1:65" s="2" customFormat="1" ht="16.5" customHeight="1">
      <c r="A392" s="35"/>
      <c r="B392" s="36"/>
      <c r="C392" s="179" t="s">
        <v>458</v>
      </c>
      <c r="D392" s="179" t="s">
        <v>146</v>
      </c>
      <c r="E392" s="180" t="s">
        <v>640</v>
      </c>
      <c r="F392" s="181" t="s">
        <v>641</v>
      </c>
      <c r="G392" s="182" t="s">
        <v>277</v>
      </c>
      <c r="H392" s="183">
        <v>2</v>
      </c>
      <c r="I392" s="184"/>
      <c r="J392" s="185">
        <f>ROUND(I392*H392,2)</f>
        <v>0</v>
      </c>
      <c r="K392" s="181" t="s">
        <v>19</v>
      </c>
      <c r="L392" s="40"/>
      <c r="M392" s="186" t="s">
        <v>19</v>
      </c>
      <c r="N392" s="187" t="s">
        <v>40</v>
      </c>
      <c r="O392" s="65"/>
      <c r="P392" s="188">
        <f>O392*H392</f>
        <v>0</v>
      </c>
      <c r="Q392" s="188">
        <v>0</v>
      </c>
      <c r="R392" s="188">
        <f>Q392*H392</f>
        <v>0</v>
      </c>
      <c r="S392" s="188">
        <v>0</v>
      </c>
      <c r="T392" s="18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0" t="s">
        <v>179</v>
      </c>
      <c r="AT392" s="190" t="s">
        <v>146</v>
      </c>
      <c r="AU392" s="190" t="s">
        <v>79</v>
      </c>
      <c r="AY392" s="18" t="s">
        <v>144</v>
      </c>
      <c r="BE392" s="191">
        <f>IF(N392="základní",J392,0)</f>
        <v>0</v>
      </c>
      <c r="BF392" s="191">
        <f>IF(N392="snížená",J392,0)</f>
        <v>0</v>
      </c>
      <c r="BG392" s="191">
        <f>IF(N392="zákl. přenesená",J392,0)</f>
        <v>0</v>
      </c>
      <c r="BH392" s="191">
        <f>IF(N392="sníž. přenesená",J392,0)</f>
        <v>0</v>
      </c>
      <c r="BI392" s="191">
        <f>IF(N392="nulová",J392,0)</f>
        <v>0</v>
      </c>
      <c r="BJ392" s="18" t="s">
        <v>77</v>
      </c>
      <c r="BK392" s="191">
        <f>ROUND(I392*H392,2)</f>
        <v>0</v>
      </c>
      <c r="BL392" s="18" t="s">
        <v>179</v>
      </c>
      <c r="BM392" s="190" t="s">
        <v>642</v>
      </c>
    </row>
    <row r="393" spans="1:65" s="2" customFormat="1" ht="11.25">
      <c r="A393" s="35"/>
      <c r="B393" s="36"/>
      <c r="C393" s="37"/>
      <c r="D393" s="192" t="s">
        <v>152</v>
      </c>
      <c r="E393" s="37"/>
      <c r="F393" s="193" t="s">
        <v>641</v>
      </c>
      <c r="G393" s="37"/>
      <c r="H393" s="37"/>
      <c r="I393" s="194"/>
      <c r="J393" s="37"/>
      <c r="K393" s="37"/>
      <c r="L393" s="40"/>
      <c r="M393" s="195"/>
      <c r="N393" s="196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152</v>
      </c>
      <c r="AU393" s="18" t="s">
        <v>79</v>
      </c>
    </row>
    <row r="394" spans="1:65" s="2" customFormat="1" ht="16.5" customHeight="1">
      <c r="A394" s="35"/>
      <c r="B394" s="36"/>
      <c r="C394" s="179" t="s">
        <v>643</v>
      </c>
      <c r="D394" s="179" t="s">
        <v>146</v>
      </c>
      <c r="E394" s="180" t="s">
        <v>616</v>
      </c>
      <c r="F394" s="181" t="s">
        <v>617</v>
      </c>
      <c r="G394" s="182" t="s">
        <v>192</v>
      </c>
      <c r="H394" s="183">
        <v>20</v>
      </c>
      <c r="I394" s="184"/>
      <c r="J394" s="185">
        <f>ROUND(I394*H394,2)</f>
        <v>0</v>
      </c>
      <c r="K394" s="181" t="s">
        <v>19</v>
      </c>
      <c r="L394" s="40"/>
      <c r="M394" s="186" t="s">
        <v>19</v>
      </c>
      <c r="N394" s="187" t="s">
        <v>40</v>
      </c>
      <c r="O394" s="65"/>
      <c r="P394" s="188">
        <f>O394*H394</f>
        <v>0</v>
      </c>
      <c r="Q394" s="188">
        <v>0</v>
      </c>
      <c r="R394" s="188">
        <f>Q394*H394</f>
        <v>0</v>
      </c>
      <c r="S394" s="188">
        <v>0</v>
      </c>
      <c r="T394" s="189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0" t="s">
        <v>179</v>
      </c>
      <c r="AT394" s="190" t="s">
        <v>146</v>
      </c>
      <c r="AU394" s="190" t="s">
        <v>79</v>
      </c>
      <c r="AY394" s="18" t="s">
        <v>144</v>
      </c>
      <c r="BE394" s="191">
        <f>IF(N394="základní",J394,0)</f>
        <v>0</v>
      </c>
      <c r="BF394" s="191">
        <f>IF(N394="snížená",J394,0)</f>
        <v>0</v>
      </c>
      <c r="BG394" s="191">
        <f>IF(N394="zákl. přenesená",J394,0)</f>
        <v>0</v>
      </c>
      <c r="BH394" s="191">
        <f>IF(N394="sníž. přenesená",J394,0)</f>
        <v>0</v>
      </c>
      <c r="BI394" s="191">
        <f>IF(N394="nulová",J394,0)</f>
        <v>0</v>
      </c>
      <c r="BJ394" s="18" t="s">
        <v>77</v>
      </c>
      <c r="BK394" s="191">
        <f>ROUND(I394*H394,2)</f>
        <v>0</v>
      </c>
      <c r="BL394" s="18" t="s">
        <v>179</v>
      </c>
      <c r="BM394" s="190" t="s">
        <v>644</v>
      </c>
    </row>
    <row r="395" spans="1:65" s="2" customFormat="1" ht="11.25">
      <c r="A395" s="35"/>
      <c r="B395" s="36"/>
      <c r="C395" s="37"/>
      <c r="D395" s="192" t="s">
        <v>152</v>
      </c>
      <c r="E395" s="37"/>
      <c r="F395" s="193" t="s">
        <v>617</v>
      </c>
      <c r="G395" s="37"/>
      <c r="H395" s="37"/>
      <c r="I395" s="194"/>
      <c r="J395" s="37"/>
      <c r="K395" s="37"/>
      <c r="L395" s="40"/>
      <c r="M395" s="195"/>
      <c r="N395" s="196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152</v>
      </c>
      <c r="AU395" s="18" t="s">
        <v>79</v>
      </c>
    </row>
    <row r="396" spans="1:65" s="2" customFormat="1" ht="16.5" customHeight="1">
      <c r="A396" s="35"/>
      <c r="B396" s="36"/>
      <c r="C396" s="179" t="s">
        <v>463</v>
      </c>
      <c r="D396" s="179" t="s">
        <v>146</v>
      </c>
      <c r="E396" s="180" t="s">
        <v>645</v>
      </c>
      <c r="F396" s="181" t="s">
        <v>646</v>
      </c>
      <c r="G396" s="182" t="s">
        <v>192</v>
      </c>
      <c r="H396" s="183">
        <v>10</v>
      </c>
      <c r="I396" s="184"/>
      <c r="J396" s="185">
        <f>ROUND(I396*H396,2)</f>
        <v>0</v>
      </c>
      <c r="K396" s="181" t="s">
        <v>19</v>
      </c>
      <c r="L396" s="40"/>
      <c r="M396" s="186" t="s">
        <v>19</v>
      </c>
      <c r="N396" s="187" t="s">
        <v>40</v>
      </c>
      <c r="O396" s="65"/>
      <c r="P396" s="188">
        <f>O396*H396</f>
        <v>0</v>
      </c>
      <c r="Q396" s="188">
        <v>0</v>
      </c>
      <c r="R396" s="188">
        <f>Q396*H396</f>
        <v>0</v>
      </c>
      <c r="S396" s="188">
        <v>0</v>
      </c>
      <c r="T396" s="189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0" t="s">
        <v>179</v>
      </c>
      <c r="AT396" s="190" t="s">
        <v>146</v>
      </c>
      <c r="AU396" s="190" t="s">
        <v>79</v>
      </c>
      <c r="AY396" s="18" t="s">
        <v>144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8" t="s">
        <v>77</v>
      </c>
      <c r="BK396" s="191">
        <f>ROUND(I396*H396,2)</f>
        <v>0</v>
      </c>
      <c r="BL396" s="18" t="s">
        <v>179</v>
      </c>
      <c r="BM396" s="190" t="s">
        <v>647</v>
      </c>
    </row>
    <row r="397" spans="1:65" s="2" customFormat="1" ht="11.25">
      <c r="A397" s="35"/>
      <c r="B397" s="36"/>
      <c r="C397" s="37"/>
      <c r="D397" s="192" t="s">
        <v>152</v>
      </c>
      <c r="E397" s="37"/>
      <c r="F397" s="193" t="s">
        <v>646</v>
      </c>
      <c r="G397" s="37"/>
      <c r="H397" s="37"/>
      <c r="I397" s="194"/>
      <c r="J397" s="37"/>
      <c r="K397" s="37"/>
      <c r="L397" s="40"/>
      <c r="M397" s="195"/>
      <c r="N397" s="196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152</v>
      </c>
      <c r="AU397" s="18" t="s">
        <v>79</v>
      </c>
    </row>
    <row r="398" spans="1:65" s="2" customFormat="1" ht="16.5" customHeight="1">
      <c r="A398" s="35"/>
      <c r="B398" s="36"/>
      <c r="C398" s="179" t="s">
        <v>648</v>
      </c>
      <c r="D398" s="179" t="s">
        <v>146</v>
      </c>
      <c r="E398" s="180" t="s">
        <v>649</v>
      </c>
      <c r="F398" s="181" t="s">
        <v>650</v>
      </c>
      <c r="G398" s="182" t="s">
        <v>277</v>
      </c>
      <c r="H398" s="183">
        <v>1</v>
      </c>
      <c r="I398" s="184"/>
      <c r="J398" s="185">
        <f>ROUND(I398*H398,2)</f>
        <v>0</v>
      </c>
      <c r="K398" s="181" t="s">
        <v>19</v>
      </c>
      <c r="L398" s="40"/>
      <c r="M398" s="186" t="s">
        <v>19</v>
      </c>
      <c r="N398" s="187" t="s">
        <v>40</v>
      </c>
      <c r="O398" s="65"/>
      <c r="P398" s="188">
        <f>O398*H398</f>
        <v>0</v>
      </c>
      <c r="Q398" s="188">
        <v>0</v>
      </c>
      <c r="R398" s="188">
        <f>Q398*H398</f>
        <v>0</v>
      </c>
      <c r="S398" s="188">
        <v>0</v>
      </c>
      <c r="T398" s="189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90" t="s">
        <v>179</v>
      </c>
      <c r="AT398" s="190" t="s">
        <v>146</v>
      </c>
      <c r="AU398" s="190" t="s">
        <v>79</v>
      </c>
      <c r="AY398" s="18" t="s">
        <v>144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8" t="s">
        <v>77</v>
      </c>
      <c r="BK398" s="191">
        <f>ROUND(I398*H398,2)</f>
        <v>0</v>
      </c>
      <c r="BL398" s="18" t="s">
        <v>179</v>
      </c>
      <c r="BM398" s="190" t="s">
        <v>651</v>
      </c>
    </row>
    <row r="399" spans="1:65" s="2" customFormat="1" ht="11.25">
      <c r="A399" s="35"/>
      <c r="B399" s="36"/>
      <c r="C399" s="37"/>
      <c r="D399" s="192" t="s">
        <v>152</v>
      </c>
      <c r="E399" s="37"/>
      <c r="F399" s="193" t="s">
        <v>650</v>
      </c>
      <c r="G399" s="37"/>
      <c r="H399" s="37"/>
      <c r="I399" s="194"/>
      <c r="J399" s="37"/>
      <c r="K399" s="37"/>
      <c r="L399" s="40"/>
      <c r="M399" s="195"/>
      <c r="N399" s="196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152</v>
      </c>
      <c r="AU399" s="18" t="s">
        <v>79</v>
      </c>
    </row>
    <row r="400" spans="1:65" s="2" customFormat="1" ht="16.5" customHeight="1">
      <c r="A400" s="35"/>
      <c r="B400" s="36"/>
      <c r="C400" s="179" t="s">
        <v>471</v>
      </c>
      <c r="D400" s="179" t="s">
        <v>146</v>
      </c>
      <c r="E400" s="180" t="s">
        <v>652</v>
      </c>
      <c r="F400" s="181" t="s">
        <v>653</v>
      </c>
      <c r="G400" s="182" t="s">
        <v>277</v>
      </c>
      <c r="H400" s="183">
        <v>1</v>
      </c>
      <c r="I400" s="184"/>
      <c r="J400" s="185">
        <f>ROUND(I400*H400,2)</f>
        <v>0</v>
      </c>
      <c r="K400" s="181" t="s">
        <v>19</v>
      </c>
      <c r="L400" s="40"/>
      <c r="M400" s="186" t="s">
        <v>19</v>
      </c>
      <c r="N400" s="187" t="s">
        <v>40</v>
      </c>
      <c r="O400" s="65"/>
      <c r="P400" s="188">
        <f>O400*H400</f>
        <v>0</v>
      </c>
      <c r="Q400" s="188">
        <v>0</v>
      </c>
      <c r="R400" s="188">
        <f>Q400*H400</f>
        <v>0</v>
      </c>
      <c r="S400" s="188">
        <v>0</v>
      </c>
      <c r="T400" s="189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0" t="s">
        <v>179</v>
      </c>
      <c r="AT400" s="190" t="s">
        <v>146</v>
      </c>
      <c r="AU400" s="190" t="s">
        <v>79</v>
      </c>
      <c r="AY400" s="18" t="s">
        <v>144</v>
      </c>
      <c r="BE400" s="191">
        <f>IF(N400="základní",J400,0)</f>
        <v>0</v>
      </c>
      <c r="BF400" s="191">
        <f>IF(N400="snížená",J400,0)</f>
        <v>0</v>
      </c>
      <c r="BG400" s="191">
        <f>IF(N400="zákl. přenesená",J400,0)</f>
        <v>0</v>
      </c>
      <c r="BH400" s="191">
        <f>IF(N400="sníž. přenesená",J400,0)</f>
        <v>0</v>
      </c>
      <c r="BI400" s="191">
        <f>IF(N400="nulová",J400,0)</f>
        <v>0</v>
      </c>
      <c r="BJ400" s="18" t="s">
        <v>77</v>
      </c>
      <c r="BK400" s="191">
        <f>ROUND(I400*H400,2)</f>
        <v>0</v>
      </c>
      <c r="BL400" s="18" t="s">
        <v>179</v>
      </c>
      <c r="BM400" s="190" t="s">
        <v>654</v>
      </c>
    </row>
    <row r="401" spans="1:65" s="2" customFormat="1" ht="11.25">
      <c r="A401" s="35"/>
      <c r="B401" s="36"/>
      <c r="C401" s="37"/>
      <c r="D401" s="192" t="s">
        <v>152</v>
      </c>
      <c r="E401" s="37"/>
      <c r="F401" s="193" t="s">
        <v>653</v>
      </c>
      <c r="G401" s="37"/>
      <c r="H401" s="37"/>
      <c r="I401" s="194"/>
      <c r="J401" s="37"/>
      <c r="K401" s="37"/>
      <c r="L401" s="40"/>
      <c r="M401" s="195"/>
      <c r="N401" s="196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152</v>
      </c>
      <c r="AU401" s="18" t="s">
        <v>79</v>
      </c>
    </row>
    <row r="402" spans="1:65" s="2" customFormat="1" ht="16.5" customHeight="1">
      <c r="A402" s="35"/>
      <c r="B402" s="36"/>
      <c r="C402" s="179" t="s">
        <v>655</v>
      </c>
      <c r="D402" s="179" t="s">
        <v>146</v>
      </c>
      <c r="E402" s="180" t="s">
        <v>656</v>
      </c>
      <c r="F402" s="181" t="s">
        <v>657</v>
      </c>
      <c r="G402" s="182" t="s">
        <v>277</v>
      </c>
      <c r="H402" s="183">
        <v>8</v>
      </c>
      <c r="I402" s="184"/>
      <c r="J402" s="185">
        <f>ROUND(I402*H402,2)</f>
        <v>0</v>
      </c>
      <c r="K402" s="181" t="s">
        <v>19</v>
      </c>
      <c r="L402" s="40"/>
      <c r="M402" s="186" t="s">
        <v>19</v>
      </c>
      <c r="N402" s="187" t="s">
        <v>40</v>
      </c>
      <c r="O402" s="65"/>
      <c r="P402" s="188">
        <f>O402*H402</f>
        <v>0</v>
      </c>
      <c r="Q402" s="188">
        <v>0</v>
      </c>
      <c r="R402" s="188">
        <f>Q402*H402</f>
        <v>0</v>
      </c>
      <c r="S402" s="188">
        <v>0</v>
      </c>
      <c r="T402" s="189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90" t="s">
        <v>179</v>
      </c>
      <c r="AT402" s="190" t="s">
        <v>146</v>
      </c>
      <c r="AU402" s="190" t="s">
        <v>79</v>
      </c>
      <c r="AY402" s="18" t="s">
        <v>144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8" t="s">
        <v>77</v>
      </c>
      <c r="BK402" s="191">
        <f>ROUND(I402*H402,2)</f>
        <v>0</v>
      </c>
      <c r="BL402" s="18" t="s">
        <v>179</v>
      </c>
      <c r="BM402" s="190" t="s">
        <v>658</v>
      </c>
    </row>
    <row r="403" spans="1:65" s="2" customFormat="1" ht="11.25">
      <c r="A403" s="35"/>
      <c r="B403" s="36"/>
      <c r="C403" s="37"/>
      <c r="D403" s="192" t="s">
        <v>152</v>
      </c>
      <c r="E403" s="37"/>
      <c r="F403" s="193" t="s">
        <v>657</v>
      </c>
      <c r="G403" s="37"/>
      <c r="H403" s="37"/>
      <c r="I403" s="194"/>
      <c r="J403" s="37"/>
      <c r="K403" s="37"/>
      <c r="L403" s="40"/>
      <c r="M403" s="195"/>
      <c r="N403" s="196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152</v>
      </c>
      <c r="AU403" s="18" t="s">
        <v>79</v>
      </c>
    </row>
    <row r="404" spans="1:65" s="2" customFormat="1" ht="24.2" customHeight="1">
      <c r="A404" s="35"/>
      <c r="B404" s="36"/>
      <c r="C404" s="179" t="s">
        <v>659</v>
      </c>
      <c r="D404" s="179" t="s">
        <v>146</v>
      </c>
      <c r="E404" s="180" t="s">
        <v>660</v>
      </c>
      <c r="F404" s="181" t="s">
        <v>661</v>
      </c>
      <c r="G404" s="182" t="s">
        <v>277</v>
      </c>
      <c r="H404" s="183">
        <v>1</v>
      </c>
      <c r="I404" s="184"/>
      <c r="J404" s="185">
        <f>ROUND(I404*H404,2)</f>
        <v>0</v>
      </c>
      <c r="K404" s="181" t="s">
        <v>19</v>
      </c>
      <c r="L404" s="40"/>
      <c r="M404" s="186" t="s">
        <v>19</v>
      </c>
      <c r="N404" s="187" t="s">
        <v>40</v>
      </c>
      <c r="O404" s="65"/>
      <c r="P404" s="188">
        <f>O404*H404</f>
        <v>0</v>
      </c>
      <c r="Q404" s="188">
        <v>0</v>
      </c>
      <c r="R404" s="188">
        <f>Q404*H404</f>
        <v>0</v>
      </c>
      <c r="S404" s="188">
        <v>0</v>
      </c>
      <c r="T404" s="18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0" t="s">
        <v>179</v>
      </c>
      <c r="AT404" s="190" t="s">
        <v>146</v>
      </c>
      <c r="AU404" s="190" t="s">
        <v>79</v>
      </c>
      <c r="AY404" s="18" t="s">
        <v>144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77</v>
      </c>
      <c r="BK404" s="191">
        <f>ROUND(I404*H404,2)</f>
        <v>0</v>
      </c>
      <c r="BL404" s="18" t="s">
        <v>179</v>
      </c>
      <c r="BM404" s="190" t="s">
        <v>662</v>
      </c>
    </row>
    <row r="405" spans="1:65" s="2" customFormat="1" ht="11.25">
      <c r="A405" s="35"/>
      <c r="B405" s="36"/>
      <c r="C405" s="37"/>
      <c r="D405" s="192" t="s">
        <v>152</v>
      </c>
      <c r="E405" s="37"/>
      <c r="F405" s="193" t="s">
        <v>661</v>
      </c>
      <c r="G405" s="37"/>
      <c r="H405" s="37"/>
      <c r="I405" s="194"/>
      <c r="J405" s="37"/>
      <c r="K405" s="37"/>
      <c r="L405" s="40"/>
      <c r="M405" s="195"/>
      <c r="N405" s="196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152</v>
      </c>
      <c r="AU405" s="18" t="s">
        <v>79</v>
      </c>
    </row>
    <row r="406" spans="1:65" s="2" customFormat="1" ht="16.5" customHeight="1">
      <c r="A406" s="35"/>
      <c r="B406" s="36"/>
      <c r="C406" s="179" t="s">
        <v>663</v>
      </c>
      <c r="D406" s="179" t="s">
        <v>146</v>
      </c>
      <c r="E406" s="180" t="s">
        <v>664</v>
      </c>
      <c r="F406" s="181" t="s">
        <v>665</v>
      </c>
      <c r="G406" s="182" t="s">
        <v>277</v>
      </c>
      <c r="H406" s="183">
        <v>1</v>
      </c>
      <c r="I406" s="184"/>
      <c r="J406" s="185">
        <f>ROUND(I406*H406,2)</f>
        <v>0</v>
      </c>
      <c r="K406" s="181" t="s">
        <v>19</v>
      </c>
      <c r="L406" s="40"/>
      <c r="M406" s="186" t="s">
        <v>19</v>
      </c>
      <c r="N406" s="187" t="s">
        <v>40</v>
      </c>
      <c r="O406" s="65"/>
      <c r="P406" s="188">
        <f>O406*H406</f>
        <v>0</v>
      </c>
      <c r="Q406" s="188">
        <v>0</v>
      </c>
      <c r="R406" s="188">
        <f>Q406*H406</f>
        <v>0</v>
      </c>
      <c r="S406" s="188">
        <v>0</v>
      </c>
      <c r="T406" s="189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0" t="s">
        <v>179</v>
      </c>
      <c r="AT406" s="190" t="s">
        <v>146</v>
      </c>
      <c r="AU406" s="190" t="s">
        <v>79</v>
      </c>
      <c r="AY406" s="18" t="s">
        <v>144</v>
      </c>
      <c r="BE406" s="191">
        <f>IF(N406="základní",J406,0)</f>
        <v>0</v>
      </c>
      <c r="BF406" s="191">
        <f>IF(N406="snížená",J406,0)</f>
        <v>0</v>
      </c>
      <c r="BG406" s="191">
        <f>IF(N406="zákl. přenesená",J406,0)</f>
        <v>0</v>
      </c>
      <c r="BH406" s="191">
        <f>IF(N406="sníž. přenesená",J406,0)</f>
        <v>0</v>
      </c>
      <c r="BI406" s="191">
        <f>IF(N406="nulová",J406,0)</f>
        <v>0</v>
      </c>
      <c r="BJ406" s="18" t="s">
        <v>77</v>
      </c>
      <c r="BK406" s="191">
        <f>ROUND(I406*H406,2)</f>
        <v>0</v>
      </c>
      <c r="BL406" s="18" t="s">
        <v>179</v>
      </c>
      <c r="BM406" s="190" t="s">
        <v>666</v>
      </c>
    </row>
    <row r="407" spans="1:65" s="2" customFormat="1" ht="11.25">
      <c r="A407" s="35"/>
      <c r="B407" s="36"/>
      <c r="C407" s="37"/>
      <c r="D407" s="192" t="s">
        <v>152</v>
      </c>
      <c r="E407" s="37"/>
      <c r="F407" s="193" t="s">
        <v>665</v>
      </c>
      <c r="G407" s="37"/>
      <c r="H407" s="37"/>
      <c r="I407" s="194"/>
      <c r="J407" s="37"/>
      <c r="K407" s="37"/>
      <c r="L407" s="40"/>
      <c r="M407" s="195"/>
      <c r="N407" s="196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152</v>
      </c>
      <c r="AU407" s="18" t="s">
        <v>79</v>
      </c>
    </row>
    <row r="408" spans="1:65" s="2" customFormat="1" ht="16.5" customHeight="1">
      <c r="A408" s="35"/>
      <c r="B408" s="36"/>
      <c r="C408" s="179" t="s">
        <v>667</v>
      </c>
      <c r="D408" s="179" t="s">
        <v>146</v>
      </c>
      <c r="E408" s="180" t="s">
        <v>668</v>
      </c>
      <c r="F408" s="181" t="s">
        <v>669</v>
      </c>
      <c r="G408" s="182" t="s">
        <v>277</v>
      </c>
      <c r="H408" s="183">
        <v>1</v>
      </c>
      <c r="I408" s="184"/>
      <c r="J408" s="185">
        <f>ROUND(I408*H408,2)</f>
        <v>0</v>
      </c>
      <c r="K408" s="181" t="s">
        <v>19</v>
      </c>
      <c r="L408" s="40"/>
      <c r="M408" s="186" t="s">
        <v>19</v>
      </c>
      <c r="N408" s="187" t="s">
        <v>40</v>
      </c>
      <c r="O408" s="65"/>
      <c r="P408" s="188">
        <f>O408*H408</f>
        <v>0</v>
      </c>
      <c r="Q408" s="188">
        <v>0</v>
      </c>
      <c r="R408" s="188">
        <f>Q408*H408</f>
        <v>0</v>
      </c>
      <c r="S408" s="188">
        <v>0</v>
      </c>
      <c r="T408" s="189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90" t="s">
        <v>179</v>
      </c>
      <c r="AT408" s="190" t="s">
        <v>146</v>
      </c>
      <c r="AU408" s="190" t="s">
        <v>79</v>
      </c>
      <c r="AY408" s="18" t="s">
        <v>144</v>
      </c>
      <c r="BE408" s="191">
        <f>IF(N408="základní",J408,0)</f>
        <v>0</v>
      </c>
      <c r="BF408" s="191">
        <f>IF(N408="snížená",J408,0)</f>
        <v>0</v>
      </c>
      <c r="BG408" s="191">
        <f>IF(N408="zákl. přenesená",J408,0)</f>
        <v>0</v>
      </c>
      <c r="BH408" s="191">
        <f>IF(N408="sníž. přenesená",J408,0)</f>
        <v>0</v>
      </c>
      <c r="BI408" s="191">
        <f>IF(N408="nulová",J408,0)</f>
        <v>0</v>
      </c>
      <c r="BJ408" s="18" t="s">
        <v>77</v>
      </c>
      <c r="BK408" s="191">
        <f>ROUND(I408*H408,2)</f>
        <v>0</v>
      </c>
      <c r="BL408" s="18" t="s">
        <v>179</v>
      </c>
      <c r="BM408" s="190" t="s">
        <v>670</v>
      </c>
    </row>
    <row r="409" spans="1:65" s="2" customFormat="1" ht="11.25">
      <c r="A409" s="35"/>
      <c r="B409" s="36"/>
      <c r="C409" s="37"/>
      <c r="D409" s="192" t="s">
        <v>152</v>
      </c>
      <c r="E409" s="37"/>
      <c r="F409" s="193" t="s">
        <v>669</v>
      </c>
      <c r="G409" s="37"/>
      <c r="H409" s="37"/>
      <c r="I409" s="194"/>
      <c r="J409" s="37"/>
      <c r="K409" s="37"/>
      <c r="L409" s="40"/>
      <c r="M409" s="195"/>
      <c r="N409" s="196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152</v>
      </c>
      <c r="AU409" s="18" t="s">
        <v>79</v>
      </c>
    </row>
    <row r="410" spans="1:65" s="2" customFormat="1" ht="16.5" customHeight="1">
      <c r="A410" s="35"/>
      <c r="B410" s="36"/>
      <c r="C410" s="179" t="s">
        <v>671</v>
      </c>
      <c r="D410" s="179" t="s">
        <v>146</v>
      </c>
      <c r="E410" s="180" t="s">
        <v>672</v>
      </c>
      <c r="F410" s="181" t="s">
        <v>673</v>
      </c>
      <c r="G410" s="182" t="s">
        <v>277</v>
      </c>
      <c r="H410" s="183">
        <v>1</v>
      </c>
      <c r="I410" s="184"/>
      <c r="J410" s="185">
        <f>ROUND(I410*H410,2)</f>
        <v>0</v>
      </c>
      <c r="K410" s="181" t="s">
        <v>19</v>
      </c>
      <c r="L410" s="40"/>
      <c r="M410" s="186" t="s">
        <v>19</v>
      </c>
      <c r="N410" s="187" t="s">
        <v>40</v>
      </c>
      <c r="O410" s="65"/>
      <c r="P410" s="188">
        <f>O410*H410</f>
        <v>0</v>
      </c>
      <c r="Q410" s="188">
        <v>0</v>
      </c>
      <c r="R410" s="188">
        <f>Q410*H410</f>
        <v>0</v>
      </c>
      <c r="S410" s="188">
        <v>0</v>
      </c>
      <c r="T410" s="18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0" t="s">
        <v>179</v>
      </c>
      <c r="AT410" s="190" t="s">
        <v>146</v>
      </c>
      <c r="AU410" s="190" t="s">
        <v>79</v>
      </c>
      <c r="AY410" s="18" t="s">
        <v>144</v>
      </c>
      <c r="BE410" s="191">
        <f>IF(N410="základní",J410,0)</f>
        <v>0</v>
      </c>
      <c r="BF410" s="191">
        <f>IF(N410="snížená",J410,0)</f>
        <v>0</v>
      </c>
      <c r="BG410" s="191">
        <f>IF(N410="zákl. přenesená",J410,0)</f>
        <v>0</v>
      </c>
      <c r="BH410" s="191">
        <f>IF(N410="sníž. přenesená",J410,0)</f>
        <v>0</v>
      </c>
      <c r="BI410" s="191">
        <f>IF(N410="nulová",J410,0)</f>
        <v>0</v>
      </c>
      <c r="BJ410" s="18" t="s">
        <v>77</v>
      </c>
      <c r="BK410" s="191">
        <f>ROUND(I410*H410,2)</f>
        <v>0</v>
      </c>
      <c r="BL410" s="18" t="s">
        <v>179</v>
      </c>
      <c r="BM410" s="190" t="s">
        <v>674</v>
      </c>
    </row>
    <row r="411" spans="1:65" s="2" customFormat="1" ht="11.25">
      <c r="A411" s="35"/>
      <c r="B411" s="36"/>
      <c r="C411" s="37"/>
      <c r="D411" s="192" t="s">
        <v>152</v>
      </c>
      <c r="E411" s="37"/>
      <c r="F411" s="193" t="s">
        <v>673</v>
      </c>
      <c r="G411" s="37"/>
      <c r="H411" s="37"/>
      <c r="I411" s="194"/>
      <c r="J411" s="37"/>
      <c r="K411" s="37"/>
      <c r="L411" s="40"/>
      <c r="M411" s="195"/>
      <c r="N411" s="196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152</v>
      </c>
      <c r="AU411" s="18" t="s">
        <v>79</v>
      </c>
    </row>
    <row r="412" spans="1:65" s="2" customFormat="1" ht="16.5" customHeight="1">
      <c r="A412" s="35"/>
      <c r="B412" s="36"/>
      <c r="C412" s="179" t="s">
        <v>675</v>
      </c>
      <c r="D412" s="179" t="s">
        <v>146</v>
      </c>
      <c r="E412" s="180" t="s">
        <v>676</v>
      </c>
      <c r="F412" s="181" t="s">
        <v>677</v>
      </c>
      <c r="G412" s="182" t="s">
        <v>277</v>
      </c>
      <c r="H412" s="183">
        <v>1</v>
      </c>
      <c r="I412" s="184"/>
      <c r="J412" s="185">
        <f>ROUND(I412*H412,2)</f>
        <v>0</v>
      </c>
      <c r="K412" s="181" t="s">
        <v>19</v>
      </c>
      <c r="L412" s="40"/>
      <c r="M412" s="186" t="s">
        <v>19</v>
      </c>
      <c r="N412" s="187" t="s">
        <v>40</v>
      </c>
      <c r="O412" s="65"/>
      <c r="P412" s="188">
        <f>O412*H412</f>
        <v>0</v>
      </c>
      <c r="Q412" s="188">
        <v>0</v>
      </c>
      <c r="R412" s="188">
        <f>Q412*H412</f>
        <v>0</v>
      </c>
      <c r="S412" s="188">
        <v>0</v>
      </c>
      <c r="T412" s="189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90" t="s">
        <v>179</v>
      </c>
      <c r="AT412" s="190" t="s">
        <v>146</v>
      </c>
      <c r="AU412" s="190" t="s">
        <v>79</v>
      </c>
      <c r="AY412" s="18" t="s">
        <v>144</v>
      </c>
      <c r="BE412" s="191">
        <f>IF(N412="základní",J412,0)</f>
        <v>0</v>
      </c>
      <c r="BF412" s="191">
        <f>IF(N412="snížená",J412,0)</f>
        <v>0</v>
      </c>
      <c r="BG412" s="191">
        <f>IF(N412="zákl. přenesená",J412,0)</f>
        <v>0</v>
      </c>
      <c r="BH412" s="191">
        <f>IF(N412="sníž. přenesená",J412,0)</f>
        <v>0</v>
      </c>
      <c r="BI412" s="191">
        <f>IF(N412="nulová",J412,0)</f>
        <v>0</v>
      </c>
      <c r="BJ412" s="18" t="s">
        <v>77</v>
      </c>
      <c r="BK412" s="191">
        <f>ROUND(I412*H412,2)</f>
        <v>0</v>
      </c>
      <c r="BL412" s="18" t="s">
        <v>179</v>
      </c>
      <c r="BM412" s="190" t="s">
        <v>678</v>
      </c>
    </row>
    <row r="413" spans="1:65" s="2" customFormat="1" ht="11.25">
      <c r="A413" s="35"/>
      <c r="B413" s="36"/>
      <c r="C413" s="37"/>
      <c r="D413" s="192" t="s">
        <v>152</v>
      </c>
      <c r="E413" s="37"/>
      <c r="F413" s="193" t="s">
        <v>677</v>
      </c>
      <c r="G413" s="37"/>
      <c r="H413" s="37"/>
      <c r="I413" s="194"/>
      <c r="J413" s="37"/>
      <c r="K413" s="37"/>
      <c r="L413" s="40"/>
      <c r="M413" s="195"/>
      <c r="N413" s="196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152</v>
      </c>
      <c r="AU413" s="18" t="s">
        <v>79</v>
      </c>
    </row>
    <row r="414" spans="1:65" s="2" customFormat="1" ht="16.5" customHeight="1">
      <c r="A414" s="35"/>
      <c r="B414" s="36"/>
      <c r="C414" s="179" t="s">
        <v>679</v>
      </c>
      <c r="D414" s="179" t="s">
        <v>146</v>
      </c>
      <c r="E414" s="180" t="s">
        <v>680</v>
      </c>
      <c r="F414" s="181" t="s">
        <v>681</v>
      </c>
      <c r="G414" s="182" t="s">
        <v>277</v>
      </c>
      <c r="H414" s="183">
        <v>8</v>
      </c>
      <c r="I414" s="184"/>
      <c r="J414" s="185">
        <f>ROUND(I414*H414,2)</f>
        <v>0</v>
      </c>
      <c r="K414" s="181" t="s">
        <v>19</v>
      </c>
      <c r="L414" s="40"/>
      <c r="M414" s="186" t="s">
        <v>19</v>
      </c>
      <c r="N414" s="187" t="s">
        <v>40</v>
      </c>
      <c r="O414" s="65"/>
      <c r="P414" s="188">
        <f>O414*H414</f>
        <v>0</v>
      </c>
      <c r="Q414" s="188">
        <v>0</v>
      </c>
      <c r="R414" s="188">
        <f>Q414*H414</f>
        <v>0</v>
      </c>
      <c r="S414" s="188">
        <v>0</v>
      </c>
      <c r="T414" s="18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0" t="s">
        <v>179</v>
      </c>
      <c r="AT414" s="190" t="s">
        <v>146</v>
      </c>
      <c r="AU414" s="190" t="s">
        <v>79</v>
      </c>
      <c r="AY414" s="18" t="s">
        <v>144</v>
      </c>
      <c r="BE414" s="191">
        <f>IF(N414="základní",J414,0)</f>
        <v>0</v>
      </c>
      <c r="BF414" s="191">
        <f>IF(N414="snížená",J414,0)</f>
        <v>0</v>
      </c>
      <c r="BG414" s="191">
        <f>IF(N414="zákl. přenesená",J414,0)</f>
        <v>0</v>
      </c>
      <c r="BH414" s="191">
        <f>IF(N414="sníž. přenesená",J414,0)</f>
        <v>0</v>
      </c>
      <c r="BI414" s="191">
        <f>IF(N414="nulová",J414,0)</f>
        <v>0</v>
      </c>
      <c r="BJ414" s="18" t="s">
        <v>77</v>
      </c>
      <c r="BK414" s="191">
        <f>ROUND(I414*H414,2)</f>
        <v>0</v>
      </c>
      <c r="BL414" s="18" t="s">
        <v>179</v>
      </c>
      <c r="BM414" s="190" t="s">
        <v>682</v>
      </c>
    </row>
    <row r="415" spans="1:65" s="2" customFormat="1" ht="11.25">
      <c r="A415" s="35"/>
      <c r="B415" s="36"/>
      <c r="C415" s="37"/>
      <c r="D415" s="192" t="s">
        <v>152</v>
      </c>
      <c r="E415" s="37"/>
      <c r="F415" s="193" t="s">
        <v>681</v>
      </c>
      <c r="G415" s="37"/>
      <c r="H415" s="37"/>
      <c r="I415" s="194"/>
      <c r="J415" s="37"/>
      <c r="K415" s="37"/>
      <c r="L415" s="40"/>
      <c r="M415" s="195"/>
      <c r="N415" s="196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152</v>
      </c>
      <c r="AU415" s="18" t="s">
        <v>79</v>
      </c>
    </row>
    <row r="416" spans="1:65" s="2" customFormat="1" ht="16.5" customHeight="1">
      <c r="A416" s="35"/>
      <c r="B416" s="36"/>
      <c r="C416" s="179" t="s">
        <v>683</v>
      </c>
      <c r="D416" s="179" t="s">
        <v>146</v>
      </c>
      <c r="E416" s="180" t="s">
        <v>684</v>
      </c>
      <c r="F416" s="181" t="s">
        <v>685</v>
      </c>
      <c r="G416" s="182" t="s">
        <v>277</v>
      </c>
      <c r="H416" s="183">
        <v>1</v>
      </c>
      <c r="I416" s="184"/>
      <c r="J416" s="185">
        <f>ROUND(I416*H416,2)</f>
        <v>0</v>
      </c>
      <c r="K416" s="181" t="s">
        <v>19</v>
      </c>
      <c r="L416" s="40"/>
      <c r="M416" s="186" t="s">
        <v>19</v>
      </c>
      <c r="N416" s="187" t="s">
        <v>40</v>
      </c>
      <c r="O416" s="65"/>
      <c r="P416" s="188">
        <f>O416*H416</f>
        <v>0</v>
      </c>
      <c r="Q416" s="188">
        <v>0</v>
      </c>
      <c r="R416" s="188">
        <f>Q416*H416</f>
        <v>0</v>
      </c>
      <c r="S416" s="188">
        <v>0</v>
      </c>
      <c r="T416" s="189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0" t="s">
        <v>179</v>
      </c>
      <c r="AT416" s="190" t="s">
        <v>146</v>
      </c>
      <c r="AU416" s="190" t="s">
        <v>79</v>
      </c>
      <c r="AY416" s="18" t="s">
        <v>144</v>
      </c>
      <c r="BE416" s="191">
        <f>IF(N416="základní",J416,0)</f>
        <v>0</v>
      </c>
      <c r="BF416" s="191">
        <f>IF(N416="snížená",J416,0)</f>
        <v>0</v>
      </c>
      <c r="BG416" s="191">
        <f>IF(N416="zákl. přenesená",J416,0)</f>
        <v>0</v>
      </c>
      <c r="BH416" s="191">
        <f>IF(N416="sníž. přenesená",J416,0)</f>
        <v>0</v>
      </c>
      <c r="BI416" s="191">
        <f>IF(N416="nulová",J416,0)</f>
        <v>0</v>
      </c>
      <c r="BJ416" s="18" t="s">
        <v>77</v>
      </c>
      <c r="BK416" s="191">
        <f>ROUND(I416*H416,2)</f>
        <v>0</v>
      </c>
      <c r="BL416" s="18" t="s">
        <v>179</v>
      </c>
      <c r="BM416" s="190" t="s">
        <v>686</v>
      </c>
    </row>
    <row r="417" spans="1:65" s="2" customFormat="1" ht="11.25">
      <c r="A417" s="35"/>
      <c r="B417" s="36"/>
      <c r="C417" s="37"/>
      <c r="D417" s="192" t="s">
        <v>152</v>
      </c>
      <c r="E417" s="37"/>
      <c r="F417" s="193" t="s">
        <v>685</v>
      </c>
      <c r="G417" s="37"/>
      <c r="H417" s="37"/>
      <c r="I417" s="194"/>
      <c r="J417" s="37"/>
      <c r="K417" s="37"/>
      <c r="L417" s="40"/>
      <c r="M417" s="195"/>
      <c r="N417" s="196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152</v>
      </c>
      <c r="AU417" s="18" t="s">
        <v>79</v>
      </c>
    </row>
    <row r="418" spans="1:65" s="2" customFormat="1" ht="16.5" customHeight="1">
      <c r="A418" s="35"/>
      <c r="B418" s="36"/>
      <c r="C418" s="179" t="s">
        <v>687</v>
      </c>
      <c r="D418" s="179" t="s">
        <v>146</v>
      </c>
      <c r="E418" s="180" t="s">
        <v>688</v>
      </c>
      <c r="F418" s="181" t="s">
        <v>689</v>
      </c>
      <c r="G418" s="182" t="s">
        <v>192</v>
      </c>
      <c r="H418" s="183">
        <v>180</v>
      </c>
      <c r="I418" s="184"/>
      <c r="J418" s="185">
        <f>ROUND(I418*H418,2)</f>
        <v>0</v>
      </c>
      <c r="K418" s="181" t="s">
        <v>19</v>
      </c>
      <c r="L418" s="40"/>
      <c r="M418" s="186" t="s">
        <v>19</v>
      </c>
      <c r="N418" s="187" t="s">
        <v>40</v>
      </c>
      <c r="O418" s="65"/>
      <c r="P418" s="188">
        <f>O418*H418</f>
        <v>0</v>
      </c>
      <c r="Q418" s="188">
        <v>0</v>
      </c>
      <c r="R418" s="188">
        <f>Q418*H418</f>
        <v>0</v>
      </c>
      <c r="S418" s="188">
        <v>0</v>
      </c>
      <c r="T418" s="189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0" t="s">
        <v>179</v>
      </c>
      <c r="AT418" s="190" t="s">
        <v>146</v>
      </c>
      <c r="AU418" s="190" t="s">
        <v>79</v>
      </c>
      <c r="AY418" s="18" t="s">
        <v>144</v>
      </c>
      <c r="BE418" s="191">
        <f>IF(N418="základní",J418,0)</f>
        <v>0</v>
      </c>
      <c r="BF418" s="191">
        <f>IF(N418="snížená",J418,0)</f>
        <v>0</v>
      </c>
      <c r="BG418" s="191">
        <f>IF(N418="zákl. přenesená",J418,0)</f>
        <v>0</v>
      </c>
      <c r="BH418" s="191">
        <f>IF(N418="sníž. přenesená",J418,0)</f>
        <v>0</v>
      </c>
      <c r="BI418" s="191">
        <f>IF(N418="nulová",J418,0)</f>
        <v>0</v>
      </c>
      <c r="BJ418" s="18" t="s">
        <v>77</v>
      </c>
      <c r="BK418" s="191">
        <f>ROUND(I418*H418,2)</f>
        <v>0</v>
      </c>
      <c r="BL418" s="18" t="s">
        <v>179</v>
      </c>
      <c r="BM418" s="190" t="s">
        <v>690</v>
      </c>
    </row>
    <row r="419" spans="1:65" s="2" customFormat="1" ht="11.25">
      <c r="A419" s="35"/>
      <c r="B419" s="36"/>
      <c r="C419" s="37"/>
      <c r="D419" s="192" t="s">
        <v>152</v>
      </c>
      <c r="E419" s="37"/>
      <c r="F419" s="193" t="s">
        <v>689</v>
      </c>
      <c r="G419" s="37"/>
      <c r="H419" s="37"/>
      <c r="I419" s="194"/>
      <c r="J419" s="37"/>
      <c r="K419" s="37"/>
      <c r="L419" s="40"/>
      <c r="M419" s="195"/>
      <c r="N419" s="196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152</v>
      </c>
      <c r="AU419" s="18" t="s">
        <v>79</v>
      </c>
    </row>
    <row r="420" spans="1:65" s="2" customFormat="1" ht="16.5" customHeight="1">
      <c r="A420" s="35"/>
      <c r="B420" s="36"/>
      <c r="C420" s="179" t="s">
        <v>691</v>
      </c>
      <c r="D420" s="179" t="s">
        <v>146</v>
      </c>
      <c r="E420" s="180" t="s">
        <v>692</v>
      </c>
      <c r="F420" s="181" t="s">
        <v>693</v>
      </c>
      <c r="G420" s="182" t="s">
        <v>192</v>
      </c>
      <c r="H420" s="183">
        <v>100</v>
      </c>
      <c r="I420" s="184"/>
      <c r="J420" s="185">
        <f>ROUND(I420*H420,2)</f>
        <v>0</v>
      </c>
      <c r="K420" s="181" t="s">
        <v>19</v>
      </c>
      <c r="L420" s="40"/>
      <c r="M420" s="186" t="s">
        <v>19</v>
      </c>
      <c r="N420" s="187" t="s">
        <v>40</v>
      </c>
      <c r="O420" s="65"/>
      <c r="P420" s="188">
        <f>O420*H420</f>
        <v>0</v>
      </c>
      <c r="Q420" s="188">
        <v>0</v>
      </c>
      <c r="R420" s="188">
        <f>Q420*H420</f>
        <v>0</v>
      </c>
      <c r="S420" s="188">
        <v>0</v>
      </c>
      <c r="T420" s="189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90" t="s">
        <v>179</v>
      </c>
      <c r="AT420" s="190" t="s">
        <v>146</v>
      </c>
      <c r="AU420" s="190" t="s">
        <v>79</v>
      </c>
      <c r="AY420" s="18" t="s">
        <v>144</v>
      </c>
      <c r="BE420" s="191">
        <f>IF(N420="základní",J420,0)</f>
        <v>0</v>
      </c>
      <c r="BF420" s="191">
        <f>IF(N420="snížená",J420,0)</f>
        <v>0</v>
      </c>
      <c r="BG420" s="191">
        <f>IF(N420="zákl. přenesená",J420,0)</f>
        <v>0</v>
      </c>
      <c r="BH420" s="191">
        <f>IF(N420="sníž. přenesená",J420,0)</f>
        <v>0</v>
      </c>
      <c r="BI420" s="191">
        <f>IF(N420="nulová",J420,0)</f>
        <v>0</v>
      </c>
      <c r="BJ420" s="18" t="s">
        <v>77</v>
      </c>
      <c r="BK420" s="191">
        <f>ROUND(I420*H420,2)</f>
        <v>0</v>
      </c>
      <c r="BL420" s="18" t="s">
        <v>179</v>
      </c>
      <c r="BM420" s="190" t="s">
        <v>694</v>
      </c>
    </row>
    <row r="421" spans="1:65" s="2" customFormat="1" ht="11.25">
      <c r="A421" s="35"/>
      <c r="B421" s="36"/>
      <c r="C421" s="37"/>
      <c r="D421" s="192" t="s">
        <v>152</v>
      </c>
      <c r="E421" s="37"/>
      <c r="F421" s="193" t="s">
        <v>693</v>
      </c>
      <c r="G421" s="37"/>
      <c r="H421" s="37"/>
      <c r="I421" s="194"/>
      <c r="J421" s="37"/>
      <c r="K421" s="37"/>
      <c r="L421" s="40"/>
      <c r="M421" s="195"/>
      <c r="N421" s="196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152</v>
      </c>
      <c r="AU421" s="18" t="s">
        <v>79</v>
      </c>
    </row>
    <row r="422" spans="1:65" s="2" customFormat="1" ht="16.5" customHeight="1">
      <c r="A422" s="35"/>
      <c r="B422" s="36"/>
      <c r="C422" s="179" t="s">
        <v>695</v>
      </c>
      <c r="D422" s="179" t="s">
        <v>146</v>
      </c>
      <c r="E422" s="180" t="s">
        <v>696</v>
      </c>
      <c r="F422" s="181" t="s">
        <v>697</v>
      </c>
      <c r="G422" s="182" t="s">
        <v>277</v>
      </c>
      <c r="H422" s="183">
        <v>25</v>
      </c>
      <c r="I422" s="184"/>
      <c r="J422" s="185">
        <f>ROUND(I422*H422,2)</f>
        <v>0</v>
      </c>
      <c r="K422" s="181" t="s">
        <v>19</v>
      </c>
      <c r="L422" s="40"/>
      <c r="M422" s="186" t="s">
        <v>19</v>
      </c>
      <c r="N422" s="187" t="s">
        <v>40</v>
      </c>
      <c r="O422" s="65"/>
      <c r="P422" s="188">
        <f>O422*H422</f>
        <v>0</v>
      </c>
      <c r="Q422" s="188">
        <v>0</v>
      </c>
      <c r="R422" s="188">
        <f>Q422*H422</f>
        <v>0</v>
      </c>
      <c r="S422" s="188">
        <v>0</v>
      </c>
      <c r="T422" s="18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0" t="s">
        <v>179</v>
      </c>
      <c r="AT422" s="190" t="s">
        <v>146</v>
      </c>
      <c r="AU422" s="190" t="s">
        <v>79</v>
      </c>
      <c r="AY422" s="18" t="s">
        <v>144</v>
      </c>
      <c r="BE422" s="191">
        <f>IF(N422="základní",J422,0)</f>
        <v>0</v>
      </c>
      <c r="BF422" s="191">
        <f>IF(N422="snížená",J422,0)</f>
        <v>0</v>
      </c>
      <c r="BG422" s="191">
        <f>IF(N422="zákl. přenesená",J422,0)</f>
        <v>0</v>
      </c>
      <c r="BH422" s="191">
        <f>IF(N422="sníž. přenesená",J422,0)</f>
        <v>0</v>
      </c>
      <c r="BI422" s="191">
        <f>IF(N422="nulová",J422,0)</f>
        <v>0</v>
      </c>
      <c r="BJ422" s="18" t="s">
        <v>77</v>
      </c>
      <c r="BK422" s="191">
        <f>ROUND(I422*H422,2)</f>
        <v>0</v>
      </c>
      <c r="BL422" s="18" t="s">
        <v>179</v>
      </c>
      <c r="BM422" s="190" t="s">
        <v>698</v>
      </c>
    </row>
    <row r="423" spans="1:65" s="2" customFormat="1" ht="11.25">
      <c r="A423" s="35"/>
      <c r="B423" s="36"/>
      <c r="C423" s="37"/>
      <c r="D423" s="192" t="s">
        <v>152</v>
      </c>
      <c r="E423" s="37"/>
      <c r="F423" s="193" t="s">
        <v>697</v>
      </c>
      <c r="G423" s="37"/>
      <c r="H423" s="37"/>
      <c r="I423" s="194"/>
      <c r="J423" s="37"/>
      <c r="K423" s="37"/>
      <c r="L423" s="40"/>
      <c r="M423" s="195"/>
      <c r="N423" s="196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152</v>
      </c>
      <c r="AU423" s="18" t="s">
        <v>79</v>
      </c>
    </row>
    <row r="424" spans="1:65" s="2" customFormat="1" ht="16.5" customHeight="1">
      <c r="A424" s="35"/>
      <c r="B424" s="36"/>
      <c r="C424" s="179" t="s">
        <v>699</v>
      </c>
      <c r="D424" s="179" t="s">
        <v>146</v>
      </c>
      <c r="E424" s="180" t="s">
        <v>700</v>
      </c>
      <c r="F424" s="181" t="s">
        <v>701</v>
      </c>
      <c r="G424" s="182" t="s">
        <v>277</v>
      </c>
      <c r="H424" s="183">
        <v>7</v>
      </c>
      <c r="I424" s="184"/>
      <c r="J424" s="185">
        <f>ROUND(I424*H424,2)</f>
        <v>0</v>
      </c>
      <c r="K424" s="181" t="s">
        <v>19</v>
      </c>
      <c r="L424" s="40"/>
      <c r="M424" s="186" t="s">
        <v>19</v>
      </c>
      <c r="N424" s="187" t="s">
        <v>40</v>
      </c>
      <c r="O424" s="65"/>
      <c r="P424" s="188">
        <f>O424*H424</f>
        <v>0</v>
      </c>
      <c r="Q424" s="188">
        <v>0</v>
      </c>
      <c r="R424" s="188">
        <f>Q424*H424</f>
        <v>0</v>
      </c>
      <c r="S424" s="188">
        <v>0</v>
      </c>
      <c r="T424" s="18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0" t="s">
        <v>179</v>
      </c>
      <c r="AT424" s="190" t="s">
        <v>146</v>
      </c>
      <c r="AU424" s="190" t="s">
        <v>79</v>
      </c>
      <c r="AY424" s="18" t="s">
        <v>144</v>
      </c>
      <c r="BE424" s="191">
        <f>IF(N424="základní",J424,0)</f>
        <v>0</v>
      </c>
      <c r="BF424" s="191">
        <f>IF(N424="snížená",J424,0)</f>
        <v>0</v>
      </c>
      <c r="BG424" s="191">
        <f>IF(N424="zákl. přenesená",J424,0)</f>
        <v>0</v>
      </c>
      <c r="BH424" s="191">
        <f>IF(N424="sníž. přenesená",J424,0)</f>
        <v>0</v>
      </c>
      <c r="BI424" s="191">
        <f>IF(N424="nulová",J424,0)</f>
        <v>0</v>
      </c>
      <c r="BJ424" s="18" t="s">
        <v>77</v>
      </c>
      <c r="BK424" s="191">
        <f>ROUND(I424*H424,2)</f>
        <v>0</v>
      </c>
      <c r="BL424" s="18" t="s">
        <v>179</v>
      </c>
      <c r="BM424" s="190" t="s">
        <v>702</v>
      </c>
    </row>
    <row r="425" spans="1:65" s="2" customFormat="1" ht="11.25">
      <c r="A425" s="35"/>
      <c r="B425" s="36"/>
      <c r="C425" s="37"/>
      <c r="D425" s="192" t="s">
        <v>152</v>
      </c>
      <c r="E425" s="37"/>
      <c r="F425" s="193" t="s">
        <v>701</v>
      </c>
      <c r="G425" s="37"/>
      <c r="H425" s="37"/>
      <c r="I425" s="194"/>
      <c r="J425" s="37"/>
      <c r="K425" s="37"/>
      <c r="L425" s="40"/>
      <c r="M425" s="195"/>
      <c r="N425" s="196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152</v>
      </c>
      <c r="AU425" s="18" t="s">
        <v>79</v>
      </c>
    </row>
    <row r="426" spans="1:65" s="2" customFormat="1" ht="16.5" customHeight="1">
      <c r="A426" s="35"/>
      <c r="B426" s="36"/>
      <c r="C426" s="179" t="s">
        <v>703</v>
      </c>
      <c r="D426" s="179" t="s">
        <v>146</v>
      </c>
      <c r="E426" s="180" t="s">
        <v>704</v>
      </c>
      <c r="F426" s="181" t="s">
        <v>705</v>
      </c>
      <c r="G426" s="182" t="s">
        <v>192</v>
      </c>
      <c r="H426" s="183">
        <v>120</v>
      </c>
      <c r="I426" s="184"/>
      <c r="J426" s="185">
        <f>ROUND(I426*H426,2)</f>
        <v>0</v>
      </c>
      <c r="K426" s="181" t="s">
        <v>19</v>
      </c>
      <c r="L426" s="40"/>
      <c r="M426" s="186" t="s">
        <v>19</v>
      </c>
      <c r="N426" s="187" t="s">
        <v>40</v>
      </c>
      <c r="O426" s="65"/>
      <c r="P426" s="188">
        <f>O426*H426</f>
        <v>0</v>
      </c>
      <c r="Q426" s="188">
        <v>0</v>
      </c>
      <c r="R426" s="188">
        <f>Q426*H426</f>
        <v>0</v>
      </c>
      <c r="S426" s="188">
        <v>0</v>
      </c>
      <c r="T426" s="189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0" t="s">
        <v>179</v>
      </c>
      <c r="AT426" s="190" t="s">
        <v>146</v>
      </c>
      <c r="AU426" s="190" t="s">
        <v>79</v>
      </c>
      <c r="AY426" s="18" t="s">
        <v>144</v>
      </c>
      <c r="BE426" s="191">
        <f>IF(N426="základní",J426,0)</f>
        <v>0</v>
      </c>
      <c r="BF426" s="191">
        <f>IF(N426="snížená",J426,0)</f>
        <v>0</v>
      </c>
      <c r="BG426" s="191">
        <f>IF(N426="zákl. přenesená",J426,0)</f>
        <v>0</v>
      </c>
      <c r="BH426" s="191">
        <f>IF(N426="sníž. přenesená",J426,0)</f>
        <v>0</v>
      </c>
      <c r="BI426" s="191">
        <f>IF(N426="nulová",J426,0)</f>
        <v>0</v>
      </c>
      <c r="BJ426" s="18" t="s">
        <v>77</v>
      </c>
      <c r="BK426" s="191">
        <f>ROUND(I426*H426,2)</f>
        <v>0</v>
      </c>
      <c r="BL426" s="18" t="s">
        <v>179</v>
      </c>
      <c r="BM426" s="190" t="s">
        <v>706</v>
      </c>
    </row>
    <row r="427" spans="1:65" s="2" customFormat="1" ht="11.25">
      <c r="A427" s="35"/>
      <c r="B427" s="36"/>
      <c r="C427" s="37"/>
      <c r="D427" s="192" t="s">
        <v>152</v>
      </c>
      <c r="E427" s="37"/>
      <c r="F427" s="193" t="s">
        <v>705</v>
      </c>
      <c r="G427" s="37"/>
      <c r="H427" s="37"/>
      <c r="I427" s="194"/>
      <c r="J427" s="37"/>
      <c r="K427" s="37"/>
      <c r="L427" s="40"/>
      <c r="M427" s="195"/>
      <c r="N427" s="196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152</v>
      </c>
      <c r="AU427" s="18" t="s">
        <v>79</v>
      </c>
    </row>
    <row r="428" spans="1:65" s="2" customFormat="1" ht="16.5" customHeight="1">
      <c r="A428" s="35"/>
      <c r="B428" s="36"/>
      <c r="C428" s="179" t="s">
        <v>707</v>
      </c>
      <c r="D428" s="179" t="s">
        <v>146</v>
      </c>
      <c r="E428" s="180" t="s">
        <v>696</v>
      </c>
      <c r="F428" s="181" t="s">
        <v>697</v>
      </c>
      <c r="G428" s="182" t="s">
        <v>277</v>
      </c>
      <c r="H428" s="183">
        <v>30</v>
      </c>
      <c r="I428" s="184"/>
      <c r="J428" s="185">
        <f>ROUND(I428*H428,2)</f>
        <v>0</v>
      </c>
      <c r="K428" s="181" t="s">
        <v>19</v>
      </c>
      <c r="L428" s="40"/>
      <c r="M428" s="186" t="s">
        <v>19</v>
      </c>
      <c r="N428" s="187" t="s">
        <v>40</v>
      </c>
      <c r="O428" s="65"/>
      <c r="P428" s="188">
        <f>O428*H428</f>
        <v>0</v>
      </c>
      <c r="Q428" s="188">
        <v>0</v>
      </c>
      <c r="R428" s="188">
        <f>Q428*H428</f>
        <v>0</v>
      </c>
      <c r="S428" s="188">
        <v>0</v>
      </c>
      <c r="T428" s="18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90" t="s">
        <v>179</v>
      </c>
      <c r="AT428" s="190" t="s">
        <v>146</v>
      </c>
      <c r="AU428" s="190" t="s">
        <v>79</v>
      </c>
      <c r="AY428" s="18" t="s">
        <v>144</v>
      </c>
      <c r="BE428" s="191">
        <f>IF(N428="základní",J428,0)</f>
        <v>0</v>
      </c>
      <c r="BF428" s="191">
        <f>IF(N428="snížená",J428,0)</f>
        <v>0</v>
      </c>
      <c r="BG428" s="191">
        <f>IF(N428="zákl. přenesená",J428,0)</f>
        <v>0</v>
      </c>
      <c r="BH428" s="191">
        <f>IF(N428="sníž. přenesená",J428,0)</f>
        <v>0</v>
      </c>
      <c r="BI428" s="191">
        <f>IF(N428="nulová",J428,0)</f>
        <v>0</v>
      </c>
      <c r="BJ428" s="18" t="s">
        <v>77</v>
      </c>
      <c r="BK428" s="191">
        <f>ROUND(I428*H428,2)</f>
        <v>0</v>
      </c>
      <c r="BL428" s="18" t="s">
        <v>179</v>
      </c>
      <c r="BM428" s="190" t="s">
        <v>708</v>
      </c>
    </row>
    <row r="429" spans="1:65" s="2" customFormat="1" ht="11.25">
      <c r="A429" s="35"/>
      <c r="B429" s="36"/>
      <c r="C429" s="37"/>
      <c r="D429" s="192" t="s">
        <v>152</v>
      </c>
      <c r="E429" s="37"/>
      <c r="F429" s="193" t="s">
        <v>697</v>
      </c>
      <c r="G429" s="37"/>
      <c r="H429" s="37"/>
      <c r="I429" s="194"/>
      <c r="J429" s="37"/>
      <c r="K429" s="37"/>
      <c r="L429" s="40"/>
      <c r="M429" s="195"/>
      <c r="N429" s="196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152</v>
      </c>
      <c r="AU429" s="18" t="s">
        <v>79</v>
      </c>
    </row>
    <row r="430" spans="1:65" s="2" customFormat="1" ht="16.5" customHeight="1">
      <c r="A430" s="35"/>
      <c r="B430" s="36"/>
      <c r="C430" s="179" t="s">
        <v>709</v>
      </c>
      <c r="D430" s="179" t="s">
        <v>146</v>
      </c>
      <c r="E430" s="180" t="s">
        <v>616</v>
      </c>
      <c r="F430" s="181" t="s">
        <v>617</v>
      </c>
      <c r="G430" s="182" t="s">
        <v>192</v>
      </c>
      <c r="H430" s="183">
        <v>10</v>
      </c>
      <c r="I430" s="184"/>
      <c r="J430" s="185">
        <f>ROUND(I430*H430,2)</f>
        <v>0</v>
      </c>
      <c r="K430" s="181" t="s">
        <v>19</v>
      </c>
      <c r="L430" s="40"/>
      <c r="M430" s="186" t="s">
        <v>19</v>
      </c>
      <c r="N430" s="187" t="s">
        <v>40</v>
      </c>
      <c r="O430" s="65"/>
      <c r="P430" s="188">
        <f>O430*H430</f>
        <v>0</v>
      </c>
      <c r="Q430" s="188">
        <v>0</v>
      </c>
      <c r="R430" s="188">
        <f>Q430*H430</f>
        <v>0</v>
      </c>
      <c r="S430" s="188">
        <v>0</v>
      </c>
      <c r="T430" s="189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0" t="s">
        <v>179</v>
      </c>
      <c r="AT430" s="190" t="s">
        <v>146</v>
      </c>
      <c r="AU430" s="190" t="s">
        <v>79</v>
      </c>
      <c r="AY430" s="18" t="s">
        <v>144</v>
      </c>
      <c r="BE430" s="191">
        <f>IF(N430="základní",J430,0)</f>
        <v>0</v>
      </c>
      <c r="BF430" s="191">
        <f>IF(N430="snížená",J430,0)</f>
        <v>0</v>
      </c>
      <c r="BG430" s="191">
        <f>IF(N430="zákl. přenesená",J430,0)</f>
        <v>0</v>
      </c>
      <c r="BH430" s="191">
        <f>IF(N430="sníž. přenesená",J430,0)</f>
        <v>0</v>
      </c>
      <c r="BI430" s="191">
        <f>IF(N430="nulová",J430,0)</f>
        <v>0</v>
      </c>
      <c r="BJ430" s="18" t="s">
        <v>77</v>
      </c>
      <c r="BK430" s="191">
        <f>ROUND(I430*H430,2)</f>
        <v>0</v>
      </c>
      <c r="BL430" s="18" t="s">
        <v>179</v>
      </c>
      <c r="BM430" s="190" t="s">
        <v>710</v>
      </c>
    </row>
    <row r="431" spans="1:65" s="2" customFormat="1" ht="11.25">
      <c r="A431" s="35"/>
      <c r="B431" s="36"/>
      <c r="C431" s="37"/>
      <c r="D431" s="192" t="s">
        <v>152</v>
      </c>
      <c r="E431" s="37"/>
      <c r="F431" s="193" t="s">
        <v>617</v>
      </c>
      <c r="G431" s="37"/>
      <c r="H431" s="37"/>
      <c r="I431" s="194"/>
      <c r="J431" s="37"/>
      <c r="K431" s="37"/>
      <c r="L431" s="40"/>
      <c r="M431" s="195"/>
      <c r="N431" s="196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152</v>
      </c>
      <c r="AU431" s="18" t="s">
        <v>79</v>
      </c>
    </row>
    <row r="432" spans="1:65" s="2" customFormat="1" ht="16.5" customHeight="1">
      <c r="A432" s="35"/>
      <c r="B432" s="36"/>
      <c r="C432" s="179" t="s">
        <v>711</v>
      </c>
      <c r="D432" s="179" t="s">
        <v>146</v>
      </c>
      <c r="E432" s="180" t="s">
        <v>712</v>
      </c>
      <c r="F432" s="181" t="s">
        <v>713</v>
      </c>
      <c r="G432" s="182" t="s">
        <v>277</v>
      </c>
      <c r="H432" s="183">
        <v>1</v>
      </c>
      <c r="I432" s="184"/>
      <c r="J432" s="185">
        <f>ROUND(I432*H432,2)</f>
        <v>0</v>
      </c>
      <c r="K432" s="181" t="s">
        <v>19</v>
      </c>
      <c r="L432" s="40"/>
      <c r="M432" s="186" t="s">
        <v>19</v>
      </c>
      <c r="N432" s="187" t="s">
        <v>40</v>
      </c>
      <c r="O432" s="65"/>
      <c r="P432" s="188">
        <f>O432*H432</f>
        <v>0</v>
      </c>
      <c r="Q432" s="188">
        <v>0</v>
      </c>
      <c r="R432" s="188">
        <f>Q432*H432</f>
        <v>0</v>
      </c>
      <c r="S432" s="188">
        <v>0</v>
      </c>
      <c r="T432" s="189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90" t="s">
        <v>179</v>
      </c>
      <c r="AT432" s="190" t="s">
        <v>146</v>
      </c>
      <c r="AU432" s="190" t="s">
        <v>79</v>
      </c>
      <c r="AY432" s="18" t="s">
        <v>144</v>
      </c>
      <c r="BE432" s="191">
        <f>IF(N432="základní",J432,0)</f>
        <v>0</v>
      </c>
      <c r="BF432" s="191">
        <f>IF(N432="snížená",J432,0)</f>
        <v>0</v>
      </c>
      <c r="BG432" s="191">
        <f>IF(N432="zákl. přenesená",J432,0)</f>
        <v>0</v>
      </c>
      <c r="BH432" s="191">
        <f>IF(N432="sníž. přenesená",J432,0)</f>
        <v>0</v>
      </c>
      <c r="BI432" s="191">
        <f>IF(N432="nulová",J432,0)</f>
        <v>0</v>
      </c>
      <c r="BJ432" s="18" t="s">
        <v>77</v>
      </c>
      <c r="BK432" s="191">
        <f>ROUND(I432*H432,2)</f>
        <v>0</v>
      </c>
      <c r="BL432" s="18" t="s">
        <v>179</v>
      </c>
      <c r="BM432" s="190" t="s">
        <v>714</v>
      </c>
    </row>
    <row r="433" spans="1:65" s="2" customFormat="1" ht="11.25">
      <c r="A433" s="35"/>
      <c r="B433" s="36"/>
      <c r="C433" s="37"/>
      <c r="D433" s="192" t="s">
        <v>152</v>
      </c>
      <c r="E433" s="37"/>
      <c r="F433" s="193" t="s">
        <v>713</v>
      </c>
      <c r="G433" s="37"/>
      <c r="H433" s="37"/>
      <c r="I433" s="194"/>
      <c r="J433" s="37"/>
      <c r="K433" s="37"/>
      <c r="L433" s="40"/>
      <c r="M433" s="195"/>
      <c r="N433" s="196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152</v>
      </c>
      <c r="AU433" s="18" t="s">
        <v>79</v>
      </c>
    </row>
    <row r="434" spans="1:65" s="2" customFormat="1" ht="16.5" customHeight="1">
      <c r="A434" s="35"/>
      <c r="B434" s="36"/>
      <c r="C434" s="179" t="s">
        <v>715</v>
      </c>
      <c r="D434" s="179" t="s">
        <v>146</v>
      </c>
      <c r="E434" s="180" t="s">
        <v>716</v>
      </c>
      <c r="F434" s="181" t="s">
        <v>717</v>
      </c>
      <c r="G434" s="182" t="s">
        <v>277</v>
      </c>
      <c r="H434" s="183">
        <v>1</v>
      </c>
      <c r="I434" s="184"/>
      <c r="J434" s="185">
        <f>ROUND(I434*H434,2)</f>
        <v>0</v>
      </c>
      <c r="K434" s="181" t="s">
        <v>19</v>
      </c>
      <c r="L434" s="40"/>
      <c r="M434" s="186" t="s">
        <v>19</v>
      </c>
      <c r="N434" s="187" t="s">
        <v>40</v>
      </c>
      <c r="O434" s="65"/>
      <c r="P434" s="188">
        <f>O434*H434</f>
        <v>0</v>
      </c>
      <c r="Q434" s="188">
        <v>0</v>
      </c>
      <c r="R434" s="188">
        <f>Q434*H434</f>
        <v>0</v>
      </c>
      <c r="S434" s="188">
        <v>0</v>
      </c>
      <c r="T434" s="189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0" t="s">
        <v>179</v>
      </c>
      <c r="AT434" s="190" t="s">
        <v>146</v>
      </c>
      <c r="AU434" s="190" t="s">
        <v>79</v>
      </c>
      <c r="AY434" s="18" t="s">
        <v>144</v>
      </c>
      <c r="BE434" s="191">
        <f>IF(N434="základní",J434,0)</f>
        <v>0</v>
      </c>
      <c r="BF434" s="191">
        <f>IF(N434="snížená",J434,0)</f>
        <v>0</v>
      </c>
      <c r="BG434" s="191">
        <f>IF(N434="zákl. přenesená",J434,0)</f>
        <v>0</v>
      </c>
      <c r="BH434" s="191">
        <f>IF(N434="sníž. přenesená",J434,0)</f>
        <v>0</v>
      </c>
      <c r="BI434" s="191">
        <f>IF(N434="nulová",J434,0)</f>
        <v>0</v>
      </c>
      <c r="BJ434" s="18" t="s">
        <v>77</v>
      </c>
      <c r="BK434" s="191">
        <f>ROUND(I434*H434,2)</f>
        <v>0</v>
      </c>
      <c r="BL434" s="18" t="s">
        <v>179</v>
      </c>
      <c r="BM434" s="190" t="s">
        <v>718</v>
      </c>
    </row>
    <row r="435" spans="1:65" s="2" customFormat="1" ht="11.25">
      <c r="A435" s="35"/>
      <c r="B435" s="36"/>
      <c r="C435" s="37"/>
      <c r="D435" s="192" t="s">
        <v>152</v>
      </c>
      <c r="E435" s="37"/>
      <c r="F435" s="193" t="s">
        <v>717</v>
      </c>
      <c r="G435" s="37"/>
      <c r="H435" s="37"/>
      <c r="I435" s="194"/>
      <c r="J435" s="37"/>
      <c r="K435" s="37"/>
      <c r="L435" s="40"/>
      <c r="M435" s="195"/>
      <c r="N435" s="196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152</v>
      </c>
      <c r="AU435" s="18" t="s">
        <v>79</v>
      </c>
    </row>
    <row r="436" spans="1:65" s="2" customFormat="1" ht="16.5" customHeight="1">
      <c r="A436" s="35"/>
      <c r="B436" s="36"/>
      <c r="C436" s="179" t="s">
        <v>719</v>
      </c>
      <c r="D436" s="179" t="s">
        <v>146</v>
      </c>
      <c r="E436" s="180" t="s">
        <v>720</v>
      </c>
      <c r="F436" s="181" t="s">
        <v>721</v>
      </c>
      <c r="G436" s="182" t="s">
        <v>277</v>
      </c>
      <c r="H436" s="183">
        <v>2</v>
      </c>
      <c r="I436" s="184"/>
      <c r="J436" s="185">
        <f>ROUND(I436*H436,2)</f>
        <v>0</v>
      </c>
      <c r="K436" s="181" t="s">
        <v>19</v>
      </c>
      <c r="L436" s="40"/>
      <c r="M436" s="186" t="s">
        <v>19</v>
      </c>
      <c r="N436" s="187" t="s">
        <v>40</v>
      </c>
      <c r="O436" s="65"/>
      <c r="P436" s="188">
        <f>O436*H436</f>
        <v>0</v>
      </c>
      <c r="Q436" s="188">
        <v>0</v>
      </c>
      <c r="R436" s="188">
        <f>Q436*H436</f>
        <v>0</v>
      </c>
      <c r="S436" s="188">
        <v>0</v>
      </c>
      <c r="T436" s="189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90" t="s">
        <v>179</v>
      </c>
      <c r="AT436" s="190" t="s">
        <v>146</v>
      </c>
      <c r="AU436" s="190" t="s">
        <v>79</v>
      </c>
      <c r="AY436" s="18" t="s">
        <v>144</v>
      </c>
      <c r="BE436" s="191">
        <f>IF(N436="základní",J436,0)</f>
        <v>0</v>
      </c>
      <c r="BF436" s="191">
        <f>IF(N436="snížená",J436,0)</f>
        <v>0</v>
      </c>
      <c r="BG436" s="191">
        <f>IF(N436="zákl. přenesená",J436,0)</f>
        <v>0</v>
      </c>
      <c r="BH436" s="191">
        <f>IF(N436="sníž. přenesená",J436,0)</f>
        <v>0</v>
      </c>
      <c r="BI436" s="191">
        <f>IF(N436="nulová",J436,0)</f>
        <v>0</v>
      </c>
      <c r="BJ436" s="18" t="s">
        <v>77</v>
      </c>
      <c r="BK436" s="191">
        <f>ROUND(I436*H436,2)</f>
        <v>0</v>
      </c>
      <c r="BL436" s="18" t="s">
        <v>179</v>
      </c>
      <c r="BM436" s="190" t="s">
        <v>722</v>
      </c>
    </row>
    <row r="437" spans="1:65" s="2" customFormat="1" ht="11.25">
      <c r="A437" s="35"/>
      <c r="B437" s="36"/>
      <c r="C437" s="37"/>
      <c r="D437" s="192" t="s">
        <v>152</v>
      </c>
      <c r="E437" s="37"/>
      <c r="F437" s="193" t="s">
        <v>721</v>
      </c>
      <c r="G437" s="37"/>
      <c r="H437" s="37"/>
      <c r="I437" s="194"/>
      <c r="J437" s="37"/>
      <c r="K437" s="37"/>
      <c r="L437" s="40"/>
      <c r="M437" s="195"/>
      <c r="N437" s="196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152</v>
      </c>
      <c r="AU437" s="18" t="s">
        <v>79</v>
      </c>
    </row>
    <row r="438" spans="1:65" s="2" customFormat="1" ht="16.5" customHeight="1">
      <c r="A438" s="35"/>
      <c r="B438" s="36"/>
      <c r="C438" s="179" t="s">
        <v>723</v>
      </c>
      <c r="D438" s="179" t="s">
        <v>146</v>
      </c>
      <c r="E438" s="180" t="s">
        <v>724</v>
      </c>
      <c r="F438" s="181" t="s">
        <v>725</v>
      </c>
      <c r="G438" s="182" t="s">
        <v>277</v>
      </c>
      <c r="H438" s="183">
        <v>4</v>
      </c>
      <c r="I438" s="184"/>
      <c r="J438" s="185">
        <f>ROUND(I438*H438,2)</f>
        <v>0</v>
      </c>
      <c r="K438" s="181" t="s">
        <v>19</v>
      </c>
      <c r="L438" s="40"/>
      <c r="M438" s="186" t="s">
        <v>19</v>
      </c>
      <c r="N438" s="187" t="s">
        <v>40</v>
      </c>
      <c r="O438" s="65"/>
      <c r="P438" s="188">
        <f>O438*H438</f>
        <v>0</v>
      </c>
      <c r="Q438" s="188">
        <v>0</v>
      </c>
      <c r="R438" s="188">
        <f>Q438*H438</f>
        <v>0</v>
      </c>
      <c r="S438" s="188">
        <v>0</v>
      </c>
      <c r="T438" s="18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0" t="s">
        <v>179</v>
      </c>
      <c r="AT438" s="190" t="s">
        <v>146</v>
      </c>
      <c r="AU438" s="190" t="s">
        <v>79</v>
      </c>
      <c r="AY438" s="18" t="s">
        <v>144</v>
      </c>
      <c r="BE438" s="191">
        <f>IF(N438="základní",J438,0)</f>
        <v>0</v>
      </c>
      <c r="BF438" s="191">
        <f>IF(N438="snížená",J438,0)</f>
        <v>0</v>
      </c>
      <c r="BG438" s="191">
        <f>IF(N438="zákl. přenesená",J438,0)</f>
        <v>0</v>
      </c>
      <c r="BH438" s="191">
        <f>IF(N438="sníž. přenesená",J438,0)</f>
        <v>0</v>
      </c>
      <c r="BI438" s="191">
        <f>IF(N438="nulová",J438,0)</f>
        <v>0</v>
      </c>
      <c r="BJ438" s="18" t="s">
        <v>77</v>
      </c>
      <c r="BK438" s="191">
        <f>ROUND(I438*H438,2)</f>
        <v>0</v>
      </c>
      <c r="BL438" s="18" t="s">
        <v>179</v>
      </c>
      <c r="BM438" s="190" t="s">
        <v>726</v>
      </c>
    </row>
    <row r="439" spans="1:65" s="2" customFormat="1" ht="11.25">
      <c r="A439" s="35"/>
      <c r="B439" s="36"/>
      <c r="C439" s="37"/>
      <c r="D439" s="192" t="s">
        <v>152</v>
      </c>
      <c r="E439" s="37"/>
      <c r="F439" s="193" t="s">
        <v>725</v>
      </c>
      <c r="G439" s="37"/>
      <c r="H439" s="37"/>
      <c r="I439" s="194"/>
      <c r="J439" s="37"/>
      <c r="K439" s="37"/>
      <c r="L439" s="40"/>
      <c r="M439" s="195"/>
      <c r="N439" s="196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152</v>
      </c>
      <c r="AU439" s="18" t="s">
        <v>79</v>
      </c>
    </row>
    <row r="440" spans="1:65" s="2" customFormat="1" ht="24.2" customHeight="1">
      <c r="A440" s="35"/>
      <c r="B440" s="36"/>
      <c r="C440" s="179" t="s">
        <v>727</v>
      </c>
      <c r="D440" s="179" t="s">
        <v>146</v>
      </c>
      <c r="E440" s="180" t="s">
        <v>728</v>
      </c>
      <c r="F440" s="181" t="s">
        <v>729</v>
      </c>
      <c r="G440" s="182" t="s">
        <v>277</v>
      </c>
      <c r="H440" s="183">
        <v>1</v>
      </c>
      <c r="I440" s="184"/>
      <c r="J440" s="185">
        <f>ROUND(I440*H440,2)</f>
        <v>0</v>
      </c>
      <c r="K440" s="181" t="s">
        <v>19</v>
      </c>
      <c r="L440" s="40"/>
      <c r="M440" s="186" t="s">
        <v>19</v>
      </c>
      <c r="N440" s="187" t="s">
        <v>40</v>
      </c>
      <c r="O440" s="65"/>
      <c r="P440" s="188">
        <f>O440*H440</f>
        <v>0</v>
      </c>
      <c r="Q440" s="188">
        <v>0</v>
      </c>
      <c r="R440" s="188">
        <f>Q440*H440</f>
        <v>0</v>
      </c>
      <c r="S440" s="188">
        <v>0</v>
      </c>
      <c r="T440" s="189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90" t="s">
        <v>179</v>
      </c>
      <c r="AT440" s="190" t="s">
        <v>146</v>
      </c>
      <c r="AU440" s="190" t="s">
        <v>79</v>
      </c>
      <c r="AY440" s="18" t="s">
        <v>144</v>
      </c>
      <c r="BE440" s="191">
        <f>IF(N440="základní",J440,0)</f>
        <v>0</v>
      </c>
      <c r="BF440" s="191">
        <f>IF(N440="snížená",J440,0)</f>
        <v>0</v>
      </c>
      <c r="BG440" s="191">
        <f>IF(N440="zákl. přenesená",J440,0)</f>
        <v>0</v>
      </c>
      <c r="BH440" s="191">
        <f>IF(N440="sníž. přenesená",J440,0)</f>
        <v>0</v>
      </c>
      <c r="BI440" s="191">
        <f>IF(N440="nulová",J440,0)</f>
        <v>0</v>
      </c>
      <c r="BJ440" s="18" t="s">
        <v>77</v>
      </c>
      <c r="BK440" s="191">
        <f>ROUND(I440*H440,2)</f>
        <v>0</v>
      </c>
      <c r="BL440" s="18" t="s">
        <v>179</v>
      </c>
      <c r="BM440" s="190" t="s">
        <v>730</v>
      </c>
    </row>
    <row r="441" spans="1:65" s="2" customFormat="1" ht="11.25">
      <c r="A441" s="35"/>
      <c r="B441" s="36"/>
      <c r="C441" s="37"/>
      <c r="D441" s="192" t="s">
        <v>152</v>
      </c>
      <c r="E441" s="37"/>
      <c r="F441" s="193" t="s">
        <v>729</v>
      </c>
      <c r="G441" s="37"/>
      <c r="H441" s="37"/>
      <c r="I441" s="194"/>
      <c r="J441" s="37"/>
      <c r="K441" s="37"/>
      <c r="L441" s="40"/>
      <c r="M441" s="195"/>
      <c r="N441" s="196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152</v>
      </c>
      <c r="AU441" s="18" t="s">
        <v>79</v>
      </c>
    </row>
    <row r="442" spans="1:65" s="2" customFormat="1" ht="16.5" customHeight="1">
      <c r="A442" s="35"/>
      <c r="B442" s="36"/>
      <c r="C442" s="179" t="s">
        <v>731</v>
      </c>
      <c r="D442" s="179" t="s">
        <v>146</v>
      </c>
      <c r="E442" s="180" t="s">
        <v>732</v>
      </c>
      <c r="F442" s="181" t="s">
        <v>733</v>
      </c>
      <c r="G442" s="182" t="s">
        <v>192</v>
      </c>
      <c r="H442" s="183">
        <v>150</v>
      </c>
      <c r="I442" s="184"/>
      <c r="J442" s="185">
        <f>ROUND(I442*H442,2)</f>
        <v>0</v>
      </c>
      <c r="K442" s="181" t="s">
        <v>19</v>
      </c>
      <c r="L442" s="40"/>
      <c r="M442" s="186" t="s">
        <v>19</v>
      </c>
      <c r="N442" s="187" t="s">
        <v>40</v>
      </c>
      <c r="O442" s="65"/>
      <c r="P442" s="188">
        <f>O442*H442</f>
        <v>0</v>
      </c>
      <c r="Q442" s="188">
        <v>0</v>
      </c>
      <c r="R442" s="188">
        <f>Q442*H442</f>
        <v>0</v>
      </c>
      <c r="S442" s="188">
        <v>0</v>
      </c>
      <c r="T442" s="189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90" t="s">
        <v>179</v>
      </c>
      <c r="AT442" s="190" t="s">
        <v>146</v>
      </c>
      <c r="AU442" s="190" t="s">
        <v>79</v>
      </c>
      <c r="AY442" s="18" t="s">
        <v>144</v>
      </c>
      <c r="BE442" s="191">
        <f>IF(N442="základní",J442,0)</f>
        <v>0</v>
      </c>
      <c r="BF442" s="191">
        <f>IF(N442="snížená",J442,0)</f>
        <v>0</v>
      </c>
      <c r="BG442" s="191">
        <f>IF(N442="zákl. přenesená",J442,0)</f>
        <v>0</v>
      </c>
      <c r="BH442" s="191">
        <f>IF(N442="sníž. přenesená",J442,0)</f>
        <v>0</v>
      </c>
      <c r="BI442" s="191">
        <f>IF(N442="nulová",J442,0)</f>
        <v>0</v>
      </c>
      <c r="BJ442" s="18" t="s">
        <v>77</v>
      </c>
      <c r="BK442" s="191">
        <f>ROUND(I442*H442,2)</f>
        <v>0</v>
      </c>
      <c r="BL442" s="18" t="s">
        <v>179</v>
      </c>
      <c r="BM442" s="190" t="s">
        <v>734</v>
      </c>
    </row>
    <row r="443" spans="1:65" s="2" customFormat="1" ht="11.25">
      <c r="A443" s="35"/>
      <c r="B443" s="36"/>
      <c r="C443" s="37"/>
      <c r="D443" s="192" t="s">
        <v>152</v>
      </c>
      <c r="E443" s="37"/>
      <c r="F443" s="193" t="s">
        <v>733</v>
      </c>
      <c r="G443" s="37"/>
      <c r="H443" s="37"/>
      <c r="I443" s="194"/>
      <c r="J443" s="37"/>
      <c r="K443" s="37"/>
      <c r="L443" s="40"/>
      <c r="M443" s="195"/>
      <c r="N443" s="196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152</v>
      </c>
      <c r="AU443" s="18" t="s">
        <v>79</v>
      </c>
    </row>
    <row r="444" spans="1:65" s="2" customFormat="1" ht="16.5" customHeight="1">
      <c r="A444" s="35"/>
      <c r="B444" s="36"/>
      <c r="C444" s="179" t="s">
        <v>735</v>
      </c>
      <c r="D444" s="179" t="s">
        <v>146</v>
      </c>
      <c r="E444" s="180" t="s">
        <v>736</v>
      </c>
      <c r="F444" s="181" t="s">
        <v>737</v>
      </c>
      <c r="G444" s="182" t="s">
        <v>277</v>
      </c>
      <c r="H444" s="183">
        <v>6</v>
      </c>
      <c r="I444" s="184"/>
      <c r="J444" s="185">
        <f>ROUND(I444*H444,2)</f>
        <v>0</v>
      </c>
      <c r="K444" s="181" t="s">
        <v>19</v>
      </c>
      <c r="L444" s="40"/>
      <c r="M444" s="186" t="s">
        <v>19</v>
      </c>
      <c r="N444" s="187" t="s">
        <v>40</v>
      </c>
      <c r="O444" s="65"/>
      <c r="P444" s="188">
        <f>O444*H444</f>
        <v>0</v>
      </c>
      <c r="Q444" s="188">
        <v>0</v>
      </c>
      <c r="R444" s="188">
        <f>Q444*H444</f>
        <v>0</v>
      </c>
      <c r="S444" s="188">
        <v>0</v>
      </c>
      <c r="T444" s="18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90" t="s">
        <v>179</v>
      </c>
      <c r="AT444" s="190" t="s">
        <v>146</v>
      </c>
      <c r="AU444" s="190" t="s">
        <v>79</v>
      </c>
      <c r="AY444" s="18" t="s">
        <v>144</v>
      </c>
      <c r="BE444" s="191">
        <f>IF(N444="základní",J444,0)</f>
        <v>0</v>
      </c>
      <c r="BF444" s="191">
        <f>IF(N444="snížená",J444,0)</f>
        <v>0</v>
      </c>
      <c r="BG444" s="191">
        <f>IF(N444="zákl. přenesená",J444,0)</f>
        <v>0</v>
      </c>
      <c r="BH444" s="191">
        <f>IF(N444="sníž. přenesená",J444,0)</f>
        <v>0</v>
      </c>
      <c r="BI444" s="191">
        <f>IF(N444="nulová",J444,0)</f>
        <v>0</v>
      </c>
      <c r="BJ444" s="18" t="s">
        <v>77</v>
      </c>
      <c r="BK444" s="191">
        <f>ROUND(I444*H444,2)</f>
        <v>0</v>
      </c>
      <c r="BL444" s="18" t="s">
        <v>179</v>
      </c>
      <c r="BM444" s="190" t="s">
        <v>738</v>
      </c>
    </row>
    <row r="445" spans="1:65" s="2" customFormat="1" ht="11.25">
      <c r="A445" s="35"/>
      <c r="B445" s="36"/>
      <c r="C445" s="37"/>
      <c r="D445" s="192" t="s">
        <v>152</v>
      </c>
      <c r="E445" s="37"/>
      <c r="F445" s="193" t="s">
        <v>737</v>
      </c>
      <c r="G445" s="37"/>
      <c r="H445" s="37"/>
      <c r="I445" s="194"/>
      <c r="J445" s="37"/>
      <c r="K445" s="37"/>
      <c r="L445" s="40"/>
      <c r="M445" s="195"/>
      <c r="N445" s="196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152</v>
      </c>
      <c r="AU445" s="18" t="s">
        <v>79</v>
      </c>
    </row>
    <row r="446" spans="1:65" s="2" customFormat="1" ht="16.5" customHeight="1">
      <c r="A446" s="35"/>
      <c r="B446" s="36"/>
      <c r="C446" s="179" t="s">
        <v>739</v>
      </c>
      <c r="D446" s="179" t="s">
        <v>146</v>
      </c>
      <c r="E446" s="180" t="s">
        <v>740</v>
      </c>
      <c r="F446" s="181" t="s">
        <v>741</v>
      </c>
      <c r="G446" s="182" t="s">
        <v>277</v>
      </c>
      <c r="H446" s="183">
        <v>12</v>
      </c>
      <c r="I446" s="184"/>
      <c r="J446" s="185">
        <f>ROUND(I446*H446,2)</f>
        <v>0</v>
      </c>
      <c r="K446" s="181" t="s">
        <v>19</v>
      </c>
      <c r="L446" s="40"/>
      <c r="M446" s="186" t="s">
        <v>19</v>
      </c>
      <c r="N446" s="187" t="s">
        <v>40</v>
      </c>
      <c r="O446" s="65"/>
      <c r="P446" s="188">
        <f>O446*H446</f>
        <v>0</v>
      </c>
      <c r="Q446" s="188">
        <v>0</v>
      </c>
      <c r="R446" s="188">
        <f>Q446*H446</f>
        <v>0</v>
      </c>
      <c r="S446" s="188">
        <v>0</v>
      </c>
      <c r="T446" s="18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0" t="s">
        <v>179</v>
      </c>
      <c r="AT446" s="190" t="s">
        <v>146</v>
      </c>
      <c r="AU446" s="190" t="s">
        <v>79</v>
      </c>
      <c r="AY446" s="18" t="s">
        <v>144</v>
      </c>
      <c r="BE446" s="191">
        <f>IF(N446="základní",J446,0)</f>
        <v>0</v>
      </c>
      <c r="BF446" s="191">
        <f>IF(N446="snížená",J446,0)</f>
        <v>0</v>
      </c>
      <c r="BG446" s="191">
        <f>IF(N446="zákl. přenesená",J446,0)</f>
        <v>0</v>
      </c>
      <c r="BH446" s="191">
        <f>IF(N446="sníž. přenesená",J446,0)</f>
        <v>0</v>
      </c>
      <c r="BI446" s="191">
        <f>IF(N446="nulová",J446,0)</f>
        <v>0</v>
      </c>
      <c r="BJ446" s="18" t="s">
        <v>77</v>
      </c>
      <c r="BK446" s="191">
        <f>ROUND(I446*H446,2)</f>
        <v>0</v>
      </c>
      <c r="BL446" s="18" t="s">
        <v>179</v>
      </c>
      <c r="BM446" s="190" t="s">
        <v>742</v>
      </c>
    </row>
    <row r="447" spans="1:65" s="2" customFormat="1" ht="11.25">
      <c r="A447" s="35"/>
      <c r="B447" s="36"/>
      <c r="C447" s="37"/>
      <c r="D447" s="192" t="s">
        <v>152</v>
      </c>
      <c r="E447" s="37"/>
      <c r="F447" s="193" t="s">
        <v>741</v>
      </c>
      <c r="G447" s="37"/>
      <c r="H447" s="37"/>
      <c r="I447" s="194"/>
      <c r="J447" s="37"/>
      <c r="K447" s="37"/>
      <c r="L447" s="40"/>
      <c r="M447" s="195"/>
      <c r="N447" s="196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152</v>
      </c>
      <c r="AU447" s="18" t="s">
        <v>79</v>
      </c>
    </row>
    <row r="448" spans="1:65" s="2" customFormat="1" ht="16.5" customHeight="1">
      <c r="A448" s="35"/>
      <c r="B448" s="36"/>
      <c r="C448" s="179" t="s">
        <v>743</v>
      </c>
      <c r="D448" s="179" t="s">
        <v>146</v>
      </c>
      <c r="E448" s="180" t="s">
        <v>744</v>
      </c>
      <c r="F448" s="181" t="s">
        <v>745</v>
      </c>
      <c r="G448" s="182" t="s">
        <v>277</v>
      </c>
      <c r="H448" s="183">
        <v>12</v>
      </c>
      <c r="I448" s="184"/>
      <c r="J448" s="185">
        <f>ROUND(I448*H448,2)</f>
        <v>0</v>
      </c>
      <c r="K448" s="181" t="s">
        <v>19</v>
      </c>
      <c r="L448" s="40"/>
      <c r="M448" s="186" t="s">
        <v>19</v>
      </c>
      <c r="N448" s="187" t="s">
        <v>40</v>
      </c>
      <c r="O448" s="65"/>
      <c r="P448" s="188">
        <f>O448*H448</f>
        <v>0</v>
      </c>
      <c r="Q448" s="188">
        <v>0</v>
      </c>
      <c r="R448" s="188">
        <f>Q448*H448</f>
        <v>0</v>
      </c>
      <c r="S448" s="188">
        <v>0</v>
      </c>
      <c r="T448" s="18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90" t="s">
        <v>179</v>
      </c>
      <c r="AT448" s="190" t="s">
        <v>146</v>
      </c>
      <c r="AU448" s="190" t="s">
        <v>79</v>
      </c>
      <c r="AY448" s="18" t="s">
        <v>144</v>
      </c>
      <c r="BE448" s="191">
        <f>IF(N448="základní",J448,0)</f>
        <v>0</v>
      </c>
      <c r="BF448" s="191">
        <f>IF(N448="snížená",J448,0)</f>
        <v>0</v>
      </c>
      <c r="BG448" s="191">
        <f>IF(N448="zákl. přenesená",J448,0)</f>
        <v>0</v>
      </c>
      <c r="BH448" s="191">
        <f>IF(N448="sníž. přenesená",J448,0)</f>
        <v>0</v>
      </c>
      <c r="BI448" s="191">
        <f>IF(N448="nulová",J448,0)</f>
        <v>0</v>
      </c>
      <c r="BJ448" s="18" t="s">
        <v>77</v>
      </c>
      <c r="BK448" s="191">
        <f>ROUND(I448*H448,2)</f>
        <v>0</v>
      </c>
      <c r="BL448" s="18" t="s">
        <v>179</v>
      </c>
      <c r="BM448" s="190" t="s">
        <v>746</v>
      </c>
    </row>
    <row r="449" spans="1:65" s="2" customFormat="1" ht="11.25">
      <c r="A449" s="35"/>
      <c r="B449" s="36"/>
      <c r="C449" s="37"/>
      <c r="D449" s="192" t="s">
        <v>152</v>
      </c>
      <c r="E449" s="37"/>
      <c r="F449" s="193" t="s">
        <v>745</v>
      </c>
      <c r="G449" s="37"/>
      <c r="H449" s="37"/>
      <c r="I449" s="194"/>
      <c r="J449" s="37"/>
      <c r="K449" s="37"/>
      <c r="L449" s="40"/>
      <c r="M449" s="195"/>
      <c r="N449" s="196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152</v>
      </c>
      <c r="AU449" s="18" t="s">
        <v>79</v>
      </c>
    </row>
    <row r="450" spans="1:65" s="2" customFormat="1" ht="21.75" customHeight="1">
      <c r="A450" s="35"/>
      <c r="B450" s="36"/>
      <c r="C450" s="179" t="s">
        <v>747</v>
      </c>
      <c r="D450" s="179" t="s">
        <v>146</v>
      </c>
      <c r="E450" s="180" t="s">
        <v>748</v>
      </c>
      <c r="F450" s="181" t="s">
        <v>749</v>
      </c>
      <c r="G450" s="182" t="s">
        <v>277</v>
      </c>
      <c r="H450" s="183">
        <v>10</v>
      </c>
      <c r="I450" s="184"/>
      <c r="J450" s="185">
        <f>ROUND(I450*H450,2)</f>
        <v>0</v>
      </c>
      <c r="K450" s="181" t="s">
        <v>19</v>
      </c>
      <c r="L450" s="40"/>
      <c r="M450" s="186" t="s">
        <v>19</v>
      </c>
      <c r="N450" s="187" t="s">
        <v>40</v>
      </c>
      <c r="O450" s="65"/>
      <c r="P450" s="188">
        <f>O450*H450</f>
        <v>0</v>
      </c>
      <c r="Q450" s="188">
        <v>0</v>
      </c>
      <c r="R450" s="188">
        <f>Q450*H450</f>
        <v>0</v>
      </c>
      <c r="S450" s="188">
        <v>0</v>
      </c>
      <c r="T450" s="189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90" t="s">
        <v>179</v>
      </c>
      <c r="AT450" s="190" t="s">
        <v>146</v>
      </c>
      <c r="AU450" s="190" t="s">
        <v>79</v>
      </c>
      <c r="AY450" s="18" t="s">
        <v>144</v>
      </c>
      <c r="BE450" s="191">
        <f>IF(N450="základní",J450,0)</f>
        <v>0</v>
      </c>
      <c r="BF450" s="191">
        <f>IF(N450="snížená",J450,0)</f>
        <v>0</v>
      </c>
      <c r="BG450" s="191">
        <f>IF(N450="zákl. přenesená",J450,0)</f>
        <v>0</v>
      </c>
      <c r="BH450" s="191">
        <f>IF(N450="sníž. přenesená",J450,0)</f>
        <v>0</v>
      </c>
      <c r="BI450" s="191">
        <f>IF(N450="nulová",J450,0)</f>
        <v>0</v>
      </c>
      <c r="BJ450" s="18" t="s">
        <v>77</v>
      </c>
      <c r="BK450" s="191">
        <f>ROUND(I450*H450,2)</f>
        <v>0</v>
      </c>
      <c r="BL450" s="18" t="s">
        <v>179</v>
      </c>
      <c r="BM450" s="190" t="s">
        <v>750</v>
      </c>
    </row>
    <row r="451" spans="1:65" s="2" customFormat="1" ht="11.25">
      <c r="A451" s="35"/>
      <c r="B451" s="36"/>
      <c r="C451" s="37"/>
      <c r="D451" s="192" t="s">
        <v>152</v>
      </c>
      <c r="E451" s="37"/>
      <c r="F451" s="193" t="s">
        <v>749</v>
      </c>
      <c r="G451" s="37"/>
      <c r="H451" s="37"/>
      <c r="I451" s="194"/>
      <c r="J451" s="37"/>
      <c r="K451" s="37"/>
      <c r="L451" s="40"/>
      <c r="M451" s="195"/>
      <c r="N451" s="196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152</v>
      </c>
      <c r="AU451" s="18" t="s">
        <v>79</v>
      </c>
    </row>
    <row r="452" spans="1:65" s="2" customFormat="1" ht="16.5" customHeight="1">
      <c r="A452" s="35"/>
      <c r="B452" s="36"/>
      <c r="C452" s="179" t="s">
        <v>751</v>
      </c>
      <c r="D452" s="179" t="s">
        <v>146</v>
      </c>
      <c r="E452" s="180" t="s">
        <v>752</v>
      </c>
      <c r="F452" s="181" t="s">
        <v>753</v>
      </c>
      <c r="G452" s="182" t="s">
        <v>277</v>
      </c>
      <c r="H452" s="183">
        <v>3</v>
      </c>
      <c r="I452" s="184"/>
      <c r="J452" s="185">
        <f>ROUND(I452*H452,2)</f>
        <v>0</v>
      </c>
      <c r="K452" s="181" t="s">
        <v>19</v>
      </c>
      <c r="L452" s="40"/>
      <c r="M452" s="186" t="s">
        <v>19</v>
      </c>
      <c r="N452" s="187" t="s">
        <v>40</v>
      </c>
      <c r="O452" s="65"/>
      <c r="P452" s="188">
        <f>O452*H452</f>
        <v>0</v>
      </c>
      <c r="Q452" s="188">
        <v>0</v>
      </c>
      <c r="R452" s="188">
        <f>Q452*H452</f>
        <v>0</v>
      </c>
      <c r="S452" s="188">
        <v>0</v>
      </c>
      <c r="T452" s="189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90" t="s">
        <v>179</v>
      </c>
      <c r="AT452" s="190" t="s">
        <v>146</v>
      </c>
      <c r="AU452" s="190" t="s">
        <v>79</v>
      </c>
      <c r="AY452" s="18" t="s">
        <v>144</v>
      </c>
      <c r="BE452" s="191">
        <f>IF(N452="základní",J452,0)</f>
        <v>0</v>
      </c>
      <c r="BF452" s="191">
        <f>IF(N452="snížená",J452,0)</f>
        <v>0</v>
      </c>
      <c r="BG452" s="191">
        <f>IF(N452="zákl. přenesená",J452,0)</f>
        <v>0</v>
      </c>
      <c r="BH452" s="191">
        <f>IF(N452="sníž. přenesená",J452,0)</f>
        <v>0</v>
      </c>
      <c r="BI452" s="191">
        <f>IF(N452="nulová",J452,0)</f>
        <v>0</v>
      </c>
      <c r="BJ452" s="18" t="s">
        <v>77</v>
      </c>
      <c r="BK452" s="191">
        <f>ROUND(I452*H452,2)</f>
        <v>0</v>
      </c>
      <c r="BL452" s="18" t="s">
        <v>179</v>
      </c>
      <c r="BM452" s="190" t="s">
        <v>754</v>
      </c>
    </row>
    <row r="453" spans="1:65" s="2" customFormat="1" ht="11.25">
      <c r="A453" s="35"/>
      <c r="B453" s="36"/>
      <c r="C453" s="37"/>
      <c r="D453" s="192" t="s">
        <v>152</v>
      </c>
      <c r="E453" s="37"/>
      <c r="F453" s="193" t="s">
        <v>753</v>
      </c>
      <c r="G453" s="37"/>
      <c r="H453" s="37"/>
      <c r="I453" s="194"/>
      <c r="J453" s="37"/>
      <c r="K453" s="37"/>
      <c r="L453" s="40"/>
      <c r="M453" s="195"/>
      <c r="N453" s="196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152</v>
      </c>
      <c r="AU453" s="18" t="s">
        <v>79</v>
      </c>
    </row>
    <row r="454" spans="1:65" s="2" customFormat="1" ht="16.5" customHeight="1">
      <c r="A454" s="35"/>
      <c r="B454" s="36"/>
      <c r="C454" s="179" t="s">
        <v>755</v>
      </c>
      <c r="D454" s="179" t="s">
        <v>146</v>
      </c>
      <c r="E454" s="180" t="s">
        <v>756</v>
      </c>
      <c r="F454" s="181" t="s">
        <v>757</v>
      </c>
      <c r="G454" s="182" t="s">
        <v>277</v>
      </c>
      <c r="H454" s="183">
        <v>2</v>
      </c>
      <c r="I454" s="184"/>
      <c r="J454" s="185">
        <f>ROUND(I454*H454,2)</f>
        <v>0</v>
      </c>
      <c r="K454" s="181" t="s">
        <v>19</v>
      </c>
      <c r="L454" s="40"/>
      <c r="M454" s="186" t="s">
        <v>19</v>
      </c>
      <c r="N454" s="187" t="s">
        <v>40</v>
      </c>
      <c r="O454" s="65"/>
      <c r="P454" s="188">
        <f>O454*H454</f>
        <v>0</v>
      </c>
      <c r="Q454" s="188">
        <v>0</v>
      </c>
      <c r="R454" s="188">
        <f>Q454*H454</f>
        <v>0</v>
      </c>
      <c r="S454" s="188">
        <v>0</v>
      </c>
      <c r="T454" s="189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90" t="s">
        <v>179</v>
      </c>
      <c r="AT454" s="190" t="s">
        <v>146</v>
      </c>
      <c r="AU454" s="190" t="s">
        <v>79</v>
      </c>
      <c r="AY454" s="18" t="s">
        <v>144</v>
      </c>
      <c r="BE454" s="191">
        <f>IF(N454="základní",J454,0)</f>
        <v>0</v>
      </c>
      <c r="BF454" s="191">
        <f>IF(N454="snížená",J454,0)</f>
        <v>0</v>
      </c>
      <c r="BG454" s="191">
        <f>IF(N454="zákl. přenesená",J454,0)</f>
        <v>0</v>
      </c>
      <c r="BH454" s="191">
        <f>IF(N454="sníž. přenesená",J454,0)</f>
        <v>0</v>
      </c>
      <c r="BI454" s="191">
        <f>IF(N454="nulová",J454,0)</f>
        <v>0</v>
      </c>
      <c r="BJ454" s="18" t="s">
        <v>77</v>
      </c>
      <c r="BK454" s="191">
        <f>ROUND(I454*H454,2)</f>
        <v>0</v>
      </c>
      <c r="BL454" s="18" t="s">
        <v>179</v>
      </c>
      <c r="BM454" s="190" t="s">
        <v>758</v>
      </c>
    </row>
    <row r="455" spans="1:65" s="2" customFormat="1" ht="11.25">
      <c r="A455" s="35"/>
      <c r="B455" s="36"/>
      <c r="C455" s="37"/>
      <c r="D455" s="192" t="s">
        <v>152</v>
      </c>
      <c r="E455" s="37"/>
      <c r="F455" s="193" t="s">
        <v>757</v>
      </c>
      <c r="G455" s="37"/>
      <c r="H455" s="37"/>
      <c r="I455" s="194"/>
      <c r="J455" s="37"/>
      <c r="K455" s="37"/>
      <c r="L455" s="40"/>
      <c r="M455" s="195"/>
      <c r="N455" s="196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152</v>
      </c>
      <c r="AU455" s="18" t="s">
        <v>79</v>
      </c>
    </row>
    <row r="456" spans="1:65" s="2" customFormat="1" ht="16.5" customHeight="1">
      <c r="A456" s="35"/>
      <c r="B456" s="36"/>
      <c r="C456" s="179" t="s">
        <v>759</v>
      </c>
      <c r="D456" s="179" t="s">
        <v>146</v>
      </c>
      <c r="E456" s="180" t="s">
        <v>760</v>
      </c>
      <c r="F456" s="181" t="s">
        <v>761</v>
      </c>
      <c r="G456" s="182" t="s">
        <v>277</v>
      </c>
      <c r="H456" s="183">
        <v>4</v>
      </c>
      <c r="I456" s="184"/>
      <c r="J456" s="185">
        <f>ROUND(I456*H456,2)</f>
        <v>0</v>
      </c>
      <c r="K456" s="181" t="s">
        <v>19</v>
      </c>
      <c r="L456" s="40"/>
      <c r="M456" s="186" t="s">
        <v>19</v>
      </c>
      <c r="N456" s="187" t="s">
        <v>40</v>
      </c>
      <c r="O456" s="65"/>
      <c r="P456" s="188">
        <f>O456*H456</f>
        <v>0</v>
      </c>
      <c r="Q456" s="188">
        <v>0</v>
      </c>
      <c r="R456" s="188">
        <f>Q456*H456</f>
        <v>0</v>
      </c>
      <c r="S456" s="188">
        <v>0</v>
      </c>
      <c r="T456" s="189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0" t="s">
        <v>179</v>
      </c>
      <c r="AT456" s="190" t="s">
        <v>146</v>
      </c>
      <c r="AU456" s="190" t="s">
        <v>79</v>
      </c>
      <c r="AY456" s="18" t="s">
        <v>144</v>
      </c>
      <c r="BE456" s="191">
        <f>IF(N456="základní",J456,0)</f>
        <v>0</v>
      </c>
      <c r="BF456" s="191">
        <f>IF(N456="snížená",J456,0)</f>
        <v>0</v>
      </c>
      <c r="BG456" s="191">
        <f>IF(N456="zákl. přenesená",J456,0)</f>
        <v>0</v>
      </c>
      <c r="BH456" s="191">
        <f>IF(N456="sníž. přenesená",J456,0)</f>
        <v>0</v>
      </c>
      <c r="BI456" s="191">
        <f>IF(N456="nulová",J456,0)</f>
        <v>0</v>
      </c>
      <c r="BJ456" s="18" t="s">
        <v>77</v>
      </c>
      <c r="BK456" s="191">
        <f>ROUND(I456*H456,2)</f>
        <v>0</v>
      </c>
      <c r="BL456" s="18" t="s">
        <v>179</v>
      </c>
      <c r="BM456" s="190" t="s">
        <v>762</v>
      </c>
    </row>
    <row r="457" spans="1:65" s="2" customFormat="1" ht="11.25">
      <c r="A457" s="35"/>
      <c r="B457" s="36"/>
      <c r="C457" s="37"/>
      <c r="D457" s="192" t="s">
        <v>152</v>
      </c>
      <c r="E457" s="37"/>
      <c r="F457" s="193" t="s">
        <v>761</v>
      </c>
      <c r="G457" s="37"/>
      <c r="H457" s="37"/>
      <c r="I457" s="194"/>
      <c r="J457" s="37"/>
      <c r="K457" s="37"/>
      <c r="L457" s="40"/>
      <c r="M457" s="195"/>
      <c r="N457" s="196"/>
      <c r="O457" s="65"/>
      <c r="P457" s="65"/>
      <c r="Q457" s="65"/>
      <c r="R457" s="65"/>
      <c r="S457" s="65"/>
      <c r="T457" s="66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152</v>
      </c>
      <c r="AU457" s="18" t="s">
        <v>79</v>
      </c>
    </row>
    <row r="458" spans="1:65" s="2" customFormat="1" ht="16.5" customHeight="1">
      <c r="A458" s="35"/>
      <c r="B458" s="36"/>
      <c r="C458" s="179" t="s">
        <v>763</v>
      </c>
      <c r="D458" s="179" t="s">
        <v>146</v>
      </c>
      <c r="E458" s="180" t="s">
        <v>764</v>
      </c>
      <c r="F458" s="181" t="s">
        <v>765</v>
      </c>
      <c r="G458" s="182" t="s">
        <v>277</v>
      </c>
      <c r="H458" s="183">
        <v>1</v>
      </c>
      <c r="I458" s="184"/>
      <c r="J458" s="185">
        <f>ROUND(I458*H458,2)</f>
        <v>0</v>
      </c>
      <c r="K458" s="181" t="s">
        <v>19</v>
      </c>
      <c r="L458" s="40"/>
      <c r="M458" s="186" t="s">
        <v>19</v>
      </c>
      <c r="N458" s="187" t="s">
        <v>40</v>
      </c>
      <c r="O458" s="65"/>
      <c r="P458" s="188">
        <f>O458*H458</f>
        <v>0</v>
      </c>
      <c r="Q458" s="188">
        <v>0</v>
      </c>
      <c r="R458" s="188">
        <f>Q458*H458</f>
        <v>0</v>
      </c>
      <c r="S458" s="188">
        <v>0</v>
      </c>
      <c r="T458" s="189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90" t="s">
        <v>179</v>
      </c>
      <c r="AT458" s="190" t="s">
        <v>146</v>
      </c>
      <c r="AU458" s="190" t="s">
        <v>79</v>
      </c>
      <c r="AY458" s="18" t="s">
        <v>144</v>
      </c>
      <c r="BE458" s="191">
        <f>IF(N458="základní",J458,0)</f>
        <v>0</v>
      </c>
      <c r="BF458" s="191">
        <f>IF(N458="snížená",J458,0)</f>
        <v>0</v>
      </c>
      <c r="BG458" s="191">
        <f>IF(N458="zákl. přenesená",J458,0)</f>
        <v>0</v>
      </c>
      <c r="BH458" s="191">
        <f>IF(N458="sníž. přenesená",J458,0)</f>
        <v>0</v>
      </c>
      <c r="BI458" s="191">
        <f>IF(N458="nulová",J458,0)</f>
        <v>0</v>
      </c>
      <c r="BJ458" s="18" t="s">
        <v>77</v>
      </c>
      <c r="BK458" s="191">
        <f>ROUND(I458*H458,2)</f>
        <v>0</v>
      </c>
      <c r="BL458" s="18" t="s">
        <v>179</v>
      </c>
      <c r="BM458" s="190" t="s">
        <v>766</v>
      </c>
    </row>
    <row r="459" spans="1:65" s="2" customFormat="1" ht="11.25">
      <c r="A459" s="35"/>
      <c r="B459" s="36"/>
      <c r="C459" s="37"/>
      <c r="D459" s="192" t="s">
        <v>152</v>
      </c>
      <c r="E459" s="37"/>
      <c r="F459" s="193" t="s">
        <v>765</v>
      </c>
      <c r="G459" s="37"/>
      <c r="H459" s="37"/>
      <c r="I459" s="194"/>
      <c r="J459" s="37"/>
      <c r="K459" s="37"/>
      <c r="L459" s="40"/>
      <c r="M459" s="195"/>
      <c r="N459" s="196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152</v>
      </c>
      <c r="AU459" s="18" t="s">
        <v>79</v>
      </c>
    </row>
    <row r="460" spans="1:65" s="2" customFormat="1" ht="16.5" customHeight="1">
      <c r="A460" s="35"/>
      <c r="B460" s="36"/>
      <c r="C460" s="179" t="s">
        <v>767</v>
      </c>
      <c r="D460" s="179" t="s">
        <v>146</v>
      </c>
      <c r="E460" s="180" t="s">
        <v>768</v>
      </c>
      <c r="F460" s="181" t="s">
        <v>769</v>
      </c>
      <c r="G460" s="182" t="s">
        <v>240</v>
      </c>
      <c r="H460" s="183">
        <v>150</v>
      </c>
      <c r="I460" s="184"/>
      <c r="J460" s="185">
        <f>ROUND(I460*H460,2)</f>
        <v>0</v>
      </c>
      <c r="K460" s="181" t="s">
        <v>19</v>
      </c>
      <c r="L460" s="40"/>
      <c r="M460" s="186" t="s">
        <v>19</v>
      </c>
      <c r="N460" s="187" t="s">
        <v>40</v>
      </c>
      <c r="O460" s="65"/>
      <c r="P460" s="188">
        <f>O460*H460</f>
        <v>0</v>
      </c>
      <c r="Q460" s="188">
        <v>0</v>
      </c>
      <c r="R460" s="188">
        <f>Q460*H460</f>
        <v>0</v>
      </c>
      <c r="S460" s="188">
        <v>0</v>
      </c>
      <c r="T460" s="189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0" t="s">
        <v>179</v>
      </c>
      <c r="AT460" s="190" t="s">
        <v>146</v>
      </c>
      <c r="AU460" s="190" t="s">
        <v>79</v>
      </c>
      <c r="AY460" s="18" t="s">
        <v>144</v>
      </c>
      <c r="BE460" s="191">
        <f>IF(N460="základní",J460,0)</f>
        <v>0</v>
      </c>
      <c r="BF460" s="191">
        <f>IF(N460="snížená",J460,0)</f>
        <v>0</v>
      </c>
      <c r="BG460" s="191">
        <f>IF(N460="zákl. přenesená",J460,0)</f>
        <v>0</v>
      </c>
      <c r="BH460" s="191">
        <f>IF(N460="sníž. přenesená",J460,0)</f>
        <v>0</v>
      </c>
      <c r="BI460" s="191">
        <f>IF(N460="nulová",J460,0)</f>
        <v>0</v>
      </c>
      <c r="BJ460" s="18" t="s">
        <v>77</v>
      </c>
      <c r="BK460" s="191">
        <f>ROUND(I460*H460,2)</f>
        <v>0</v>
      </c>
      <c r="BL460" s="18" t="s">
        <v>179</v>
      </c>
      <c r="BM460" s="190" t="s">
        <v>770</v>
      </c>
    </row>
    <row r="461" spans="1:65" s="2" customFormat="1" ht="11.25">
      <c r="A461" s="35"/>
      <c r="B461" s="36"/>
      <c r="C461" s="37"/>
      <c r="D461" s="192" t="s">
        <v>152</v>
      </c>
      <c r="E461" s="37"/>
      <c r="F461" s="193" t="s">
        <v>769</v>
      </c>
      <c r="G461" s="37"/>
      <c r="H461" s="37"/>
      <c r="I461" s="194"/>
      <c r="J461" s="37"/>
      <c r="K461" s="37"/>
      <c r="L461" s="40"/>
      <c r="M461" s="195"/>
      <c r="N461" s="196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152</v>
      </c>
      <c r="AU461" s="18" t="s">
        <v>79</v>
      </c>
    </row>
    <row r="462" spans="1:65" s="2" customFormat="1" ht="16.5" customHeight="1">
      <c r="A462" s="35"/>
      <c r="B462" s="36"/>
      <c r="C462" s="179" t="s">
        <v>771</v>
      </c>
      <c r="D462" s="179" t="s">
        <v>146</v>
      </c>
      <c r="E462" s="180" t="s">
        <v>772</v>
      </c>
      <c r="F462" s="181" t="s">
        <v>773</v>
      </c>
      <c r="G462" s="182" t="s">
        <v>277</v>
      </c>
      <c r="H462" s="183">
        <v>3</v>
      </c>
      <c r="I462" s="184"/>
      <c r="J462" s="185">
        <f>ROUND(I462*H462,2)</f>
        <v>0</v>
      </c>
      <c r="K462" s="181" t="s">
        <v>19</v>
      </c>
      <c r="L462" s="40"/>
      <c r="M462" s="186" t="s">
        <v>19</v>
      </c>
      <c r="N462" s="187" t="s">
        <v>40</v>
      </c>
      <c r="O462" s="65"/>
      <c r="P462" s="188">
        <f>O462*H462</f>
        <v>0</v>
      </c>
      <c r="Q462" s="188">
        <v>0</v>
      </c>
      <c r="R462" s="188">
        <f>Q462*H462</f>
        <v>0</v>
      </c>
      <c r="S462" s="188">
        <v>0</v>
      </c>
      <c r="T462" s="189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90" t="s">
        <v>179</v>
      </c>
      <c r="AT462" s="190" t="s">
        <v>146</v>
      </c>
      <c r="AU462" s="190" t="s">
        <v>79</v>
      </c>
      <c r="AY462" s="18" t="s">
        <v>144</v>
      </c>
      <c r="BE462" s="191">
        <f>IF(N462="základní",J462,0)</f>
        <v>0</v>
      </c>
      <c r="BF462" s="191">
        <f>IF(N462="snížená",J462,0)</f>
        <v>0</v>
      </c>
      <c r="BG462" s="191">
        <f>IF(N462="zákl. přenesená",J462,0)</f>
        <v>0</v>
      </c>
      <c r="BH462" s="191">
        <f>IF(N462="sníž. přenesená",J462,0)</f>
        <v>0</v>
      </c>
      <c r="BI462" s="191">
        <f>IF(N462="nulová",J462,0)</f>
        <v>0</v>
      </c>
      <c r="BJ462" s="18" t="s">
        <v>77</v>
      </c>
      <c r="BK462" s="191">
        <f>ROUND(I462*H462,2)</f>
        <v>0</v>
      </c>
      <c r="BL462" s="18" t="s">
        <v>179</v>
      </c>
      <c r="BM462" s="190" t="s">
        <v>774</v>
      </c>
    </row>
    <row r="463" spans="1:65" s="2" customFormat="1" ht="11.25">
      <c r="A463" s="35"/>
      <c r="B463" s="36"/>
      <c r="C463" s="37"/>
      <c r="D463" s="192" t="s">
        <v>152</v>
      </c>
      <c r="E463" s="37"/>
      <c r="F463" s="193" t="s">
        <v>773</v>
      </c>
      <c r="G463" s="37"/>
      <c r="H463" s="37"/>
      <c r="I463" s="194"/>
      <c r="J463" s="37"/>
      <c r="K463" s="37"/>
      <c r="L463" s="40"/>
      <c r="M463" s="195"/>
      <c r="N463" s="196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152</v>
      </c>
      <c r="AU463" s="18" t="s">
        <v>79</v>
      </c>
    </row>
    <row r="464" spans="1:65" s="12" customFormat="1" ht="22.9" customHeight="1">
      <c r="B464" s="163"/>
      <c r="C464" s="164"/>
      <c r="D464" s="165" t="s">
        <v>68</v>
      </c>
      <c r="E464" s="177" t="s">
        <v>775</v>
      </c>
      <c r="F464" s="177" t="s">
        <v>776</v>
      </c>
      <c r="G464" s="164"/>
      <c r="H464" s="164"/>
      <c r="I464" s="167"/>
      <c r="J464" s="178">
        <f>BK464</f>
        <v>0</v>
      </c>
      <c r="K464" s="164"/>
      <c r="L464" s="169"/>
      <c r="M464" s="170"/>
      <c r="N464" s="171"/>
      <c r="O464" s="171"/>
      <c r="P464" s="172">
        <f>SUM(P465:P472)</f>
        <v>0</v>
      </c>
      <c r="Q464" s="171"/>
      <c r="R464" s="172">
        <f>SUM(R465:R472)</f>
        <v>1.6253789434999999</v>
      </c>
      <c r="S464" s="171"/>
      <c r="T464" s="173">
        <f>SUM(T465:T472)</f>
        <v>0</v>
      </c>
      <c r="AR464" s="174" t="s">
        <v>79</v>
      </c>
      <c r="AT464" s="175" t="s">
        <v>68</v>
      </c>
      <c r="AU464" s="175" t="s">
        <v>77</v>
      </c>
      <c r="AY464" s="174" t="s">
        <v>144</v>
      </c>
      <c r="BK464" s="176">
        <f>SUM(BK465:BK472)</f>
        <v>0</v>
      </c>
    </row>
    <row r="465" spans="1:65" s="2" customFormat="1" ht="16.5" customHeight="1">
      <c r="A465" s="35"/>
      <c r="B465" s="36"/>
      <c r="C465" s="179" t="s">
        <v>777</v>
      </c>
      <c r="D465" s="179" t="s">
        <v>146</v>
      </c>
      <c r="E465" s="180" t="s">
        <v>778</v>
      </c>
      <c r="F465" s="181" t="s">
        <v>779</v>
      </c>
      <c r="G465" s="182" t="s">
        <v>240</v>
      </c>
      <c r="H465" s="183">
        <v>250.31800000000001</v>
      </c>
      <c r="I465" s="184"/>
      <c r="J465" s="185">
        <f>ROUND(I465*H465,2)</f>
        <v>0</v>
      </c>
      <c r="K465" s="181" t="s">
        <v>150</v>
      </c>
      <c r="L465" s="40"/>
      <c r="M465" s="186" t="s">
        <v>19</v>
      </c>
      <c r="N465" s="187" t="s">
        <v>40</v>
      </c>
      <c r="O465" s="65"/>
      <c r="P465" s="188">
        <f>O465*H465</f>
        <v>0</v>
      </c>
      <c r="Q465" s="188">
        <v>3.9825E-4</v>
      </c>
      <c r="R465" s="188">
        <f>Q465*H465</f>
        <v>9.9689143500000008E-2</v>
      </c>
      <c r="S465" s="188">
        <v>0</v>
      </c>
      <c r="T465" s="189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90" t="s">
        <v>179</v>
      </c>
      <c r="AT465" s="190" t="s">
        <v>146</v>
      </c>
      <c r="AU465" s="190" t="s">
        <v>79</v>
      </c>
      <c r="AY465" s="18" t="s">
        <v>144</v>
      </c>
      <c r="BE465" s="191">
        <f>IF(N465="základní",J465,0)</f>
        <v>0</v>
      </c>
      <c r="BF465" s="191">
        <f>IF(N465="snížená",J465,0)</f>
        <v>0</v>
      </c>
      <c r="BG465" s="191">
        <f>IF(N465="zákl. přenesená",J465,0)</f>
        <v>0</v>
      </c>
      <c r="BH465" s="191">
        <f>IF(N465="sníž. přenesená",J465,0)</f>
        <v>0</v>
      </c>
      <c r="BI465" s="191">
        <f>IF(N465="nulová",J465,0)</f>
        <v>0</v>
      </c>
      <c r="BJ465" s="18" t="s">
        <v>77</v>
      </c>
      <c r="BK465" s="191">
        <f>ROUND(I465*H465,2)</f>
        <v>0</v>
      </c>
      <c r="BL465" s="18" t="s">
        <v>179</v>
      </c>
      <c r="BM465" s="190" t="s">
        <v>659</v>
      </c>
    </row>
    <row r="466" spans="1:65" s="2" customFormat="1" ht="11.25">
      <c r="A466" s="35"/>
      <c r="B466" s="36"/>
      <c r="C466" s="37"/>
      <c r="D466" s="192" t="s">
        <v>152</v>
      </c>
      <c r="E466" s="37"/>
      <c r="F466" s="193" t="s">
        <v>780</v>
      </c>
      <c r="G466" s="37"/>
      <c r="H466" s="37"/>
      <c r="I466" s="194"/>
      <c r="J466" s="37"/>
      <c r="K466" s="37"/>
      <c r="L466" s="40"/>
      <c r="M466" s="195"/>
      <c r="N466" s="196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152</v>
      </c>
      <c r="AU466" s="18" t="s">
        <v>79</v>
      </c>
    </row>
    <row r="467" spans="1:65" s="2" customFormat="1" ht="11.25">
      <c r="A467" s="35"/>
      <c r="B467" s="36"/>
      <c r="C467" s="37"/>
      <c r="D467" s="197" t="s">
        <v>154</v>
      </c>
      <c r="E467" s="37"/>
      <c r="F467" s="198" t="s">
        <v>781</v>
      </c>
      <c r="G467" s="37"/>
      <c r="H467" s="37"/>
      <c r="I467" s="194"/>
      <c r="J467" s="37"/>
      <c r="K467" s="37"/>
      <c r="L467" s="40"/>
      <c r="M467" s="195"/>
      <c r="N467" s="196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154</v>
      </c>
      <c r="AU467" s="18" t="s">
        <v>79</v>
      </c>
    </row>
    <row r="468" spans="1:65" s="2" customFormat="1" ht="24.2" customHeight="1">
      <c r="A468" s="35"/>
      <c r="B468" s="36"/>
      <c r="C468" s="210" t="s">
        <v>782</v>
      </c>
      <c r="D468" s="210" t="s">
        <v>255</v>
      </c>
      <c r="E468" s="211" t="s">
        <v>783</v>
      </c>
      <c r="F468" s="212" t="s">
        <v>784</v>
      </c>
      <c r="G468" s="213" t="s">
        <v>240</v>
      </c>
      <c r="H468" s="214">
        <v>287.86599999999999</v>
      </c>
      <c r="I468" s="215"/>
      <c r="J468" s="216">
        <f>ROUND(I468*H468,2)</f>
        <v>0</v>
      </c>
      <c r="K468" s="212" t="s">
        <v>150</v>
      </c>
      <c r="L468" s="217"/>
      <c r="M468" s="218" t="s">
        <v>19</v>
      </c>
      <c r="N468" s="219" t="s">
        <v>40</v>
      </c>
      <c r="O468" s="65"/>
      <c r="P468" s="188">
        <f>O468*H468</f>
        <v>0</v>
      </c>
      <c r="Q468" s="188">
        <v>5.3E-3</v>
      </c>
      <c r="R468" s="188">
        <f>Q468*H468</f>
        <v>1.5256897999999999</v>
      </c>
      <c r="S468" s="188">
        <v>0</v>
      </c>
      <c r="T468" s="189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90" t="s">
        <v>267</v>
      </c>
      <c r="AT468" s="190" t="s">
        <v>255</v>
      </c>
      <c r="AU468" s="190" t="s">
        <v>79</v>
      </c>
      <c r="AY468" s="18" t="s">
        <v>144</v>
      </c>
      <c r="BE468" s="191">
        <f>IF(N468="základní",J468,0)</f>
        <v>0</v>
      </c>
      <c r="BF468" s="191">
        <f>IF(N468="snížená",J468,0)</f>
        <v>0</v>
      </c>
      <c r="BG468" s="191">
        <f>IF(N468="zákl. přenesená",J468,0)</f>
        <v>0</v>
      </c>
      <c r="BH468" s="191">
        <f>IF(N468="sníž. přenesená",J468,0)</f>
        <v>0</v>
      </c>
      <c r="BI468" s="191">
        <f>IF(N468="nulová",J468,0)</f>
        <v>0</v>
      </c>
      <c r="BJ468" s="18" t="s">
        <v>77</v>
      </c>
      <c r="BK468" s="191">
        <f>ROUND(I468*H468,2)</f>
        <v>0</v>
      </c>
      <c r="BL468" s="18" t="s">
        <v>179</v>
      </c>
      <c r="BM468" s="190" t="s">
        <v>667</v>
      </c>
    </row>
    <row r="469" spans="1:65" s="2" customFormat="1" ht="19.5">
      <c r="A469" s="35"/>
      <c r="B469" s="36"/>
      <c r="C469" s="37"/>
      <c r="D469" s="192" t="s">
        <v>152</v>
      </c>
      <c r="E469" s="37"/>
      <c r="F469" s="193" t="s">
        <v>784</v>
      </c>
      <c r="G469" s="37"/>
      <c r="H469" s="37"/>
      <c r="I469" s="194"/>
      <c r="J469" s="37"/>
      <c r="K469" s="37"/>
      <c r="L469" s="40"/>
      <c r="M469" s="195"/>
      <c r="N469" s="196"/>
      <c r="O469" s="65"/>
      <c r="P469" s="65"/>
      <c r="Q469" s="65"/>
      <c r="R469" s="65"/>
      <c r="S469" s="65"/>
      <c r="T469" s="66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152</v>
      </c>
      <c r="AU469" s="18" t="s">
        <v>79</v>
      </c>
    </row>
    <row r="470" spans="1:65" s="2" customFormat="1" ht="21.75" customHeight="1">
      <c r="A470" s="35"/>
      <c r="B470" s="36"/>
      <c r="C470" s="179" t="s">
        <v>785</v>
      </c>
      <c r="D470" s="179" t="s">
        <v>146</v>
      </c>
      <c r="E470" s="180" t="s">
        <v>786</v>
      </c>
      <c r="F470" s="181" t="s">
        <v>787</v>
      </c>
      <c r="G470" s="182" t="s">
        <v>788</v>
      </c>
      <c r="H470" s="220"/>
      <c r="I470" s="184"/>
      <c r="J470" s="185">
        <f>ROUND(I470*H470,2)</f>
        <v>0</v>
      </c>
      <c r="K470" s="181" t="s">
        <v>150</v>
      </c>
      <c r="L470" s="40"/>
      <c r="M470" s="186" t="s">
        <v>19</v>
      </c>
      <c r="N470" s="187" t="s">
        <v>40</v>
      </c>
      <c r="O470" s="65"/>
      <c r="P470" s="188">
        <f>O470*H470</f>
        <v>0</v>
      </c>
      <c r="Q470" s="188">
        <v>0</v>
      </c>
      <c r="R470" s="188">
        <f>Q470*H470</f>
        <v>0</v>
      </c>
      <c r="S470" s="188">
        <v>0</v>
      </c>
      <c r="T470" s="189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90" t="s">
        <v>179</v>
      </c>
      <c r="AT470" s="190" t="s">
        <v>146</v>
      </c>
      <c r="AU470" s="190" t="s">
        <v>79</v>
      </c>
      <c r="AY470" s="18" t="s">
        <v>144</v>
      </c>
      <c r="BE470" s="191">
        <f>IF(N470="základní",J470,0)</f>
        <v>0</v>
      </c>
      <c r="BF470" s="191">
        <f>IF(N470="snížená",J470,0)</f>
        <v>0</v>
      </c>
      <c r="BG470" s="191">
        <f>IF(N470="zákl. přenesená",J470,0)</f>
        <v>0</v>
      </c>
      <c r="BH470" s="191">
        <f>IF(N470="sníž. přenesená",J470,0)</f>
        <v>0</v>
      </c>
      <c r="BI470" s="191">
        <f>IF(N470="nulová",J470,0)</f>
        <v>0</v>
      </c>
      <c r="BJ470" s="18" t="s">
        <v>77</v>
      </c>
      <c r="BK470" s="191">
        <f>ROUND(I470*H470,2)</f>
        <v>0</v>
      </c>
      <c r="BL470" s="18" t="s">
        <v>179</v>
      </c>
      <c r="BM470" s="190" t="s">
        <v>675</v>
      </c>
    </row>
    <row r="471" spans="1:65" s="2" customFormat="1" ht="19.5">
      <c r="A471" s="35"/>
      <c r="B471" s="36"/>
      <c r="C471" s="37"/>
      <c r="D471" s="192" t="s">
        <v>152</v>
      </c>
      <c r="E471" s="37"/>
      <c r="F471" s="193" t="s">
        <v>789</v>
      </c>
      <c r="G471" s="37"/>
      <c r="H471" s="37"/>
      <c r="I471" s="194"/>
      <c r="J471" s="37"/>
      <c r="K471" s="37"/>
      <c r="L471" s="40"/>
      <c r="M471" s="195"/>
      <c r="N471" s="196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152</v>
      </c>
      <c r="AU471" s="18" t="s">
        <v>79</v>
      </c>
    </row>
    <row r="472" spans="1:65" s="2" customFormat="1" ht="11.25">
      <c r="A472" s="35"/>
      <c r="B472" s="36"/>
      <c r="C472" s="37"/>
      <c r="D472" s="197" t="s">
        <v>154</v>
      </c>
      <c r="E472" s="37"/>
      <c r="F472" s="198" t="s">
        <v>790</v>
      </c>
      <c r="G472" s="37"/>
      <c r="H472" s="37"/>
      <c r="I472" s="194"/>
      <c r="J472" s="37"/>
      <c r="K472" s="37"/>
      <c r="L472" s="40"/>
      <c r="M472" s="195"/>
      <c r="N472" s="196"/>
      <c r="O472" s="65"/>
      <c r="P472" s="65"/>
      <c r="Q472" s="65"/>
      <c r="R472" s="65"/>
      <c r="S472" s="65"/>
      <c r="T472" s="66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154</v>
      </c>
      <c r="AU472" s="18" t="s">
        <v>79</v>
      </c>
    </row>
    <row r="473" spans="1:65" s="12" customFormat="1" ht="22.9" customHeight="1">
      <c r="B473" s="163"/>
      <c r="C473" s="164"/>
      <c r="D473" s="165" t="s">
        <v>68</v>
      </c>
      <c r="E473" s="177" t="s">
        <v>791</v>
      </c>
      <c r="F473" s="177" t="s">
        <v>792</v>
      </c>
      <c r="G473" s="164"/>
      <c r="H473" s="164"/>
      <c r="I473" s="167"/>
      <c r="J473" s="178">
        <f>BK473</f>
        <v>0</v>
      </c>
      <c r="K473" s="164"/>
      <c r="L473" s="169"/>
      <c r="M473" s="170"/>
      <c r="N473" s="171"/>
      <c r="O473" s="171"/>
      <c r="P473" s="172">
        <f>SUM(P474:P489)</f>
        <v>0</v>
      </c>
      <c r="Q473" s="171"/>
      <c r="R473" s="172">
        <f>SUM(R474:R489)</f>
        <v>4.3420655999999997</v>
      </c>
      <c r="S473" s="171"/>
      <c r="T473" s="173">
        <f>SUM(T474:T489)</f>
        <v>0</v>
      </c>
      <c r="AR473" s="174" t="s">
        <v>79</v>
      </c>
      <c r="AT473" s="175" t="s">
        <v>68</v>
      </c>
      <c r="AU473" s="175" t="s">
        <v>77</v>
      </c>
      <c r="AY473" s="174" t="s">
        <v>144</v>
      </c>
      <c r="BK473" s="176">
        <f>SUM(BK474:BK489)</f>
        <v>0</v>
      </c>
    </row>
    <row r="474" spans="1:65" s="2" customFormat="1" ht="16.5" customHeight="1">
      <c r="A474" s="35"/>
      <c r="B474" s="36"/>
      <c r="C474" s="179" t="s">
        <v>793</v>
      </c>
      <c r="D474" s="179" t="s">
        <v>146</v>
      </c>
      <c r="E474" s="180" t="s">
        <v>794</v>
      </c>
      <c r="F474" s="181" t="s">
        <v>795</v>
      </c>
      <c r="G474" s="182" t="s">
        <v>149</v>
      </c>
      <c r="H474" s="183">
        <v>68.188999999999993</v>
      </c>
      <c r="I474" s="184"/>
      <c r="J474" s="185">
        <f>ROUND(I474*H474,2)</f>
        <v>0</v>
      </c>
      <c r="K474" s="181" t="s">
        <v>150</v>
      </c>
      <c r="L474" s="40"/>
      <c r="M474" s="186" t="s">
        <v>19</v>
      </c>
      <c r="N474" s="187" t="s">
        <v>40</v>
      </c>
      <c r="O474" s="65"/>
      <c r="P474" s="188">
        <f>O474*H474</f>
        <v>0</v>
      </c>
      <c r="Q474" s="188">
        <v>0.04</v>
      </c>
      <c r="R474" s="188">
        <f>Q474*H474</f>
        <v>2.72756</v>
      </c>
      <c r="S474" s="188">
        <v>0</v>
      </c>
      <c r="T474" s="189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90" t="s">
        <v>179</v>
      </c>
      <c r="AT474" s="190" t="s">
        <v>146</v>
      </c>
      <c r="AU474" s="190" t="s">
        <v>79</v>
      </c>
      <c r="AY474" s="18" t="s">
        <v>144</v>
      </c>
      <c r="BE474" s="191">
        <f>IF(N474="základní",J474,0)</f>
        <v>0</v>
      </c>
      <c r="BF474" s="191">
        <f>IF(N474="snížená",J474,0)</f>
        <v>0</v>
      </c>
      <c r="BG474" s="191">
        <f>IF(N474="zákl. přenesená",J474,0)</f>
        <v>0</v>
      </c>
      <c r="BH474" s="191">
        <f>IF(N474="sníž. přenesená",J474,0)</f>
        <v>0</v>
      </c>
      <c r="BI474" s="191">
        <f>IF(N474="nulová",J474,0)</f>
        <v>0</v>
      </c>
      <c r="BJ474" s="18" t="s">
        <v>77</v>
      </c>
      <c r="BK474" s="191">
        <f>ROUND(I474*H474,2)</f>
        <v>0</v>
      </c>
      <c r="BL474" s="18" t="s">
        <v>179</v>
      </c>
      <c r="BM474" s="190" t="s">
        <v>683</v>
      </c>
    </row>
    <row r="475" spans="1:65" s="2" customFormat="1" ht="11.25">
      <c r="A475" s="35"/>
      <c r="B475" s="36"/>
      <c r="C475" s="37"/>
      <c r="D475" s="192" t="s">
        <v>152</v>
      </c>
      <c r="E475" s="37"/>
      <c r="F475" s="193" t="s">
        <v>796</v>
      </c>
      <c r="G475" s="37"/>
      <c r="H475" s="37"/>
      <c r="I475" s="194"/>
      <c r="J475" s="37"/>
      <c r="K475" s="37"/>
      <c r="L475" s="40"/>
      <c r="M475" s="195"/>
      <c r="N475" s="196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152</v>
      </c>
      <c r="AU475" s="18" t="s">
        <v>79</v>
      </c>
    </row>
    <row r="476" spans="1:65" s="2" customFormat="1" ht="11.25">
      <c r="A476" s="35"/>
      <c r="B476" s="36"/>
      <c r="C476" s="37"/>
      <c r="D476" s="197" t="s">
        <v>154</v>
      </c>
      <c r="E476" s="37"/>
      <c r="F476" s="198" t="s">
        <v>797</v>
      </c>
      <c r="G476" s="37"/>
      <c r="H476" s="37"/>
      <c r="I476" s="194"/>
      <c r="J476" s="37"/>
      <c r="K476" s="37"/>
      <c r="L476" s="40"/>
      <c r="M476" s="195"/>
      <c r="N476" s="196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154</v>
      </c>
      <c r="AU476" s="18" t="s">
        <v>79</v>
      </c>
    </row>
    <row r="477" spans="1:65" s="2" customFormat="1" ht="16.5" customHeight="1">
      <c r="A477" s="35"/>
      <c r="B477" s="36"/>
      <c r="C477" s="179" t="s">
        <v>798</v>
      </c>
      <c r="D477" s="179" t="s">
        <v>146</v>
      </c>
      <c r="E477" s="180" t="s">
        <v>799</v>
      </c>
      <c r="F477" s="181" t="s">
        <v>800</v>
      </c>
      <c r="G477" s="182" t="s">
        <v>240</v>
      </c>
      <c r="H477" s="183">
        <v>250.31800000000001</v>
      </c>
      <c r="I477" s="184"/>
      <c r="J477" s="185">
        <f>ROUND(I477*H477,2)</f>
        <v>0</v>
      </c>
      <c r="K477" s="181" t="s">
        <v>150</v>
      </c>
      <c r="L477" s="40"/>
      <c r="M477" s="186" t="s">
        <v>19</v>
      </c>
      <c r="N477" s="187" t="s">
        <v>40</v>
      </c>
      <c r="O477" s="65"/>
      <c r="P477" s="188">
        <f>O477*H477</f>
        <v>0</v>
      </c>
      <c r="Q477" s="188">
        <v>0</v>
      </c>
      <c r="R477" s="188">
        <f>Q477*H477</f>
        <v>0</v>
      </c>
      <c r="S477" s="188">
        <v>0</v>
      </c>
      <c r="T477" s="189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90" t="s">
        <v>179</v>
      </c>
      <c r="AT477" s="190" t="s">
        <v>146</v>
      </c>
      <c r="AU477" s="190" t="s">
        <v>79</v>
      </c>
      <c r="AY477" s="18" t="s">
        <v>144</v>
      </c>
      <c r="BE477" s="191">
        <f>IF(N477="základní",J477,0)</f>
        <v>0</v>
      </c>
      <c r="BF477" s="191">
        <f>IF(N477="snížená",J477,0)</f>
        <v>0</v>
      </c>
      <c r="BG477" s="191">
        <f>IF(N477="zákl. přenesená",J477,0)</f>
        <v>0</v>
      </c>
      <c r="BH477" s="191">
        <f>IF(N477="sníž. přenesená",J477,0)</f>
        <v>0</v>
      </c>
      <c r="BI477" s="191">
        <f>IF(N477="nulová",J477,0)</f>
        <v>0</v>
      </c>
      <c r="BJ477" s="18" t="s">
        <v>77</v>
      </c>
      <c r="BK477" s="191">
        <f>ROUND(I477*H477,2)</f>
        <v>0</v>
      </c>
      <c r="BL477" s="18" t="s">
        <v>179</v>
      </c>
      <c r="BM477" s="190" t="s">
        <v>691</v>
      </c>
    </row>
    <row r="478" spans="1:65" s="2" customFormat="1" ht="11.25">
      <c r="A478" s="35"/>
      <c r="B478" s="36"/>
      <c r="C478" s="37"/>
      <c r="D478" s="192" t="s">
        <v>152</v>
      </c>
      <c r="E478" s="37"/>
      <c r="F478" s="193" t="s">
        <v>801</v>
      </c>
      <c r="G478" s="37"/>
      <c r="H478" s="37"/>
      <c r="I478" s="194"/>
      <c r="J478" s="37"/>
      <c r="K478" s="37"/>
      <c r="L478" s="40"/>
      <c r="M478" s="195"/>
      <c r="N478" s="196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152</v>
      </c>
      <c r="AU478" s="18" t="s">
        <v>79</v>
      </c>
    </row>
    <row r="479" spans="1:65" s="2" customFormat="1" ht="11.25">
      <c r="A479" s="35"/>
      <c r="B479" s="36"/>
      <c r="C479" s="37"/>
      <c r="D479" s="197" t="s">
        <v>154</v>
      </c>
      <c r="E479" s="37"/>
      <c r="F479" s="198" t="s">
        <v>802</v>
      </c>
      <c r="G479" s="37"/>
      <c r="H479" s="37"/>
      <c r="I479" s="194"/>
      <c r="J479" s="37"/>
      <c r="K479" s="37"/>
      <c r="L479" s="40"/>
      <c r="M479" s="195"/>
      <c r="N479" s="196"/>
      <c r="O479" s="65"/>
      <c r="P479" s="65"/>
      <c r="Q479" s="65"/>
      <c r="R479" s="65"/>
      <c r="S479" s="65"/>
      <c r="T479" s="66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154</v>
      </c>
      <c r="AU479" s="18" t="s">
        <v>79</v>
      </c>
    </row>
    <row r="480" spans="1:65" s="2" customFormat="1" ht="16.5" customHeight="1">
      <c r="A480" s="35"/>
      <c r="B480" s="36"/>
      <c r="C480" s="210" t="s">
        <v>803</v>
      </c>
      <c r="D480" s="210" t="s">
        <v>255</v>
      </c>
      <c r="E480" s="211" t="s">
        <v>804</v>
      </c>
      <c r="F480" s="212" t="s">
        <v>805</v>
      </c>
      <c r="G480" s="213" t="s">
        <v>240</v>
      </c>
      <c r="H480" s="214">
        <v>255.32400000000001</v>
      </c>
      <c r="I480" s="215"/>
      <c r="J480" s="216">
        <f>ROUND(I480*H480,2)</f>
        <v>0</v>
      </c>
      <c r="K480" s="212" t="s">
        <v>150</v>
      </c>
      <c r="L480" s="217"/>
      <c r="M480" s="218" t="s">
        <v>19</v>
      </c>
      <c r="N480" s="219" t="s">
        <v>40</v>
      </c>
      <c r="O480" s="65"/>
      <c r="P480" s="188">
        <f>O480*H480</f>
        <v>0</v>
      </c>
      <c r="Q480" s="188">
        <v>2.3999999999999998E-3</v>
      </c>
      <c r="R480" s="188">
        <f>Q480*H480</f>
        <v>0.61277759999999992</v>
      </c>
      <c r="S480" s="188">
        <v>0</v>
      </c>
      <c r="T480" s="189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0" t="s">
        <v>267</v>
      </c>
      <c r="AT480" s="190" t="s">
        <v>255</v>
      </c>
      <c r="AU480" s="190" t="s">
        <v>79</v>
      </c>
      <c r="AY480" s="18" t="s">
        <v>144</v>
      </c>
      <c r="BE480" s="191">
        <f>IF(N480="základní",J480,0)</f>
        <v>0</v>
      </c>
      <c r="BF480" s="191">
        <f>IF(N480="snížená",J480,0)</f>
        <v>0</v>
      </c>
      <c r="BG480" s="191">
        <f>IF(N480="zákl. přenesená",J480,0)</f>
        <v>0</v>
      </c>
      <c r="BH480" s="191">
        <f>IF(N480="sníž. přenesená",J480,0)</f>
        <v>0</v>
      </c>
      <c r="BI480" s="191">
        <f>IF(N480="nulová",J480,0)</f>
        <v>0</v>
      </c>
      <c r="BJ480" s="18" t="s">
        <v>77</v>
      </c>
      <c r="BK480" s="191">
        <f>ROUND(I480*H480,2)</f>
        <v>0</v>
      </c>
      <c r="BL480" s="18" t="s">
        <v>179</v>
      </c>
      <c r="BM480" s="190" t="s">
        <v>699</v>
      </c>
    </row>
    <row r="481" spans="1:65" s="2" customFormat="1" ht="11.25">
      <c r="A481" s="35"/>
      <c r="B481" s="36"/>
      <c r="C481" s="37"/>
      <c r="D481" s="192" t="s">
        <v>152</v>
      </c>
      <c r="E481" s="37"/>
      <c r="F481" s="193" t="s">
        <v>805</v>
      </c>
      <c r="G481" s="37"/>
      <c r="H481" s="37"/>
      <c r="I481" s="194"/>
      <c r="J481" s="37"/>
      <c r="K481" s="37"/>
      <c r="L481" s="40"/>
      <c r="M481" s="195"/>
      <c r="N481" s="196"/>
      <c r="O481" s="65"/>
      <c r="P481" s="65"/>
      <c r="Q481" s="65"/>
      <c r="R481" s="65"/>
      <c r="S481" s="65"/>
      <c r="T481" s="66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152</v>
      </c>
      <c r="AU481" s="18" t="s">
        <v>79</v>
      </c>
    </row>
    <row r="482" spans="1:65" s="2" customFormat="1" ht="16.5" customHeight="1">
      <c r="A482" s="35"/>
      <c r="B482" s="36"/>
      <c r="C482" s="179" t="s">
        <v>806</v>
      </c>
      <c r="D482" s="179" t="s">
        <v>146</v>
      </c>
      <c r="E482" s="180" t="s">
        <v>807</v>
      </c>
      <c r="F482" s="181" t="s">
        <v>808</v>
      </c>
      <c r="G482" s="182" t="s">
        <v>240</v>
      </c>
      <c r="H482" s="183">
        <v>44.88</v>
      </c>
      <c r="I482" s="184"/>
      <c r="J482" s="185">
        <f>ROUND(I482*H482,2)</f>
        <v>0</v>
      </c>
      <c r="K482" s="181" t="s">
        <v>150</v>
      </c>
      <c r="L482" s="40"/>
      <c r="M482" s="186" t="s">
        <v>19</v>
      </c>
      <c r="N482" s="187" t="s">
        <v>40</v>
      </c>
      <c r="O482" s="65"/>
      <c r="P482" s="188">
        <f>O482*H482</f>
        <v>0</v>
      </c>
      <c r="Q482" s="188">
        <v>6.0000000000000001E-3</v>
      </c>
      <c r="R482" s="188">
        <f>Q482*H482</f>
        <v>0.26928000000000002</v>
      </c>
      <c r="S482" s="188">
        <v>0</v>
      </c>
      <c r="T482" s="189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90" t="s">
        <v>179</v>
      </c>
      <c r="AT482" s="190" t="s">
        <v>146</v>
      </c>
      <c r="AU482" s="190" t="s">
        <v>79</v>
      </c>
      <c r="AY482" s="18" t="s">
        <v>144</v>
      </c>
      <c r="BE482" s="191">
        <f>IF(N482="základní",J482,0)</f>
        <v>0</v>
      </c>
      <c r="BF482" s="191">
        <f>IF(N482="snížená",J482,0)</f>
        <v>0</v>
      </c>
      <c r="BG482" s="191">
        <f>IF(N482="zákl. přenesená",J482,0)</f>
        <v>0</v>
      </c>
      <c r="BH482" s="191">
        <f>IF(N482="sníž. přenesená",J482,0)</f>
        <v>0</v>
      </c>
      <c r="BI482" s="191">
        <f>IF(N482="nulová",J482,0)</f>
        <v>0</v>
      </c>
      <c r="BJ482" s="18" t="s">
        <v>77</v>
      </c>
      <c r="BK482" s="191">
        <f>ROUND(I482*H482,2)</f>
        <v>0</v>
      </c>
      <c r="BL482" s="18" t="s">
        <v>179</v>
      </c>
      <c r="BM482" s="190" t="s">
        <v>707</v>
      </c>
    </row>
    <row r="483" spans="1:65" s="2" customFormat="1" ht="19.5">
      <c r="A483" s="35"/>
      <c r="B483" s="36"/>
      <c r="C483" s="37"/>
      <c r="D483" s="192" t="s">
        <v>152</v>
      </c>
      <c r="E483" s="37"/>
      <c r="F483" s="193" t="s">
        <v>809</v>
      </c>
      <c r="G483" s="37"/>
      <c r="H483" s="37"/>
      <c r="I483" s="194"/>
      <c r="J483" s="37"/>
      <c r="K483" s="37"/>
      <c r="L483" s="40"/>
      <c r="M483" s="195"/>
      <c r="N483" s="196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152</v>
      </c>
      <c r="AU483" s="18" t="s">
        <v>79</v>
      </c>
    </row>
    <row r="484" spans="1:65" s="2" customFormat="1" ht="11.25">
      <c r="A484" s="35"/>
      <c r="B484" s="36"/>
      <c r="C484" s="37"/>
      <c r="D484" s="197" t="s">
        <v>154</v>
      </c>
      <c r="E484" s="37"/>
      <c r="F484" s="198" t="s">
        <v>810</v>
      </c>
      <c r="G484" s="37"/>
      <c r="H484" s="37"/>
      <c r="I484" s="194"/>
      <c r="J484" s="37"/>
      <c r="K484" s="37"/>
      <c r="L484" s="40"/>
      <c r="M484" s="195"/>
      <c r="N484" s="196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154</v>
      </c>
      <c r="AU484" s="18" t="s">
        <v>79</v>
      </c>
    </row>
    <row r="485" spans="1:65" s="2" customFormat="1" ht="16.5" customHeight="1">
      <c r="A485" s="35"/>
      <c r="B485" s="36"/>
      <c r="C485" s="210" t="s">
        <v>811</v>
      </c>
      <c r="D485" s="210" t="s">
        <v>255</v>
      </c>
      <c r="E485" s="211" t="s">
        <v>812</v>
      </c>
      <c r="F485" s="212" t="s">
        <v>813</v>
      </c>
      <c r="G485" s="213" t="s">
        <v>240</v>
      </c>
      <c r="H485" s="214">
        <v>45.777999999999999</v>
      </c>
      <c r="I485" s="215"/>
      <c r="J485" s="216">
        <f>ROUND(I485*H485,2)</f>
        <v>0</v>
      </c>
      <c r="K485" s="212" t="s">
        <v>150</v>
      </c>
      <c r="L485" s="217"/>
      <c r="M485" s="218" t="s">
        <v>19</v>
      </c>
      <c r="N485" s="219" t="s">
        <v>40</v>
      </c>
      <c r="O485" s="65"/>
      <c r="P485" s="188">
        <f>O485*H485</f>
        <v>0</v>
      </c>
      <c r="Q485" s="188">
        <v>1.6E-2</v>
      </c>
      <c r="R485" s="188">
        <f>Q485*H485</f>
        <v>0.73244799999999999</v>
      </c>
      <c r="S485" s="188">
        <v>0</v>
      </c>
      <c r="T485" s="189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90" t="s">
        <v>267</v>
      </c>
      <c r="AT485" s="190" t="s">
        <v>255</v>
      </c>
      <c r="AU485" s="190" t="s">
        <v>79</v>
      </c>
      <c r="AY485" s="18" t="s">
        <v>144</v>
      </c>
      <c r="BE485" s="191">
        <f>IF(N485="základní",J485,0)</f>
        <v>0</v>
      </c>
      <c r="BF485" s="191">
        <f>IF(N485="snížená",J485,0)</f>
        <v>0</v>
      </c>
      <c r="BG485" s="191">
        <f>IF(N485="zákl. přenesená",J485,0)</f>
        <v>0</v>
      </c>
      <c r="BH485" s="191">
        <f>IF(N485="sníž. přenesená",J485,0)</f>
        <v>0</v>
      </c>
      <c r="BI485" s="191">
        <f>IF(N485="nulová",J485,0)</f>
        <v>0</v>
      </c>
      <c r="BJ485" s="18" t="s">
        <v>77</v>
      </c>
      <c r="BK485" s="191">
        <f>ROUND(I485*H485,2)</f>
        <v>0</v>
      </c>
      <c r="BL485" s="18" t="s">
        <v>179</v>
      </c>
      <c r="BM485" s="190" t="s">
        <v>711</v>
      </c>
    </row>
    <row r="486" spans="1:65" s="2" customFormat="1" ht="11.25">
      <c r="A486" s="35"/>
      <c r="B486" s="36"/>
      <c r="C486" s="37"/>
      <c r="D486" s="192" t="s">
        <v>152</v>
      </c>
      <c r="E486" s="37"/>
      <c r="F486" s="193" t="s">
        <v>813</v>
      </c>
      <c r="G486" s="37"/>
      <c r="H486" s="37"/>
      <c r="I486" s="194"/>
      <c r="J486" s="37"/>
      <c r="K486" s="37"/>
      <c r="L486" s="40"/>
      <c r="M486" s="195"/>
      <c r="N486" s="196"/>
      <c r="O486" s="65"/>
      <c r="P486" s="65"/>
      <c r="Q486" s="65"/>
      <c r="R486" s="65"/>
      <c r="S486" s="65"/>
      <c r="T486" s="66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152</v>
      </c>
      <c r="AU486" s="18" t="s">
        <v>79</v>
      </c>
    </row>
    <row r="487" spans="1:65" s="2" customFormat="1" ht="16.5" customHeight="1">
      <c r="A487" s="35"/>
      <c r="B487" s="36"/>
      <c r="C487" s="179" t="s">
        <v>814</v>
      </c>
      <c r="D487" s="179" t="s">
        <v>146</v>
      </c>
      <c r="E487" s="180" t="s">
        <v>815</v>
      </c>
      <c r="F487" s="181" t="s">
        <v>816</v>
      </c>
      <c r="G487" s="182" t="s">
        <v>788</v>
      </c>
      <c r="H487" s="220"/>
      <c r="I487" s="184"/>
      <c r="J487" s="185">
        <f>ROUND(I487*H487,2)</f>
        <v>0</v>
      </c>
      <c r="K487" s="181" t="s">
        <v>150</v>
      </c>
      <c r="L487" s="40"/>
      <c r="M487" s="186" t="s">
        <v>19</v>
      </c>
      <c r="N487" s="187" t="s">
        <v>40</v>
      </c>
      <c r="O487" s="65"/>
      <c r="P487" s="188">
        <f>O487*H487</f>
        <v>0</v>
      </c>
      <c r="Q487" s="188">
        <v>0</v>
      </c>
      <c r="R487" s="188">
        <f>Q487*H487</f>
        <v>0</v>
      </c>
      <c r="S487" s="188">
        <v>0</v>
      </c>
      <c r="T487" s="189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90" t="s">
        <v>179</v>
      </c>
      <c r="AT487" s="190" t="s">
        <v>146</v>
      </c>
      <c r="AU487" s="190" t="s">
        <v>79</v>
      </c>
      <c r="AY487" s="18" t="s">
        <v>144</v>
      </c>
      <c r="BE487" s="191">
        <f>IF(N487="základní",J487,0)</f>
        <v>0</v>
      </c>
      <c r="BF487" s="191">
        <f>IF(N487="snížená",J487,0)</f>
        <v>0</v>
      </c>
      <c r="BG487" s="191">
        <f>IF(N487="zákl. přenesená",J487,0)</f>
        <v>0</v>
      </c>
      <c r="BH487" s="191">
        <f>IF(N487="sníž. přenesená",J487,0)</f>
        <v>0</v>
      </c>
      <c r="BI487" s="191">
        <f>IF(N487="nulová",J487,0)</f>
        <v>0</v>
      </c>
      <c r="BJ487" s="18" t="s">
        <v>77</v>
      </c>
      <c r="BK487" s="191">
        <f>ROUND(I487*H487,2)</f>
        <v>0</v>
      </c>
      <c r="BL487" s="18" t="s">
        <v>179</v>
      </c>
      <c r="BM487" s="190" t="s">
        <v>719</v>
      </c>
    </row>
    <row r="488" spans="1:65" s="2" customFormat="1" ht="19.5">
      <c r="A488" s="35"/>
      <c r="B488" s="36"/>
      <c r="C488" s="37"/>
      <c r="D488" s="192" t="s">
        <v>152</v>
      </c>
      <c r="E488" s="37"/>
      <c r="F488" s="193" t="s">
        <v>817</v>
      </c>
      <c r="G488" s="37"/>
      <c r="H488" s="37"/>
      <c r="I488" s="194"/>
      <c r="J488" s="37"/>
      <c r="K488" s="37"/>
      <c r="L488" s="40"/>
      <c r="M488" s="195"/>
      <c r="N488" s="196"/>
      <c r="O488" s="65"/>
      <c r="P488" s="65"/>
      <c r="Q488" s="65"/>
      <c r="R488" s="65"/>
      <c r="S488" s="65"/>
      <c r="T488" s="66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152</v>
      </c>
      <c r="AU488" s="18" t="s">
        <v>79</v>
      </c>
    </row>
    <row r="489" spans="1:65" s="2" customFormat="1" ht="11.25">
      <c r="A489" s="35"/>
      <c r="B489" s="36"/>
      <c r="C489" s="37"/>
      <c r="D489" s="197" t="s">
        <v>154</v>
      </c>
      <c r="E489" s="37"/>
      <c r="F489" s="198" t="s">
        <v>818</v>
      </c>
      <c r="G489" s="37"/>
      <c r="H489" s="37"/>
      <c r="I489" s="194"/>
      <c r="J489" s="37"/>
      <c r="K489" s="37"/>
      <c r="L489" s="40"/>
      <c r="M489" s="195"/>
      <c r="N489" s="196"/>
      <c r="O489" s="65"/>
      <c r="P489" s="65"/>
      <c r="Q489" s="65"/>
      <c r="R489" s="65"/>
      <c r="S489" s="65"/>
      <c r="T489" s="66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154</v>
      </c>
      <c r="AU489" s="18" t="s">
        <v>79</v>
      </c>
    </row>
    <row r="490" spans="1:65" s="12" customFormat="1" ht="22.9" customHeight="1">
      <c r="B490" s="163"/>
      <c r="C490" s="164"/>
      <c r="D490" s="165" t="s">
        <v>68</v>
      </c>
      <c r="E490" s="177" t="s">
        <v>819</v>
      </c>
      <c r="F490" s="177" t="s">
        <v>820</v>
      </c>
      <c r="G490" s="164"/>
      <c r="H490" s="164"/>
      <c r="I490" s="167"/>
      <c r="J490" s="178">
        <f>BK490</f>
        <v>0</v>
      </c>
      <c r="K490" s="164"/>
      <c r="L490" s="169"/>
      <c r="M490" s="170"/>
      <c r="N490" s="171"/>
      <c r="O490" s="171"/>
      <c r="P490" s="172">
        <f>SUM(P491:P494)</f>
        <v>0</v>
      </c>
      <c r="Q490" s="171"/>
      <c r="R490" s="172">
        <f>SUM(R491:R494)</f>
        <v>0</v>
      </c>
      <c r="S490" s="171"/>
      <c r="T490" s="173">
        <f>SUM(T491:T494)</f>
        <v>0</v>
      </c>
      <c r="AR490" s="174" t="s">
        <v>79</v>
      </c>
      <c r="AT490" s="175" t="s">
        <v>68</v>
      </c>
      <c r="AU490" s="175" t="s">
        <v>77</v>
      </c>
      <c r="AY490" s="174" t="s">
        <v>144</v>
      </c>
      <c r="BK490" s="176">
        <f>SUM(BK491:BK494)</f>
        <v>0</v>
      </c>
    </row>
    <row r="491" spans="1:65" s="2" customFormat="1" ht="16.5" customHeight="1">
      <c r="A491" s="35"/>
      <c r="B491" s="36"/>
      <c r="C491" s="179" t="s">
        <v>821</v>
      </c>
      <c r="D491" s="179" t="s">
        <v>146</v>
      </c>
      <c r="E491" s="180" t="s">
        <v>822</v>
      </c>
      <c r="F491" s="181" t="s">
        <v>823</v>
      </c>
      <c r="G491" s="182" t="s">
        <v>824</v>
      </c>
      <c r="H491" s="183">
        <v>13</v>
      </c>
      <c r="I491" s="184"/>
      <c r="J491" s="185">
        <f>ROUND(I491*H491,2)</f>
        <v>0</v>
      </c>
      <c r="K491" s="181" t="s">
        <v>19</v>
      </c>
      <c r="L491" s="40"/>
      <c r="M491" s="186" t="s">
        <v>19</v>
      </c>
      <c r="N491" s="187" t="s">
        <v>40</v>
      </c>
      <c r="O491" s="65"/>
      <c r="P491" s="188">
        <f>O491*H491</f>
        <v>0</v>
      </c>
      <c r="Q491" s="188">
        <v>0</v>
      </c>
      <c r="R491" s="188">
        <f>Q491*H491</f>
        <v>0</v>
      </c>
      <c r="S491" s="188">
        <v>0</v>
      </c>
      <c r="T491" s="18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90" t="s">
        <v>179</v>
      </c>
      <c r="AT491" s="190" t="s">
        <v>146</v>
      </c>
      <c r="AU491" s="190" t="s">
        <v>79</v>
      </c>
      <c r="AY491" s="18" t="s">
        <v>144</v>
      </c>
      <c r="BE491" s="191">
        <f>IF(N491="základní",J491,0)</f>
        <v>0</v>
      </c>
      <c r="BF491" s="191">
        <f>IF(N491="snížená",J491,0)</f>
        <v>0</v>
      </c>
      <c r="BG491" s="191">
        <f>IF(N491="zákl. přenesená",J491,0)</f>
        <v>0</v>
      </c>
      <c r="BH491" s="191">
        <f>IF(N491="sníž. přenesená",J491,0)</f>
        <v>0</v>
      </c>
      <c r="BI491" s="191">
        <f>IF(N491="nulová",J491,0)</f>
        <v>0</v>
      </c>
      <c r="BJ491" s="18" t="s">
        <v>77</v>
      </c>
      <c r="BK491" s="191">
        <f>ROUND(I491*H491,2)</f>
        <v>0</v>
      </c>
      <c r="BL491" s="18" t="s">
        <v>179</v>
      </c>
      <c r="BM491" s="190" t="s">
        <v>727</v>
      </c>
    </row>
    <row r="492" spans="1:65" s="2" customFormat="1" ht="11.25">
      <c r="A492" s="35"/>
      <c r="B492" s="36"/>
      <c r="C492" s="37"/>
      <c r="D492" s="192" t="s">
        <v>152</v>
      </c>
      <c r="E492" s="37"/>
      <c r="F492" s="193" t="s">
        <v>823</v>
      </c>
      <c r="G492" s="37"/>
      <c r="H492" s="37"/>
      <c r="I492" s="194"/>
      <c r="J492" s="37"/>
      <c r="K492" s="37"/>
      <c r="L492" s="40"/>
      <c r="M492" s="195"/>
      <c r="N492" s="196"/>
      <c r="O492" s="65"/>
      <c r="P492" s="65"/>
      <c r="Q492" s="65"/>
      <c r="R492" s="65"/>
      <c r="S492" s="65"/>
      <c r="T492" s="66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8" t="s">
        <v>152</v>
      </c>
      <c r="AU492" s="18" t="s">
        <v>79</v>
      </c>
    </row>
    <row r="493" spans="1:65" s="2" customFormat="1" ht="16.5" customHeight="1">
      <c r="A493" s="35"/>
      <c r="B493" s="36"/>
      <c r="C493" s="179" t="s">
        <v>825</v>
      </c>
      <c r="D493" s="179" t="s">
        <v>146</v>
      </c>
      <c r="E493" s="180" t="s">
        <v>826</v>
      </c>
      <c r="F493" s="181" t="s">
        <v>827</v>
      </c>
      <c r="G493" s="182" t="s">
        <v>824</v>
      </c>
      <c r="H493" s="183">
        <v>2</v>
      </c>
      <c r="I493" s="184"/>
      <c r="J493" s="185">
        <f>ROUND(I493*H493,2)</f>
        <v>0</v>
      </c>
      <c r="K493" s="181" t="s">
        <v>19</v>
      </c>
      <c r="L493" s="40"/>
      <c r="M493" s="186" t="s">
        <v>19</v>
      </c>
      <c r="N493" s="187" t="s">
        <v>40</v>
      </c>
      <c r="O493" s="65"/>
      <c r="P493" s="188">
        <f>O493*H493</f>
        <v>0</v>
      </c>
      <c r="Q493" s="188">
        <v>0</v>
      </c>
      <c r="R493" s="188">
        <f>Q493*H493</f>
        <v>0</v>
      </c>
      <c r="S493" s="188">
        <v>0</v>
      </c>
      <c r="T493" s="189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90" t="s">
        <v>179</v>
      </c>
      <c r="AT493" s="190" t="s">
        <v>146</v>
      </c>
      <c r="AU493" s="190" t="s">
        <v>79</v>
      </c>
      <c r="AY493" s="18" t="s">
        <v>144</v>
      </c>
      <c r="BE493" s="191">
        <f>IF(N493="základní",J493,0)</f>
        <v>0</v>
      </c>
      <c r="BF493" s="191">
        <f>IF(N493="snížená",J493,0)</f>
        <v>0</v>
      </c>
      <c r="BG493" s="191">
        <f>IF(N493="zákl. přenesená",J493,0)</f>
        <v>0</v>
      </c>
      <c r="BH493" s="191">
        <f>IF(N493="sníž. přenesená",J493,0)</f>
        <v>0</v>
      </c>
      <c r="BI493" s="191">
        <f>IF(N493="nulová",J493,0)</f>
        <v>0</v>
      </c>
      <c r="BJ493" s="18" t="s">
        <v>77</v>
      </c>
      <c r="BK493" s="191">
        <f>ROUND(I493*H493,2)</f>
        <v>0</v>
      </c>
      <c r="BL493" s="18" t="s">
        <v>179</v>
      </c>
      <c r="BM493" s="190" t="s">
        <v>735</v>
      </c>
    </row>
    <row r="494" spans="1:65" s="2" customFormat="1" ht="11.25">
      <c r="A494" s="35"/>
      <c r="B494" s="36"/>
      <c r="C494" s="37"/>
      <c r="D494" s="192" t="s">
        <v>152</v>
      </c>
      <c r="E494" s="37"/>
      <c r="F494" s="193" t="s">
        <v>827</v>
      </c>
      <c r="G494" s="37"/>
      <c r="H494" s="37"/>
      <c r="I494" s="194"/>
      <c r="J494" s="37"/>
      <c r="K494" s="37"/>
      <c r="L494" s="40"/>
      <c r="M494" s="195"/>
      <c r="N494" s="196"/>
      <c r="O494" s="65"/>
      <c r="P494" s="65"/>
      <c r="Q494" s="65"/>
      <c r="R494" s="65"/>
      <c r="S494" s="65"/>
      <c r="T494" s="66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152</v>
      </c>
      <c r="AU494" s="18" t="s">
        <v>79</v>
      </c>
    </row>
    <row r="495" spans="1:65" s="12" customFormat="1" ht="22.9" customHeight="1">
      <c r="B495" s="163"/>
      <c r="C495" s="164"/>
      <c r="D495" s="165" t="s">
        <v>68</v>
      </c>
      <c r="E495" s="177" t="s">
        <v>828</v>
      </c>
      <c r="F495" s="177" t="s">
        <v>829</v>
      </c>
      <c r="G495" s="164"/>
      <c r="H495" s="164"/>
      <c r="I495" s="167"/>
      <c r="J495" s="178">
        <f>BK495</f>
        <v>0</v>
      </c>
      <c r="K495" s="164"/>
      <c r="L495" s="169"/>
      <c r="M495" s="170"/>
      <c r="N495" s="171"/>
      <c r="O495" s="171"/>
      <c r="P495" s="172">
        <f>SUM(P496:P539)</f>
        <v>0</v>
      </c>
      <c r="Q495" s="171"/>
      <c r="R495" s="172">
        <f>SUM(R496:R539)</f>
        <v>0</v>
      </c>
      <c r="S495" s="171"/>
      <c r="T495" s="173">
        <f>SUM(T496:T539)</f>
        <v>0</v>
      </c>
      <c r="AR495" s="174" t="s">
        <v>79</v>
      </c>
      <c r="AT495" s="175" t="s">
        <v>68</v>
      </c>
      <c r="AU495" s="175" t="s">
        <v>77</v>
      </c>
      <c r="AY495" s="174" t="s">
        <v>144</v>
      </c>
      <c r="BK495" s="176">
        <f>SUM(BK496:BK539)</f>
        <v>0</v>
      </c>
    </row>
    <row r="496" spans="1:65" s="2" customFormat="1" ht="37.9" customHeight="1">
      <c r="A496" s="35"/>
      <c r="B496" s="36"/>
      <c r="C496" s="210" t="s">
        <v>830</v>
      </c>
      <c r="D496" s="210" t="s">
        <v>255</v>
      </c>
      <c r="E496" s="211" t="s">
        <v>831</v>
      </c>
      <c r="F496" s="212" t="s">
        <v>832</v>
      </c>
      <c r="G496" s="213" t="s">
        <v>833</v>
      </c>
      <c r="H496" s="214">
        <v>1</v>
      </c>
      <c r="I496" s="215"/>
      <c r="J496" s="216">
        <f>ROUND(I496*H496,2)</f>
        <v>0</v>
      </c>
      <c r="K496" s="212" t="s">
        <v>19</v>
      </c>
      <c r="L496" s="217"/>
      <c r="M496" s="218" t="s">
        <v>19</v>
      </c>
      <c r="N496" s="219" t="s">
        <v>40</v>
      </c>
      <c r="O496" s="65"/>
      <c r="P496" s="188">
        <f>O496*H496</f>
        <v>0</v>
      </c>
      <c r="Q496" s="188">
        <v>0</v>
      </c>
      <c r="R496" s="188">
        <f>Q496*H496</f>
        <v>0</v>
      </c>
      <c r="S496" s="188">
        <v>0</v>
      </c>
      <c r="T496" s="189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90" t="s">
        <v>267</v>
      </c>
      <c r="AT496" s="190" t="s">
        <v>255</v>
      </c>
      <c r="AU496" s="190" t="s">
        <v>79</v>
      </c>
      <c r="AY496" s="18" t="s">
        <v>144</v>
      </c>
      <c r="BE496" s="191">
        <f>IF(N496="základní",J496,0)</f>
        <v>0</v>
      </c>
      <c r="BF496" s="191">
        <f>IF(N496="snížená",J496,0)</f>
        <v>0</v>
      </c>
      <c r="BG496" s="191">
        <f>IF(N496="zákl. přenesená",J496,0)</f>
        <v>0</v>
      </c>
      <c r="BH496" s="191">
        <f>IF(N496="sníž. přenesená",J496,0)</f>
        <v>0</v>
      </c>
      <c r="BI496" s="191">
        <f>IF(N496="nulová",J496,0)</f>
        <v>0</v>
      </c>
      <c r="BJ496" s="18" t="s">
        <v>77</v>
      </c>
      <c r="BK496" s="191">
        <f>ROUND(I496*H496,2)</f>
        <v>0</v>
      </c>
      <c r="BL496" s="18" t="s">
        <v>179</v>
      </c>
      <c r="BM496" s="190" t="s">
        <v>834</v>
      </c>
    </row>
    <row r="497" spans="1:65" s="2" customFormat="1" ht="19.5">
      <c r="A497" s="35"/>
      <c r="B497" s="36"/>
      <c r="C497" s="37"/>
      <c r="D497" s="192" t="s">
        <v>152</v>
      </c>
      <c r="E497" s="37"/>
      <c r="F497" s="193" t="s">
        <v>832</v>
      </c>
      <c r="G497" s="37"/>
      <c r="H497" s="37"/>
      <c r="I497" s="194"/>
      <c r="J497" s="37"/>
      <c r="K497" s="37"/>
      <c r="L497" s="40"/>
      <c r="M497" s="195"/>
      <c r="N497" s="196"/>
      <c r="O497" s="65"/>
      <c r="P497" s="65"/>
      <c r="Q497" s="65"/>
      <c r="R497" s="65"/>
      <c r="S497" s="65"/>
      <c r="T497" s="66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8" t="s">
        <v>152</v>
      </c>
      <c r="AU497" s="18" t="s">
        <v>79</v>
      </c>
    </row>
    <row r="498" spans="1:65" s="2" customFormat="1" ht="21.75" customHeight="1">
      <c r="A498" s="35"/>
      <c r="B498" s="36"/>
      <c r="C498" s="210" t="s">
        <v>835</v>
      </c>
      <c r="D498" s="210" t="s">
        <v>255</v>
      </c>
      <c r="E498" s="211" t="s">
        <v>836</v>
      </c>
      <c r="F498" s="212" t="s">
        <v>837</v>
      </c>
      <c r="G498" s="213" t="s">
        <v>277</v>
      </c>
      <c r="H498" s="214">
        <v>1</v>
      </c>
      <c r="I498" s="215"/>
      <c r="J498" s="216">
        <f>ROUND(I498*H498,2)</f>
        <v>0</v>
      </c>
      <c r="K498" s="212" t="s">
        <v>19</v>
      </c>
      <c r="L498" s="217"/>
      <c r="M498" s="218" t="s">
        <v>19</v>
      </c>
      <c r="N498" s="219" t="s">
        <v>40</v>
      </c>
      <c r="O498" s="65"/>
      <c r="P498" s="188">
        <f>O498*H498</f>
        <v>0</v>
      </c>
      <c r="Q498" s="188">
        <v>0</v>
      </c>
      <c r="R498" s="188">
        <f>Q498*H498</f>
        <v>0</v>
      </c>
      <c r="S498" s="188">
        <v>0</v>
      </c>
      <c r="T498" s="189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90" t="s">
        <v>267</v>
      </c>
      <c r="AT498" s="190" t="s">
        <v>255</v>
      </c>
      <c r="AU498" s="190" t="s">
        <v>79</v>
      </c>
      <c r="AY498" s="18" t="s">
        <v>144</v>
      </c>
      <c r="BE498" s="191">
        <f>IF(N498="základní",J498,0)</f>
        <v>0</v>
      </c>
      <c r="BF498" s="191">
        <f>IF(N498="snížená",J498,0)</f>
        <v>0</v>
      </c>
      <c r="BG498" s="191">
        <f>IF(N498="zákl. přenesená",J498,0)</f>
        <v>0</v>
      </c>
      <c r="BH498" s="191">
        <f>IF(N498="sníž. přenesená",J498,0)</f>
        <v>0</v>
      </c>
      <c r="BI498" s="191">
        <f>IF(N498="nulová",J498,0)</f>
        <v>0</v>
      </c>
      <c r="BJ498" s="18" t="s">
        <v>77</v>
      </c>
      <c r="BK498" s="191">
        <f>ROUND(I498*H498,2)</f>
        <v>0</v>
      </c>
      <c r="BL498" s="18" t="s">
        <v>179</v>
      </c>
      <c r="BM498" s="190" t="s">
        <v>838</v>
      </c>
    </row>
    <row r="499" spans="1:65" s="2" customFormat="1" ht="11.25">
      <c r="A499" s="35"/>
      <c r="B499" s="36"/>
      <c r="C499" s="37"/>
      <c r="D499" s="192" t="s">
        <v>152</v>
      </c>
      <c r="E499" s="37"/>
      <c r="F499" s="193" t="s">
        <v>837</v>
      </c>
      <c r="G499" s="37"/>
      <c r="H499" s="37"/>
      <c r="I499" s="194"/>
      <c r="J499" s="37"/>
      <c r="K499" s="37"/>
      <c r="L499" s="40"/>
      <c r="M499" s="195"/>
      <c r="N499" s="196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152</v>
      </c>
      <c r="AU499" s="18" t="s">
        <v>79</v>
      </c>
    </row>
    <row r="500" spans="1:65" s="2" customFormat="1" ht="16.5" customHeight="1">
      <c r="A500" s="35"/>
      <c r="B500" s="36"/>
      <c r="C500" s="210" t="s">
        <v>839</v>
      </c>
      <c r="D500" s="210" t="s">
        <v>255</v>
      </c>
      <c r="E500" s="211" t="s">
        <v>840</v>
      </c>
      <c r="F500" s="212" t="s">
        <v>841</v>
      </c>
      <c r="G500" s="213" t="s">
        <v>277</v>
      </c>
      <c r="H500" s="214">
        <v>4</v>
      </c>
      <c r="I500" s="215"/>
      <c r="J500" s="216">
        <f>ROUND(I500*H500,2)</f>
        <v>0</v>
      </c>
      <c r="K500" s="212" t="s">
        <v>19</v>
      </c>
      <c r="L500" s="217"/>
      <c r="M500" s="218" t="s">
        <v>19</v>
      </c>
      <c r="N500" s="219" t="s">
        <v>40</v>
      </c>
      <c r="O500" s="65"/>
      <c r="P500" s="188">
        <f>O500*H500</f>
        <v>0</v>
      </c>
      <c r="Q500" s="188">
        <v>0</v>
      </c>
      <c r="R500" s="188">
        <f>Q500*H500</f>
        <v>0</v>
      </c>
      <c r="S500" s="188">
        <v>0</v>
      </c>
      <c r="T500" s="189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90" t="s">
        <v>267</v>
      </c>
      <c r="AT500" s="190" t="s">
        <v>255</v>
      </c>
      <c r="AU500" s="190" t="s">
        <v>79</v>
      </c>
      <c r="AY500" s="18" t="s">
        <v>144</v>
      </c>
      <c r="BE500" s="191">
        <f>IF(N500="základní",J500,0)</f>
        <v>0</v>
      </c>
      <c r="BF500" s="191">
        <f>IF(N500="snížená",J500,0)</f>
        <v>0</v>
      </c>
      <c r="BG500" s="191">
        <f>IF(N500="zákl. přenesená",J500,0)</f>
        <v>0</v>
      </c>
      <c r="BH500" s="191">
        <f>IF(N500="sníž. přenesená",J500,0)</f>
        <v>0</v>
      </c>
      <c r="BI500" s="191">
        <f>IF(N500="nulová",J500,0)</f>
        <v>0</v>
      </c>
      <c r="BJ500" s="18" t="s">
        <v>77</v>
      </c>
      <c r="BK500" s="191">
        <f>ROUND(I500*H500,2)</f>
        <v>0</v>
      </c>
      <c r="BL500" s="18" t="s">
        <v>179</v>
      </c>
      <c r="BM500" s="190" t="s">
        <v>842</v>
      </c>
    </row>
    <row r="501" spans="1:65" s="2" customFormat="1" ht="11.25">
      <c r="A501" s="35"/>
      <c r="B501" s="36"/>
      <c r="C501" s="37"/>
      <c r="D501" s="192" t="s">
        <v>152</v>
      </c>
      <c r="E501" s="37"/>
      <c r="F501" s="193" t="s">
        <v>841</v>
      </c>
      <c r="G501" s="37"/>
      <c r="H501" s="37"/>
      <c r="I501" s="194"/>
      <c r="J501" s="37"/>
      <c r="K501" s="37"/>
      <c r="L501" s="40"/>
      <c r="M501" s="195"/>
      <c r="N501" s="196"/>
      <c r="O501" s="65"/>
      <c r="P501" s="65"/>
      <c r="Q501" s="65"/>
      <c r="R501" s="65"/>
      <c r="S501" s="65"/>
      <c r="T501" s="66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152</v>
      </c>
      <c r="AU501" s="18" t="s">
        <v>79</v>
      </c>
    </row>
    <row r="502" spans="1:65" s="2" customFormat="1" ht="16.5" customHeight="1">
      <c r="A502" s="35"/>
      <c r="B502" s="36"/>
      <c r="C502" s="210" t="s">
        <v>843</v>
      </c>
      <c r="D502" s="210" t="s">
        <v>255</v>
      </c>
      <c r="E502" s="211" t="s">
        <v>844</v>
      </c>
      <c r="F502" s="212" t="s">
        <v>845</v>
      </c>
      <c r="G502" s="213" t="s">
        <v>277</v>
      </c>
      <c r="H502" s="214">
        <v>2</v>
      </c>
      <c r="I502" s="215"/>
      <c r="J502" s="216">
        <f>ROUND(I502*H502,2)</f>
        <v>0</v>
      </c>
      <c r="K502" s="212" t="s">
        <v>19</v>
      </c>
      <c r="L502" s="217"/>
      <c r="M502" s="218" t="s">
        <v>19</v>
      </c>
      <c r="N502" s="219" t="s">
        <v>40</v>
      </c>
      <c r="O502" s="65"/>
      <c r="P502" s="188">
        <f>O502*H502</f>
        <v>0</v>
      </c>
      <c r="Q502" s="188">
        <v>0</v>
      </c>
      <c r="R502" s="188">
        <f>Q502*H502</f>
        <v>0</v>
      </c>
      <c r="S502" s="188">
        <v>0</v>
      </c>
      <c r="T502" s="189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90" t="s">
        <v>267</v>
      </c>
      <c r="AT502" s="190" t="s">
        <v>255</v>
      </c>
      <c r="AU502" s="190" t="s">
        <v>79</v>
      </c>
      <c r="AY502" s="18" t="s">
        <v>144</v>
      </c>
      <c r="BE502" s="191">
        <f>IF(N502="základní",J502,0)</f>
        <v>0</v>
      </c>
      <c r="BF502" s="191">
        <f>IF(N502="snížená",J502,0)</f>
        <v>0</v>
      </c>
      <c r="BG502" s="191">
        <f>IF(N502="zákl. přenesená",J502,0)</f>
        <v>0</v>
      </c>
      <c r="BH502" s="191">
        <f>IF(N502="sníž. přenesená",J502,0)</f>
        <v>0</v>
      </c>
      <c r="BI502" s="191">
        <f>IF(N502="nulová",J502,0)</f>
        <v>0</v>
      </c>
      <c r="BJ502" s="18" t="s">
        <v>77</v>
      </c>
      <c r="BK502" s="191">
        <f>ROUND(I502*H502,2)</f>
        <v>0</v>
      </c>
      <c r="BL502" s="18" t="s">
        <v>179</v>
      </c>
      <c r="BM502" s="190" t="s">
        <v>846</v>
      </c>
    </row>
    <row r="503" spans="1:65" s="2" customFormat="1" ht="11.25">
      <c r="A503" s="35"/>
      <c r="B503" s="36"/>
      <c r="C503" s="37"/>
      <c r="D503" s="192" t="s">
        <v>152</v>
      </c>
      <c r="E503" s="37"/>
      <c r="F503" s="193" t="s">
        <v>845</v>
      </c>
      <c r="G503" s="37"/>
      <c r="H503" s="37"/>
      <c r="I503" s="194"/>
      <c r="J503" s="37"/>
      <c r="K503" s="37"/>
      <c r="L503" s="40"/>
      <c r="M503" s="195"/>
      <c r="N503" s="196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152</v>
      </c>
      <c r="AU503" s="18" t="s">
        <v>79</v>
      </c>
    </row>
    <row r="504" spans="1:65" s="2" customFormat="1" ht="16.5" customHeight="1">
      <c r="A504" s="35"/>
      <c r="B504" s="36"/>
      <c r="C504" s="210" t="s">
        <v>847</v>
      </c>
      <c r="D504" s="210" t="s">
        <v>255</v>
      </c>
      <c r="E504" s="211" t="s">
        <v>848</v>
      </c>
      <c r="F504" s="212" t="s">
        <v>849</v>
      </c>
      <c r="G504" s="213" t="s">
        <v>277</v>
      </c>
      <c r="H504" s="214">
        <v>8</v>
      </c>
      <c r="I504" s="215"/>
      <c r="J504" s="216">
        <f>ROUND(I504*H504,2)</f>
        <v>0</v>
      </c>
      <c r="K504" s="212" t="s">
        <v>19</v>
      </c>
      <c r="L504" s="217"/>
      <c r="M504" s="218" t="s">
        <v>19</v>
      </c>
      <c r="N504" s="219" t="s">
        <v>40</v>
      </c>
      <c r="O504" s="65"/>
      <c r="P504" s="188">
        <f>O504*H504</f>
        <v>0</v>
      </c>
      <c r="Q504" s="188">
        <v>0</v>
      </c>
      <c r="R504" s="188">
        <f>Q504*H504</f>
        <v>0</v>
      </c>
      <c r="S504" s="188">
        <v>0</v>
      </c>
      <c r="T504" s="189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90" t="s">
        <v>267</v>
      </c>
      <c r="AT504" s="190" t="s">
        <v>255</v>
      </c>
      <c r="AU504" s="190" t="s">
        <v>79</v>
      </c>
      <c r="AY504" s="18" t="s">
        <v>144</v>
      </c>
      <c r="BE504" s="191">
        <f>IF(N504="základní",J504,0)</f>
        <v>0</v>
      </c>
      <c r="BF504" s="191">
        <f>IF(N504="snížená",J504,0)</f>
        <v>0</v>
      </c>
      <c r="BG504" s="191">
        <f>IF(N504="zákl. přenesená",J504,0)</f>
        <v>0</v>
      </c>
      <c r="BH504" s="191">
        <f>IF(N504="sníž. přenesená",J504,0)</f>
        <v>0</v>
      </c>
      <c r="BI504" s="191">
        <f>IF(N504="nulová",J504,0)</f>
        <v>0</v>
      </c>
      <c r="BJ504" s="18" t="s">
        <v>77</v>
      </c>
      <c r="BK504" s="191">
        <f>ROUND(I504*H504,2)</f>
        <v>0</v>
      </c>
      <c r="BL504" s="18" t="s">
        <v>179</v>
      </c>
      <c r="BM504" s="190" t="s">
        <v>850</v>
      </c>
    </row>
    <row r="505" spans="1:65" s="2" customFormat="1" ht="11.25">
      <c r="A505" s="35"/>
      <c r="B505" s="36"/>
      <c r="C505" s="37"/>
      <c r="D505" s="192" t="s">
        <v>152</v>
      </c>
      <c r="E505" s="37"/>
      <c r="F505" s="193" t="s">
        <v>849</v>
      </c>
      <c r="G505" s="37"/>
      <c r="H505" s="37"/>
      <c r="I505" s="194"/>
      <c r="J505" s="37"/>
      <c r="K505" s="37"/>
      <c r="L505" s="40"/>
      <c r="M505" s="195"/>
      <c r="N505" s="196"/>
      <c r="O505" s="65"/>
      <c r="P505" s="65"/>
      <c r="Q505" s="65"/>
      <c r="R505" s="65"/>
      <c r="S505" s="65"/>
      <c r="T505" s="66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152</v>
      </c>
      <c r="AU505" s="18" t="s">
        <v>79</v>
      </c>
    </row>
    <row r="506" spans="1:65" s="2" customFormat="1" ht="16.5" customHeight="1">
      <c r="A506" s="35"/>
      <c r="B506" s="36"/>
      <c r="C506" s="210" t="s">
        <v>851</v>
      </c>
      <c r="D506" s="210" t="s">
        <v>255</v>
      </c>
      <c r="E506" s="211" t="s">
        <v>852</v>
      </c>
      <c r="F506" s="212" t="s">
        <v>853</v>
      </c>
      <c r="G506" s="213" t="s">
        <v>277</v>
      </c>
      <c r="H506" s="214">
        <v>4</v>
      </c>
      <c r="I506" s="215"/>
      <c r="J506" s="216">
        <f>ROUND(I506*H506,2)</f>
        <v>0</v>
      </c>
      <c r="K506" s="212" t="s">
        <v>19</v>
      </c>
      <c r="L506" s="217"/>
      <c r="M506" s="218" t="s">
        <v>19</v>
      </c>
      <c r="N506" s="219" t="s">
        <v>40</v>
      </c>
      <c r="O506" s="65"/>
      <c r="P506" s="188">
        <f>O506*H506</f>
        <v>0</v>
      </c>
      <c r="Q506" s="188">
        <v>0</v>
      </c>
      <c r="R506" s="188">
        <f>Q506*H506</f>
        <v>0</v>
      </c>
      <c r="S506" s="188">
        <v>0</v>
      </c>
      <c r="T506" s="189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90" t="s">
        <v>267</v>
      </c>
      <c r="AT506" s="190" t="s">
        <v>255</v>
      </c>
      <c r="AU506" s="190" t="s">
        <v>79</v>
      </c>
      <c r="AY506" s="18" t="s">
        <v>144</v>
      </c>
      <c r="BE506" s="191">
        <f>IF(N506="základní",J506,0)</f>
        <v>0</v>
      </c>
      <c r="BF506" s="191">
        <f>IF(N506="snížená",J506,0)</f>
        <v>0</v>
      </c>
      <c r="BG506" s="191">
        <f>IF(N506="zákl. přenesená",J506,0)</f>
        <v>0</v>
      </c>
      <c r="BH506" s="191">
        <f>IF(N506="sníž. přenesená",J506,0)</f>
        <v>0</v>
      </c>
      <c r="BI506" s="191">
        <f>IF(N506="nulová",J506,0)</f>
        <v>0</v>
      </c>
      <c r="BJ506" s="18" t="s">
        <v>77</v>
      </c>
      <c r="BK506" s="191">
        <f>ROUND(I506*H506,2)</f>
        <v>0</v>
      </c>
      <c r="BL506" s="18" t="s">
        <v>179</v>
      </c>
      <c r="BM506" s="190" t="s">
        <v>854</v>
      </c>
    </row>
    <row r="507" spans="1:65" s="2" customFormat="1" ht="11.25">
      <c r="A507" s="35"/>
      <c r="B507" s="36"/>
      <c r="C507" s="37"/>
      <c r="D507" s="192" t="s">
        <v>152</v>
      </c>
      <c r="E507" s="37"/>
      <c r="F507" s="193" t="s">
        <v>853</v>
      </c>
      <c r="G507" s="37"/>
      <c r="H507" s="37"/>
      <c r="I507" s="194"/>
      <c r="J507" s="37"/>
      <c r="K507" s="37"/>
      <c r="L507" s="40"/>
      <c r="M507" s="195"/>
      <c r="N507" s="196"/>
      <c r="O507" s="65"/>
      <c r="P507" s="65"/>
      <c r="Q507" s="65"/>
      <c r="R507" s="65"/>
      <c r="S507" s="65"/>
      <c r="T507" s="66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152</v>
      </c>
      <c r="AU507" s="18" t="s">
        <v>79</v>
      </c>
    </row>
    <row r="508" spans="1:65" s="2" customFormat="1" ht="16.5" customHeight="1">
      <c r="A508" s="35"/>
      <c r="B508" s="36"/>
      <c r="C508" s="210" t="s">
        <v>855</v>
      </c>
      <c r="D508" s="210" t="s">
        <v>255</v>
      </c>
      <c r="E508" s="211" t="s">
        <v>856</v>
      </c>
      <c r="F508" s="212" t="s">
        <v>857</v>
      </c>
      <c r="G508" s="213" t="s">
        <v>277</v>
      </c>
      <c r="H508" s="214">
        <v>1</v>
      </c>
      <c r="I508" s="215"/>
      <c r="J508" s="216">
        <f>ROUND(I508*H508,2)</f>
        <v>0</v>
      </c>
      <c r="K508" s="212" t="s">
        <v>19</v>
      </c>
      <c r="L508" s="217"/>
      <c r="M508" s="218" t="s">
        <v>19</v>
      </c>
      <c r="N508" s="219" t="s">
        <v>40</v>
      </c>
      <c r="O508" s="65"/>
      <c r="P508" s="188">
        <f>O508*H508</f>
        <v>0</v>
      </c>
      <c r="Q508" s="188">
        <v>0</v>
      </c>
      <c r="R508" s="188">
        <f>Q508*H508</f>
        <v>0</v>
      </c>
      <c r="S508" s="188">
        <v>0</v>
      </c>
      <c r="T508" s="189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190" t="s">
        <v>267</v>
      </c>
      <c r="AT508" s="190" t="s">
        <v>255</v>
      </c>
      <c r="AU508" s="190" t="s">
        <v>79</v>
      </c>
      <c r="AY508" s="18" t="s">
        <v>144</v>
      </c>
      <c r="BE508" s="191">
        <f>IF(N508="základní",J508,0)</f>
        <v>0</v>
      </c>
      <c r="BF508" s="191">
        <f>IF(N508="snížená",J508,0)</f>
        <v>0</v>
      </c>
      <c r="BG508" s="191">
        <f>IF(N508="zákl. přenesená",J508,0)</f>
        <v>0</v>
      </c>
      <c r="BH508" s="191">
        <f>IF(N508="sníž. přenesená",J508,0)</f>
        <v>0</v>
      </c>
      <c r="BI508" s="191">
        <f>IF(N508="nulová",J508,0)</f>
        <v>0</v>
      </c>
      <c r="BJ508" s="18" t="s">
        <v>77</v>
      </c>
      <c r="BK508" s="191">
        <f>ROUND(I508*H508,2)</f>
        <v>0</v>
      </c>
      <c r="BL508" s="18" t="s">
        <v>179</v>
      </c>
      <c r="BM508" s="190" t="s">
        <v>858</v>
      </c>
    </row>
    <row r="509" spans="1:65" s="2" customFormat="1" ht="11.25">
      <c r="A509" s="35"/>
      <c r="B509" s="36"/>
      <c r="C509" s="37"/>
      <c r="D509" s="192" t="s">
        <v>152</v>
      </c>
      <c r="E509" s="37"/>
      <c r="F509" s="193" t="s">
        <v>857</v>
      </c>
      <c r="G509" s="37"/>
      <c r="H509" s="37"/>
      <c r="I509" s="194"/>
      <c r="J509" s="37"/>
      <c r="K509" s="37"/>
      <c r="L509" s="40"/>
      <c r="M509" s="195"/>
      <c r="N509" s="196"/>
      <c r="O509" s="65"/>
      <c r="P509" s="65"/>
      <c r="Q509" s="65"/>
      <c r="R509" s="65"/>
      <c r="S509" s="65"/>
      <c r="T509" s="66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152</v>
      </c>
      <c r="AU509" s="18" t="s">
        <v>79</v>
      </c>
    </row>
    <row r="510" spans="1:65" s="2" customFormat="1" ht="16.5" customHeight="1">
      <c r="A510" s="35"/>
      <c r="B510" s="36"/>
      <c r="C510" s="210" t="s">
        <v>859</v>
      </c>
      <c r="D510" s="210" t="s">
        <v>255</v>
      </c>
      <c r="E510" s="211" t="s">
        <v>860</v>
      </c>
      <c r="F510" s="212" t="s">
        <v>861</v>
      </c>
      <c r="G510" s="213" t="s">
        <v>277</v>
      </c>
      <c r="H510" s="214">
        <v>14</v>
      </c>
      <c r="I510" s="215"/>
      <c r="J510" s="216">
        <f>ROUND(I510*H510,2)</f>
        <v>0</v>
      </c>
      <c r="K510" s="212" t="s">
        <v>19</v>
      </c>
      <c r="L510" s="217"/>
      <c r="M510" s="218" t="s">
        <v>19</v>
      </c>
      <c r="N510" s="219" t="s">
        <v>40</v>
      </c>
      <c r="O510" s="65"/>
      <c r="P510" s="188">
        <f>O510*H510</f>
        <v>0</v>
      </c>
      <c r="Q510" s="188">
        <v>0</v>
      </c>
      <c r="R510" s="188">
        <f>Q510*H510</f>
        <v>0</v>
      </c>
      <c r="S510" s="188">
        <v>0</v>
      </c>
      <c r="T510" s="189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90" t="s">
        <v>267</v>
      </c>
      <c r="AT510" s="190" t="s">
        <v>255</v>
      </c>
      <c r="AU510" s="190" t="s">
        <v>79</v>
      </c>
      <c r="AY510" s="18" t="s">
        <v>144</v>
      </c>
      <c r="BE510" s="191">
        <f>IF(N510="základní",J510,0)</f>
        <v>0</v>
      </c>
      <c r="BF510" s="191">
        <f>IF(N510="snížená",J510,0)</f>
        <v>0</v>
      </c>
      <c r="BG510" s="191">
        <f>IF(N510="zákl. přenesená",J510,0)</f>
        <v>0</v>
      </c>
      <c r="BH510" s="191">
        <f>IF(N510="sníž. přenesená",J510,0)</f>
        <v>0</v>
      </c>
      <c r="BI510" s="191">
        <f>IF(N510="nulová",J510,0)</f>
        <v>0</v>
      </c>
      <c r="BJ510" s="18" t="s">
        <v>77</v>
      </c>
      <c r="BK510" s="191">
        <f>ROUND(I510*H510,2)</f>
        <v>0</v>
      </c>
      <c r="BL510" s="18" t="s">
        <v>179</v>
      </c>
      <c r="BM510" s="190" t="s">
        <v>862</v>
      </c>
    </row>
    <row r="511" spans="1:65" s="2" customFormat="1" ht="11.25">
      <c r="A511" s="35"/>
      <c r="B511" s="36"/>
      <c r="C511" s="37"/>
      <c r="D511" s="192" t="s">
        <v>152</v>
      </c>
      <c r="E511" s="37"/>
      <c r="F511" s="193" t="s">
        <v>861</v>
      </c>
      <c r="G511" s="37"/>
      <c r="H511" s="37"/>
      <c r="I511" s="194"/>
      <c r="J511" s="37"/>
      <c r="K511" s="37"/>
      <c r="L511" s="40"/>
      <c r="M511" s="195"/>
      <c r="N511" s="196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152</v>
      </c>
      <c r="AU511" s="18" t="s">
        <v>79</v>
      </c>
    </row>
    <row r="512" spans="1:65" s="2" customFormat="1" ht="16.5" customHeight="1">
      <c r="A512" s="35"/>
      <c r="B512" s="36"/>
      <c r="C512" s="210" t="s">
        <v>863</v>
      </c>
      <c r="D512" s="210" t="s">
        <v>255</v>
      </c>
      <c r="E512" s="211" t="s">
        <v>864</v>
      </c>
      <c r="F512" s="212" t="s">
        <v>865</v>
      </c>
      <c r="G512" s="213" t="s">
        <v>277</v>
      </c>
      <c r="H512" s="214">
        <v>8</v>
      </c>
      <c r="I512" s="215"/>
      <c r="J512" s="216">
        <f>ROUND(I512*H512,2)</f>
        <v>0</v>
      </c>
      <c r="K512" s="212" t="s">
        <v>19</v>
      </c>
      <c r="L512" s="217"/>
      <c r="M512" s="218" t="s">
        <v>19</v>
      </c>
      <c r="N512" s="219" t="s">
        <v>40</v>
      </c>
      <c r="O512" s="65"/>
      <c r="P512" s="188">
        <f>O512*H512</f>
        <v>0</v>
      </c>
      <c r="Q512" s="188">
        <v>0</v>
      </c>
      <c r="R512" s="188">
        <f>Q512*H512</f>
        <v>0</v>
      </c>
      <c r="S512" s="188">
        <v>0</v>
      </c>
      <c r="T512" s="189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90" t="s">
        <v>267</v>
      </c>
      <c r="AT512" s="190" t="s">
        <v>255</v>
      </c>
      <c r="AU512" s="190" t="s">
        <v>79</v>
      </c>
      <c r="AY512" s="18" t="s">
        <v>144</v>
      </c>
      <c r="BE512" s="191">
        <f>IF(N512="základní",J512,0)</f>
        <v>0</v>
      </c>
      <c r="BF512" s="191">
        <f>IF(N512="snížená",J512,0)</f>
        <v>0</v>
      </c>
      <c r="BG512" s="191">
        <f>IF(N512="zákl. přenesená",J512,0)</f>
        <v>0</v>
      </c>
      <c r="BH512" s="191">
        <f>IF(N512="sníž. přenesená",J512,0)</f>
        <v>0</v>
      </c>
      <c r="BI512" s="191">
        <f>IF(N512="nulová",J512,0)</f>
        <v>0</v>
      </c>
      <c r="BJ512" s="18" t="s">
        <v>77</v>
      </c>
      <c r="BK512" s="191">
        <f>ROUND(I512*H512,2)</f>
        <v>0</v>
      </c>
      <c r="BL512" s="18" t="s">
        <v>179</v>
      </c>
      <c r="BM512" s="190" t="s">
        <v>866</v>
      </c>
    </row>
    <row r="513" spans="1:65" s="2" customFormat="1" ht="11.25">
      <c r="A513" s="35"/>
      <c r="B513" s="36"/>
      <c r="C513" s="37"/>
      <c r="D513" s="192" t="s">
        <v>152</v>
      </c>
      <c r="E513" s="37"/>
      <c r="F513" s="193" t="s">
        <v>865</v>
      </c>
      <c r="G513" s="37"/>
      <c r="H513" s="37"/>
      <c r="I513" s="194"/>
      <c r="J513" s="37"/>
      <c r="K513" s="37"/>
      <c r="L513" s="40"/>
      <c r="M513" s="195"/>
      <c r="N513" s="196"/>
      <c r="O513" s="65"/>
      <c r="P513" s="65"/>
      <c r="Q513" s="65"/>
      <c r="R513" s="65"/>
      <c r="S513" s="65"/>
      <c r="T513" s="66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152</v>
      </c>
      <c r="AU513" s="18" t="s">
        <v>79</v>
      </c>
    </row>
    <row r="514" spans="1:65" s="2" customFormat="1" ht="16.5" customHeight="1">
      <c r="A514" s="35"/>
      <c r="B514" s="36"/>
      <c r="C514" s="210" t="s">
        <v>867</v>
      </c>
      <c r="D514" s="210" t="s">
        <v>255</v>
      </c>
      <c r="E514" s="211" t="s">
        <v>868</v>
      </c>
      <c r="F514" s="212" t="s">
        <v>869</v>
      </c>
      <c r="G514" s="213" t="s">
        <v>192</v>
      </c>
      <c r="H514" s="214">
        <v>6</v>
      </c>
      <c r="I514" s="215"/>
      <c r="J514" s="216">
        <f>ROUND(I514*H514,2)</f>
        <v>0</v>
      </c>
      <c r="K514" s="212" t="s">
        <v>19</v>
      </c>
      <c r="L514" s="217"/>
      <c r="M514" s="218" t="s">
        <v>19</v>
      </c>
      <c r="N514" s="219" t="s">
        <v>40</v>
      </c>
      <c r="O514" s="65"/>
      <c r="P514" s="188">
        <f>O514*H514</f>
        <v>0</v>
      </c>
      <c r="Q514" s="188">
        <v>0</v>
      </c>
      <c r="R514" s="188">
        <f>Q514*H514</f>
        <v>0</v>
      </c>
      <c r="S514" s="188">
        <v>0</v>
      </c>
      <c r="T514" s="189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90" t="s">
        <v>267</v>
      </c>
      <c r="AT514" s="190" t="s">
        <v>255</v>
      </c>
      <c r="AU514" s="190" t="s">
        <v>79</v>
      </c>
      <c r="AY514" s="18" t="s">
        <v>144</v>
      </c>
      <c r="BE514" s="191">
        <f>IF(N514="základní",J514,0)</f>
        <v>0</v>
      </c>
      <c r="BF514" s="191">
        <f>IF(N514="snížená",J514,0)</f>
        <v>0</v>
      </c>
      <c r="BG514" s="191">
        <f>IF(N514="zákl. přenesená",J514,0)</f>
        <v>0</v>
      </c>
      <c r="BH514" s="191">
        <f>IF(N514="sníž. přenesená",J514,0)</f>
        <v>0</v>
      </c>
      <c r="BI514" s="191">
        <f>IF(N514="nulová",J514,0)</f>
        <v>0</v>
      </c>
      <c r="BJ514" s="18" t="s">
        <v>77</v>
      </c>
      <c r="BK514" s="191">
        <f>ROUND(I514*H514,2)</f>
        <v>0</v>
      </c>
      <c r="BL514" s="18" t="s">
        <v>179</v>
      </c>
      <c r="BM514" s="190" t="s">
        <v>870</v>
      </c>
    </row>
    <row r="515" spans="1:65" s="2" customFormat="1" ht="11.25">
      <c r="A515" s="35"/>
      <c r="B515" s="36"/>
      <c r="C515" s="37"/>
      <c r="D515" s="192" t="s">
        <v>152</v>
      </c>
      <c r="E515" s="37"/>
      <c r="F515" s="193" t="s">
        <v>869</v>
      </c>
      <c r="G515" s="37"/>
      <c r="H515" s="37"/>
      <c r="I515" s="194"/>
      <c r="J515" s="37"/>
      <c r="K515" s="37"/>
      <c r="L515" s="40"/>
      <c r="M515" s="195"/>
      <c r="N515" s="196"/>
      <c r="O515" s="65"/>
      <c r="P515" s="65"/>
      <c r="Q515" s="65"/>
      <c r="R515" s="65"/>
      <c r="S515" s="65"/>
      <c r="T515" s="66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152</v>
      </c>
      <c r="AU515" s="18" t="s">
        <v>79</v>
      </c>
    </row>
    <row r="516" spans="1:65" s="2" customFormat="1" ht="16.5" customHeight="1">
      <c r="A516" s="35"/>
      <c r="B516" s="36"/>
      <c r="C516" s="210" t="s">
        <v>871</v>
      </c>
      <c r="D516" s="210" t="s">
        <v>255</v>
      </c>
      <c r="E516" s="211" t="s">
        <v>872</v>
      </c>
      <c r="F516" s="212" t="s">
        <v>873</v>
      </c>
      <c r="G516" s="213" t="s">
        <v>192</v>
      </c>
      <c r="H516" s="214">
        <v>16</v>
      </c>
      <c r="I516" s="215"/>
      <c r="J516" s="216">
        <f>ROUND(I516*H516,2)</f>
        <v>0</v>
      </c>
      <c r="K516" s="212" t="s">
        <v>19</v>
      </c>
      <c r="L516" s="217"/>
      <c r="M516" s="218" t="s">
        <v>19</v>
      </c>
      <c r="N516" s="219" t="s">
        <v>40</v>
      </c>
      <c r="O516" s="65"/>
      <c r="P516" s="188">
        <f>O516*H516</f>
        <v>0</v>
      </c>
      <c r="Q516" s="188">
        <v>0</v>
      </c>
      <c r="R516" s="188">
        <f>Q516*H516</f>
        <v>0</v>
      </c>
      <c r="S516" s="188">
        <v>0</v>
      </c>
      <c r="T516" s="189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90" t="s">
        <v>267</v>
      </c>
      <c r="AT516" s="190" t="s">
        <v>255</v>
      </c>
      <c r="AU516" s="190" t="s">
        <v>79</v>
      </c>
      <c r="AY516" s="18" t="s">
        <v>144</v>
      </c>
      <c r="BE516" s="191">
        <f>IF(N516="základní",J516,0)</f>
        <v>0</v>
      </c>
      <c r="BF516" s="191">
        <f>IF(N516="snížená",J516,0)</f>
        <v>0</v>
      </c>
      <c r="BG516" s="191">
        <f>IF(N516="zákl. přenesená",J516,0)</f>
        <v>0</v>
      </c>
      <c r="BH516" s="191">
        <f>IF(N516="sníž. přenesená",J516,0)</f>
        <v>0</v>
      </c>
      <c r="BI516" s="191">
        <f>IF(N516="nulová",J516,0)</f>
        <v>0</v>
      </c>
      <c r="BJ516" s="18" t="s">
        <v>77</v>
      </c>
      <c r="BK516" s="191">
        <f>ROUND(I516*H516,2)</f>
        <v>0</v>
      </c>
      <c r="BL516" s="18" t="s">
        <v>179</v>
      </c>
      <c r="BM516" s="190" t="s">
        <v>874</v>
      </c>
    </row>
    <row r="517" spans="1:65" s="2" customFormat="1" ht="11.25">
      <c r="A517" s="35"/>
      <c r="B517" s="36"/>
      <c r="C517" s="37"/>
      <c r="D517" s="192" t="s">
        <v>152</v>
      </c>
      <c r="E517" s="37"/>
      <c r="F517" s="193" t="s">
        <v>873</v>
      </c>
      <c r="G517" s="37"/>
      <c r="H517" s="37"/>
      <c r="I517" s="194"/>
      <c r="J517" s="37"/>
      <c r="K517" s="37"/>
      <c r="L517" s="40"/>
      <c r="M517" s="195"/>
      <c r="N517" s="196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152</v>
      </c>
      <c r="AU517" s="18" t="s">
        <v>79</v>
      </c>
    </row>
    <row r="518" spans="1:65" s="2" customFormat="1" ht="16.5" customHeight="1">
      <c r="A518" s="35"/>
      <c r="B518" s="36"/>
      <c r="C518" s="210" t="s">
        <v>875</v>
      </c>
      <c r="D518" s="210" t="s">
        <v>255</v>
      </c>
      <c r="E518" s="211" t="s">
        <v>876</v>
      </c>
      <c r="F518" s="212" t="s">
        <v>877</v>
      </c>
      <c r="G518" s="213" t="s">
        <v>192</v>
      </c>
      <c r="H518" s="214">
        <v>8</v>
      </c>
      <c r="I518" s="215"/>
      <c r="J518" s="216">
        <f>ROUND(I518*H518,2)</f>
        <v>0</v>
      </c>
      <c r="K518" s="212" t="s">
        <v>19</v>
      </c>
      <c r="L518" s="217"/>
      <c r="M518" s="218" t="s">
        <v>19</v>
      </c>
      <c r="N518" s="219" t="s">
        <v>40</v>
      </c>
      <c r="O518" s="65"/>
      <c r="P518" s="188">
        <f>O518*H518</f>
        <v>0</v>
      </c>
      <c r="Q518" s="188">
        <v>0</v>
      </c>
      <c r="R518" s="188">
        <f>Q518*H518</f>
        <v>0</v>
      </c>
      <c r="S518" s="188">
        <v>0</v>
      </c>
      <c r="T518" s="189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90" t="s">
        <v>267</v>
      </c>
      <c r="AT518" s="190" t="s">
        <v>255</v>
      </c>
      <c r="AU518" s="190" t="s">
        <v>79</v>
      </c>
      <c r="AY518" s="18" t="s">
        <v>144</v>
      </c>
      <c r="BE518" s="191">
        <f>IF(N518="základní",J518,0)</f>
        <v>0</v>
      </c>
      <c r="BF518" s="191">
        <f>IF(N518="snížená",J518,0)</f>
        <v>0</v>
      </c>
      <c r="BG518" s="191">
        <f>IF(N518="zákl. přenesená",J518,0)</f>
        <v>0</v>
      </c>
      <c r="BH518" s="191">
        <f>IF(N518="sníž. přenesená",J518,0)</f>
        <v>0</v>
      </c>
      <c r="BI518" s="191">
        <f>IF(N518="nulová",J518,0)</f>
        <v>0</v>
      </c>
      <c r="BJ518" s="18" t="s">
        <v>77</v>
      </c>
      <c r="BK518" s="191">
        <f>ROUND(I518*H518,2)</f>
        <v>0</v>
      </c>
      <c r="BL518" s="18" t="s">
        <v>179</v>
      </c>
      <c r="BM518" s="190" t="s">
        <v>878</v>
      </c>
    </row>
    <row r="519" spans="1:65" s="2" customFormat="1" ht="11.25">
      <c r="A519" s="35"/>
      <c r="B519" s="36"/>
      <c r="C519" s="37"/>
      <c r="D519" s="192" t="s">
        <v>152</v>
      </c>
      <c r="E519" s="37"/>
      <c r="F519" s="193" t="s">
        <v>877</v>
      </c>
      <c r="G519" s="37"/>
      <c r="H519" s="37"/>
      <c r="I519" s="194"/>
      <c r="J519" s="37"/>
      <c r="K519" s="37"/>
      <c r="L519" s="40"/>
      <c r="M519" s="195"/>
      <c r="N519" s="196"/>
      <c r="O519" s="65"/>
      <c r="P519" s="65"/>
      <c r="Q519" s="65"/>
      <c r="R519" s="65"/>
      <c r="S519" s="65"/>
      <c r="T519" s="66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152</v>
      </c>
      <c r="AU519" s="18" t="s">
        <v>79</v>
      </c>
    </row>
    <row r="520" spans="1:65" s="2" customFormat="1" ht="16.5" customHeight="1">
      <c r="A520" s="35"/>
      <c r="B520" s="36"/>
      <c r="C520" s="210" t="s">
        <v>879</v>
      </c>
      <c r="D520" s="210" t="s">
        <v>255</v>
      </c>
      <c r="E520" s="211" t="s">
        <v>880</v>
      </c>
      <c r="F520" s="212" t="s">
        <v>881</v>
      </c>
      <c r="G520" s="213" t="s">
        <v>192</v>
      </c>
      <c r="H520" s="214">
        <v>12</v>
      </c>
      <c r="I520" s="215"/>
      <c r="J520" s="216">
        <f>ROUND(I520*H520,2)</f>
        <v>0</v>
      </c>
      <c r="K520" s="212" t="s">
        <v>19</v>
      </c>
      <c r="L520" s="217"/>
      <c r="M520" s="218" t="s">
        <v>19</v>
      </c>
      <c r="N520" s="219" t="s">
        <v>40</v>
      </c>
      <c r="O520" s="65"/>
      <c r="P520" s="188">
        <f>O520*H520</f>
        <v>0</v>
      </c>
      <c r="Q520" s="188">
        <v>0</v>
      </c>
      <c r="R520" s="188">
        <f>Q520*H520</f>
        <v>0</v>
      </c>
      <c r="S520" s="188">
        <v>0</v>
      </c>
      <c r="T520" s="189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0" t="s">
        <v>267</v>
      </c>
      <c r="AT520" s="190" t="s">
        <v>255</v>
      </c>
      <c r="AU520" s="190" t="s">
        <v>79</v>
      </c>
      <c r="AY520" s="18" t="s">
        <v>144</v>
      </c>
      <c r="BE520" s="191">
        <f>IF(N520="základní",J520,0)</f>
        <v>0</v>
      </c>
      <c r="BF520" s="191">
        <f>IF(N520="snížená",J520,0)</f>
        <v>0</v>
      </c>
      <c r="BG520" s="191">
        <f>IF(N520="zákl. přenesená",J520,0)</f>
        <v>0</v>
      </c>
      <c r="BH520" s="191">
        <f>IF(N520="sníž. přenesená",J520,0)</f>
        <v>0</v>
      </c>
      <c r="BI520" s="191">
        <f>IF(N520="nulová",J520,0)</f>
        <v>0</v>
      </c>
      <c r="BJ520" s="18" t="s">
        <v>77</v>
      </c>
      <c r="BK520" s="191">
        <f>ROUND(I520*H520,2)</f>
        <v>0</v>
      </c>
      <c r="BL520" s="18" t="s">
        <v>179</v>
      </c>
      <c r="BM520" s="190" t="s">
        <v>882</v>
      </c>
    </row>
    <row r="521" spans="1:65" s="2" customFormat="1" ht="11.25">
      <c r="A521" s="35"/>
      <c r="B521" s="36"/>
      <c r="C521" s="37"/>
      <c r="D521" s="192" t="s">
        <v>152</v>
      </c>
      <c r="E521" s="37"/>
      <c r="F521" s="193" t="s">
        <v>881</v>
      </c>
      <c r="G521" s="37"/>
      <c r="H521" s="37"/>
      <c r="I521" s="194"/>
      <c r="J521" s="37"/>
      <c r="K521" s="37"/>
      <c r="L521" s="40"/>
      <c r="M521" s="195"/>
      <c r="N521" s="196"/>
      <c r="O521" s="65"/>
      <c r="P521" s="65"/>
      <c r="Q521" s="65"/>
      <c r="R521" s="65"/>
      <c r="S521" s="65"/>
      <c r="T521" s="66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152</v>
      </c>
      <c r="AU521" s="18" t="s">
        <v>79</v>
      </c>
    </row>
    <row r="522" spans="1:65" s="2" customFormat="1" ht="16.5" customHeight="1">
      <c r="A522" s="35"/>
      <c r="B522" s="36"/>
      <c r="C522" s="210" t="s">
        <v>883</v>
      </c>
      <c r="D522" s="210" t="s">
        <v>255</v>
      </c>
      <c r="E522" s="211" t="s">
        <v>884</v>
      </c>
      <c r="F522" s="212" t="s">
        <v>885</v>
      </c>
      <c r="G522" s="213" t="s">
        <v>192</v>
      </c>
      <c r="H522" s="214">
        <v>10</v>
      </c>
      <c r="I522" s="215"/>
      <c r="J522" s="216">
        <f>ROUND(I522*H522,2)</f>
        <v>0</v>
      </c>
      <c r="K522" s="212" t="s">
        <v>19</v>
      </c>
      <c r="L522" s="217"/>
      <c r="M522" s="218" t="s">
        <v>19</v>
      </c>
      <c r="N522" s="219" t="s">
        <v>40</v>
      </c>
      <c r="O522" s="65"/>
      <c r="P522" s="188">
        <f>O522*H522</f>
        <v>0</v>
      </c>
      <c r="Q522" s="188">
        <v>0</v>
      </c>
      <c r="R522" s="188">
        <f>Q522*H522</f>
        <v>0</v>
      </c>
      <c r="S522" s="188">
        <v>0</v>
      </c>
      <c r="T522" s="189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90" t="s">
        <v>267</v>
      </c>
      <c r="AT522" s="190" t="s">
        <v>255</v>
      </c>
      <c r="AU522" s="190" t="s">
        <v>79</v>
      </c>
      <c r="AY522" s="18" t="s">
        <v>144</v>
      </c>
      <c r="BE522" s="191">
        <f>IF(N522="základní",J522,0)</f>
        <v>0</v>
      </c>
      <c r="BF522" s="191">
        <f>IF(N522="snížená",J522,0)</f>
        <v>0</v>
      </c>
      <c r="BG522" s="191">
        <f>IF(N522="zákl. přenesená",J522,0)</f>
        <v>0</v>
      </c>
      <c r="BH522" s="191">
        <f>IF(N522="sníž. přenesená",J522,0)</f>
        <v>0</v>
      </c>
      <c r="BI522" s="191">
        <f>IF(N522="nulová",J522,0)</f>
        <v>0</v>
      </c>
      <c r="BJ522" s="18" t="s">
        <v>77</v>
      </c>
      <c r="BK522" s="191">
        <f>ROUND(I522*H522,2)</f>
        <v>0</v>
      </c>
      <c r="BL522" s="18" t="s">
        <v>179</v>
      </c>
      <c r="BM522" s="190" t="s">
        <v>886</v>
      </c>
    </row>
    <row r="523" spans="1:65" s="2" customFormat="1" ht="11.25">
      <c r="A523" s="35"/>
      <c r="B523" s="36"/>
      <c r="C523" s="37"/>
      <c r="D523" s="192" t="s">
        <v>152</v>
      </c>
      <c r="E523" s="37"/>
      <c r="F523" s="193" t="s">
        <v>885</v>
      </c>
      <c r="G523" s="37"/>
      <c r="H523" s="37"/>
      <c r="I523" s="194"/>
      <c r="J523" s="37"/>
      <c r="K523" s="37"/>
      <c r="L523" s="40"/>
      <c r="M523" s="195"/>
      <c r="N523" s="196"/>
      <c r="O523" s="65"/>
      <c r="P523" s="65"/>
      <c r="Q523" s="65"/>
      <c r="R523" s="65"/>
      <c r="S523" s="65"/>
      <c r="T523" s="66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152</v>
      </c>
      <c r="AU523" s="18" t="s">
        <v>79</v>
      </c>
    </row>
    <row r="524" spans="1:65" s="2" customFormat="1" ht="16.5" customHeight="1">
      <c r="A524" s="35"/>
      <c r="B524" s="36"/>
      <c r="C524" s="210" t="s">
        <v>887</v>
      </c>
      <c r="D524" s="210" t="s">
        <v>255</v>
      </c>
      <c r="E524" s="211" t="s">
        <v>888</v>
      </c>
      <c r="F524" s="212" t="s">
        <v>889</v>
      </c>
      <c r="G524" s="213" t="s">
        <v>192</v>
      </c>
      <c r="H524" s="214">
        <v>40</v>
      </c>
      <c r="I524" s="215"/>
      <c r="J524" s="216">
        <f>ROUND(I524*H524,2)</f>
        <v>0</v>
      </c>
      <c r="K524" s="212" t="s">
        <v>19</v>
      </c>
      <c r="L524" s="217"/>
      <c r="M524" s="218" t="s">
        <v>19</v>
      </c>
      <c r="N524" s="219" t="s">
        <v>40</v>
      </c>
      <c r="O524" s="65"/>
      <c r="P524" s="188">
        <f>O524*H524</f>
        <v>0</v>
      </c>
      <c r="Q524" s="188">
        <v>0</v>
      </c>
      <c r="R524" s="188">
        <f>Q524*H524</f>
        <v>0</v>
      </c>
      <c r="S524" s="188">
        <v>0</v>
      </c>
      <c r="T524" s="189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90" t="s">
        <v>267</v>
      </c>
      <c r="AT524" s="190" t="s">
        <v>255</v>
      </c>
      <c r="AU524" s="190" t="s">
        <v>79</v>
      </c>
      <c r="AY524" s="18" t="s">
        <v>144</v>
      </c>
      <c r="BE524" s="191">
        <f>IF(N524="základní",J524,0)</f>
        <v>0</v>
      </c>
      <c r="BF524" s="191">
        <f>IF(N524="snížená",J524,0)</f>
        <v>0</v>
      </c>
      <c r="BG524" s="191">
        <f>IF(N524="zákl. přenesená",J524,0)</f>
        <v>0</v>
      </c>
      <c r="BH524" s="191">
        <f>IF(N524="sníž. přenesená",J524,0)</f>
        <v>0</v>
      </c>
      <c r="BI524" s="191">
        <f>IF(N524="nulová",J524,0)</f>
        <v>0</v>
      </c>
      <c r="BJ524" s="18" t="s">
        <v>77</v>
      </c>
      <c r="BK524" s="191">
        <f>ROUND(I524*H524,2)</f>
        <v>0</v>
      </c>
      <c r="BL524" s="18" t="s">
        <v>179</v>
      </c>
      <c r="BM524" s="190" t="s">
        <v>890</v>
      </c>
    </row>
    <row r="525" spans="1:65" s="2" customFormat="1" ht="11.25">
      <c r="A525" s="35"/>
      <c r="B525" s="36"/>
      <c r="C525" s="37"/>
      <c r="D525" s="192" t="s">
        <v>152</v>
      </c>
      <c r="E525" s="37"/>
      <c r="F525" s="193" t="s">
        <v>889</v>
      </c>
      <c r="G525" s="37"/>
      <c r="H525" s="37"/>
      <c r="I525" s="194"/>
      <c r="J525" s="37"/>
      <c r="K525" s="37"/>
      <c r="L525" s="40"/>
      <c r="M525" s="195"/>
      <c r="N525" s="196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152</v>
      </c>
      <c r="AU525" s="18" t="s">
        <v>79</v>
      </c>
    </row>
    <row r="526" spans="1:65" s="2" customFormat="1" ht="16.5" customHeight="1">
      <c r="A526" s="35"/>
      <c r="B526" s="36"/>
      <c r="C526" s="210" t="s">
        <v>891</v>
      </c>
      <c r="D526" s="210" t="s">
        <v>255</v>
      </c>
      <c r="E526" s="211" t="s">
        <v>892</v>
      </c>
      <c r="F526" s="212" t="s">
        <v>893</v>
      </c>
      <c r="G526" s="213" t="s">
        <v>894</v>
      </c>
      <c r="H526" s="214">
        <v>5</v>
      </c>
      <c r="I526" s="215"/>
      <c r="J526" s="216">
        <f>ROUND(I526*H526,2)</f>
        <v>0</v>
      </c>
      <c r="K526" s="212" t="s">
        <v>19</v>
      </c>
      <c r="L526" s="217"/>
      <c r="M526" s="218" t="s">
        <v>19</v>
      </c>
      <c r="N526" s="219" t="s">
        <v>40</v>
      </c>
      <c r="O526" s="65"/>
      <c r="P526" s="188">
        <f>O526*H526</f>
        <v>0</v>
      </c>
      <c r="Q526" s="188">
        <v>0</v>
      </c>
      <c r="R526" s="188">
        <f>Q526*H526</f>
        <v>0</v>
      </c>
      <c r="S526" s="188">
        <v>0</v>
      </c>
      <c r="T526" s="189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190" t="s">
        <v>267</v>
      </c>
      <c r="AT526" s="190" t="s">
        <v>255</v>
      </c>
      <c r="AU526" s="190" t="s">
        <v>79</v>
      </c>
      <c r="AY526" s="18" t="s">
        <v>144</v>
      </c>
      <c r="BE526" s="191">
        <f>IF(N526="základní",J526,0)</f>
        <v>0</v>
      </c>
      <c r="BF526" s="191">
        <f>IF(N526="snížená",J526,0)</f>
        <v>0</v>
      </c>
      <c r="BG526" s="191">
        <f>IF(N526="zákl. přenesená",J526,0)</f>
        <v>0</v>
      </c>
      <c r="BH526" s="191">
        <f>IF(N526="sníž. přenesená",J526,0)</f>
        <v>0</v>
      </c>
      <c r="BI526" s="191">
        <f>IF(N526="nulová",J526,0)</f>
        <v>0</v>
      </c>
      <c r="BJ526" s="18" t="s">
        <v>77</v>
      </c>
      <c r="BK526" s="191">
        <f>ROUND(I526*H526,2)</f>
        <v>0</v>
      </c>
      <c r="BL526" s="18" t="s">
        <v>179</v>
      </c>
      <c r="BM526" s="190" t="s">
        <v>895</v>
      </c>
    </row>
    <row r="527" spans="1:65" s="2" customFormat="1" ht="11.25">
      <c r="A527" s="35"/>
      <c r="B527" s="36"/>
      <c r="C527" s="37"/>
      <c r="D527" s="192" t="s">
        <v>152</v>
      </c>
      <c r="E527" s="37"/>
      <c r="F527" s="193" t="s">
        <v>893</v>
      </c>
      <c r="G527" s="37"/>
      <c r="H527" s="37"/>
      <c r="I527" s="194"/>
      <c r="J527" s="37"/>
      <c r="K527" s="37"/>
      <c r="L527" s="40"/>
      <c r="M527" s="195"/>
      <c r="N527" s="196"/>
      <c r="O527" s="65"/>
      <c r="P527" s="65"/>
      <c r="Q527" s="65"/>
      <c r="R527" s="65"/>
      <c r="S527" s="65"/>
      <c r="T527" s="66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152</v>
      </c>
      <c r="AU527" s="18" t="s">
        <v>79</v>
      </c>
    </row>
    <row r="528" spans="1:65" s="2" customFormat="1" ht="16.5" customHeight="1">
      <c r="A528" s="35"/>
      <c r="B528" s="36"/>
      <c r="C528" s="210" t="s">
        <v>896</v>
      </c>
      <c r="D528" s="210" t="s">
        <v>255</v>
      </c>
      <c r="E528" s="211" t="s">
        <v>897</v>
      </c>
      <c r="F528" s="212" t="s">
        <v>898</v>
      </c>
      <c r="G528" s="213" t="s">
        <v>894</v>
      </c>
      <c r="H528" s="214">
        <v>30</v>
      </c>
      <c r="I528" s="215"/>
      <c r="J528" s="216">
        <f>ROUND(I528*H528,2)</f>
        <v>0</v>
      </c>
      <c r="K528" s="212" t="s">
        <v>19</v>
      </c>
      <c r="L528" s="217"/>
      <c r="M528" s="218" t="s">
        <v>19</v>
      </c>
      <c r="N528" s="219" t="s">
        <v>40</v>
      </c>
      <c r="O528" s="65"/>
      <c r="P528" s="188">
        <f>O528*H528</f>
        <v>0</v>
      </c>
      <c r="Q528" s="188">
        <v>0</v>
      </c>
      <c r="R528" s="188">
        <f>Q528*H528</f>
        <v>0</v>
      </c>
      <c r="S528" s="188">
        <v>0</v>
      </c>
      <c r="T528" s="189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90" t="s">
        <v>267</v>
      </c>
      <c r="AT528" s="190" t="s">
        <v>255</v>
      </c>
      <c r="AU528" s="190" t="s">
        <v>79</v>
      </c>
      <c r="AY528" s="18" t="s">
        <v>144</v>
      </c>
      <c r="BE528" s="191">
        <f>IF(N528="základní",J528,0)</f>
        <v>0</v>
      </c>
      <c r="BF528" s="191">
        <f>IF(N528="snížená",J528,0)</f>
        <v>0</v>
      </c>
      <c r="BG528" s="191">
        <f>IF(N528="zákl. přenesená",J528,0)</f>
        <v>0</v>
      </c>
      <c r="BH528" s="191">
        <f>IF(N528="sníž. přenesená",J528,0)</f>
        <v>0</v>
      </c>
      <c r="BI528" s="191">
        <f>IF(N528="nulová",J528,0)</f>
        <v>0</v>
      </c>
      <c r="BJ528" s="18" t="s">
        <v>77</v>
      </c>
      <c r="BK528" s="191">
        <f>ROUND(I528*H528,2)</f>
        <v>0</v>
      </c>
      <c r="BL528" s="18" t="s">
        <v>179</v>
      </c>
      <c r="BM528" s="190" t="s">
        <v>899</v>
      </c>
    </row>
    <row r="529" spans="1:65" s="2" customFormat="1" ht="11.25">
      <c r="A529" s="35"/>
      <c r="B529" s="36"/>
      <c r="C529" s="37"/>
      <c r="D529" s="192" t="s">
        <v>152</v>
      </c>
      <c r="E529" s="37"/>
      <c r="F529" s="193" t="s">
        <v>898</v>
      </c>
      <c r="G529" s="37"/>
      <c r="H529" s="37"/>
      <c r="I529" s="194"/>
      <c r="J529" s="37"/>
      <c r="K529" s="37"/>
      <c r="L529" s="40"/>
      <c r="M529" s="195"/>
      <c r="N529" s="196"/>
      <c r="O529" s="65"/>
      <c r="P529" s="65"/>
      <c r="Q529" s="65"/>
      <c r="R529" s="65"/>
      <c r="S529" s="65"/>
      <c r="T529" s="66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152</v>
      </c>
      <c r="AU529" s="18" t="s">
        <v>79</v>
      </c>
    </row>
    <row r="530" spans="1:65" s="2" customFormat="1" ht="16.5" customHeight="1">
      <c r="A530" s="35"/>
      <c r="B530" s="36"/>
      <c r="C530" s="210" t="s">
        <v>900</v>
      </c>
      <c r="D530" s="210" t="s">
        <v>255</v>
      </c>
      <c r="E530" s="211" t="s">
        <v>901</v>
      </c>
      <c r="F530" s="212" t="s">
        <v>902</v>
      </c>
      <c r="G530" s="213" t="s">
        <v>788</v>
      </c>
      <c r="H530" s="221"/>
      <c r="I530" s="215"/>
      <c r="J530" s="216">
        <f>ROUND(I530*H530,2)</f>
        <v>0</v>
      </c>
      <c r="K530" s="212" t="s">
        <v>19</v>
      </c>
      <c r="L530" s="217"/>
      <c r="M530" s="218" t="s">
        <v>19</v>
      </c>
      <c r="N530" s="219" t="s">
        <v>40</v>
      </c>
      <c r="O530" s="65"/>
      <c r="P530" s="188">
        <f>O530*H530</f>
        <v>0</v>
      </c>
      <c r="Q530" s="188">
        <v>0</v>
      </c>
      <c r="R530" s="188">
        <f>Q530*H530</f>
        <v>0</v>
      </c>
      <c r="S530" s="188">
        <v>0</v>
      </c>
      <c r="T530" s="189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90" t="s">
        <v>267</v>
      </c>
      <c r="AT530" s="190" t="s">
        <v>255</v>
      </c>
      <c r="AU530" s="190" t="s">
        <v>79</v>
      </c>
      <c r="AY530" s="18" t="s">
        <v>144</v>
      </c>
      <c r="BE530" s="191">
        <f>IF(N530="základní",J530,0)</f>
        <v>0</v>
      </c>
      <c r="BF530" s="191">
        <f>IF(N530="snížená",J530,0)</f>
        <v>0</v>
      </c>
      <c r="BG530" s="191">
        <f>IF(N530="zákl. přenesená",J530,0)</f>
        <v>0</v>
      </c>
      <c r="BH530" s="191">
        <f>IF(N530="sníž. přenesená",J530,0)</f>
        <v>0</v>
      </c>
      <c r="BI530" s="191">
        <f>IF(N530="nulová",J530,0)</f>
        <v>0</v>
      </c>
      <c r="BJ530" s="18" t="s">
        <v>77</v>
      </c>
      <c r="BK530" s="191">
        <f>ROUND(I530*H530,2)</f>
        <v>0</v>
      </c>
      <c r="BL530" s="18" t="s">
        <v>179</v>
      </c>
      <c r="BM530" s="190" t="s">
        <v>903</v>
      </c>
    </row>
    <row r="531" spans="1:65" s="2" customFormat="1" ht="11.25">
      <c r="A531" s="35"/>
      <c r="B531" s="36"/>
      <c r="C531" s="37"/>
      <c r="D531" s="192" t="s">
        <v>152</v>
      </c>
      <c r="E531" s="37"/>
      <c r="F531" s="193" t="s">
        <v>902</v>
      </c>
      <c r="G531" s="37"/>
      <c r="H531" s="37"/>
      <c r="I531" s="194"/>
      <c r="J531" s="37"/>
      <c r="K531" s="37"/>
      <c r="L531" s="40"/>
      <c r="M531" s="195"/>
      <c r="N531" s="196"/>
      <c r="O531" s="65"/>
      <c r="P531" s="65"/>
      <c r="Q531" s="65"/>
      <c r="R531" s="65"/>
      <c r="S531" s="65"/>
      <c r="T531" s="66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152</v>
      </c>
      <c r="AU531" s="18" t="s">
        <v>79</v>
      </c>
    </row>
    <row r="532" spans="1:65" s="2" customFormat="1" ht="16.5" customHeight="1">
      <c r="A532" s="35"/>
      <c r="B532" s="36"/>
      <c r="C532" s="210" t="s">
        <v>904</v>
      </c>
      <c r="D532" s="210" t="s">
        <v>255</v>
      </c>
      <c r="E532" s="211" t="s">
        <v>905</v>
      </c>
      <c r="F532" s="212" t="s">
        <v>906</v>
      </c>
      <c r="G532" s="213" t="s">
        <v>788</v>
      </c>
      <c r="H532" s="221"/>
      <c r="I532" s="215"/>
      <c r="J532" s="216">
        <f>ROUND(I532*H532,2)</f>
        <v>0</v>
      </c>
      <c r="K532" s="212" t="s">
        <v>19</v>
      </c>
      <c r="L532" s="217"/>
      <c r="M532" s="218" t="s">
        <v>19</v>
      </c>
      <c r="N532" s="219" t="s">
        <v>40</v>
      </c>
      <c r="O532" s="65"/>
      <c r="P532" s="188">
        <f>O532*H532</f>
        <v>0</v>
      </c>
      <c r="Q532" s="188">
        <v>0</v>
      </c>
      <c r="R532" s="188">
        <f>Q532*H532</f>
        <v>0</v>
      </c>
      <c r="S532" s="188">
        <v>0</v>
      </c>
      <c r="T532" s="189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190" t="s">
        <v>267</v>
      </c>
      <c r="AT532" s="190" t="s">
        <v>255</v>
      </c>
      <c r="AU532" s="190" t="s">
        <v>79</v>
      </c>
      <c r="AY532" s="18" t="s">
        <v>144</v>
      </c>
      <c r="BE532" s="191">
        <f>IF(N532="základní",J532,0)</f>
        <v>0</v>
      </c>
      <c r="BF532" s="191">
        <f>IF(N532="snížená",J532,0)</f>
        <v>0</v>
      </c>
      <c r="BG532" s="191">
        <f>IF(N532="zákl. přenesená",J532,0)</f>
        <v>0</v>
      </c>
      <c r="BH532" s="191">
        <f>IF(N532="sníž. přenesená",J532,0)</f>
        <v>0</v>
      </c>
      <c r="BI532" s="191">
        <f>IF(N532="nulová",J532,0)</f>
        <v>0</v>
      </c>
      <c r="BJ532" s="18" t="s">
        <v>77</v>
      </c>
      <c r="BK532" s="191">
        <f>ROUND(I532*H532,2)</f>
        <v>0</v>
      </c>
      <c r="BL532" s="18" t="s">
        <v>179</v>
      </c>
      <c r="BM532" s="190" t="s">
        <v>907</v>
      </c>
    </row>
    <row r="533" spans="1:65" s="2" customFormat="1" ht="11.25">
      <c r="A533" s="35"/>
      <c r="B533" s="36"/>
      <c r="C533" s="37"/>
      <c r="D533" s="192" t="s">
        <v>152</v>
      </c>
      <c r="E533" s="37"/>
      <c r="F533" s="193" t="s">
        <v>906</v>
      </c>
      <c r="G533" s="37"/>
      <c r="H533" s="37"/>
      <c r="I533" s="194"/>
      <c r="J533" s="37"/>
      <c r="K533" s="37"/>
      <c r="L533" s="40"/>
      <c r="M533" s="195"/>
      <c r="N533" s="196"/>
      <c r="O533" s="65"/>
      <c r="P533" s="65"/>
      <c r="Q533" s="65"/>
      <c r="R533" s="65"/>
      <c r="S533" s="65"/>
      <c r="T533" s="66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8" t="s">
        <v>152</v>
      </c>
      <c r="AU533" s="18" t="s">
        <v>79</v>
      </c>
    </row>
    <row r="534" spans="1:65" s="2" customFormat="1" ht="16.5" customHeight="1">
      <c r="A534" s="35"/>
      <c r="B534" s="36"/>
      <c r="C534" s="210" t="s">
        <v>908</v>
      </c>
      <c r="D534" s="210" t="s">
        <v>255</v>
      </c>
      <c r="E534" s="211" t="s">
        <v>909</v>
      </c>
      <c r="F534" s="212" t="s">
        <v>910</v>
      </c>
      <c r="G534" s="213" t="s">
        <v>788</v>
      </c>
      <c r="H534" s="221"/>
      <c r="I534" s="215"/>
      <c r="J534" s="216">
        <f>ROUND(I534*H534,2)</f>
        <v>0</v>
      </c>
      <c r="K534" s="212" t="s">
        <v>19</v>
      </c>
      <c r="L534" s="217"/>
      <c r="M534" s="218" t="s">
        <v>19</v>
      </c>
      <c r="N534" s="219" t="s">
        <v>40</v>
      </c>
      <c r="O534" s="65"/>
      <c r="P534" s="188">
        <f>O534*H534</f>
        <v>0</v>
      </c>
      <c r="Q534" s="188">
        <v>0</v>
      </c>
      <c r="R534" s="188">
        <f>Q534*H534</f>
        <v>0</v>
      </c>
      <c r="S534" s="188">
        <v>0</v>
      </c>
      <c r="T534" s="189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90" t="s">
        <v>267</v>
      </c>
      <c r="AT534" s="190" t="s">
        <v>255</v>
      </c>
      <c r="AU534" s="190" t="s">
        <v>79</v>
      </c>
      <c r="AY534" s="18" t="s">
        <v>144</v>
      </c>
      <c r="BE534" s="191">
        <f>IF(N534="základní",J534,0)</f>
        <v>0</v>
      </c>
      <c r="BF534" s="191">
        <f>IF(N534="snížená",J534,0)</f>
        <v>0</v>
      </c>
      <c r="BG534" s="191">
        <f>IF(N534="zákl. přenesená",J534,0)</f>
        <v>0</v>
      </c>
      <c r="BH534" s="191">
        <f>IF(N534="sníž. přenesená",J534,0)</f>
        <v>0</v>
      </c>
      <c r="BI534" s="191">
        <f>IF(N534="nulová",J534,0)</f>
        <v>0</v>
      </c>
      <c r="BJ534" s="18" t="s">
        <v>77</v>
      </c>
      <c r="BK534" s="191">
        <f>ROUND(I534*H534,2)</f>
        <v>0</v>
      </c>
      <c r="BL534" s="18" t="s">
        <v>179</v>
      </c>
      <c r="BM534" s="190" t="s">
        <v>911</v>
      </c>
    </row>
    <row r="535" spans="1:65" s="2" customFormat="1" ht="11.25">
      <c r="A535" s="35"/>
      <c r="B535" s="36"/>
      <c r="C535" s="37"/>
      <c r="D535" s="192" t="s">
        <v>152</v>
      </c>
      <c r="E535" s="37"/>
      <c r="F535" s="193" t="s">
        <v>910</v>
      </c>
      <c r="G535" s="37"/>
      <c r="H535" s="37"/>
      <c r="I535" s="194"/>
      <c r="J535" s="37"/>
      <c r="K535" s="37"/>
      <c r="L535" s="40"/>
      <c r="M535" s="195"/>
      <c r="N535" s="196"/>
      <c r="O535" s="65"/>
      <c r="P535" s="65"/>
      <c r="Q535" s="65"/>
      <c r="R535" s="65"/>
      <c r="S535" s="65"/>
      <c r="T535" s="66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152</v>
      </c>
      <c r="AU535" s="18" t="s">
        <v>79</v>
      </c>
    </row>
    <row r="536" spans="1:65" s="2" customFormat="1" ht="16.5" customHeight="1">
      <c r="A536" s="35"/>
      <c r="B536" s="36"/>
      <c r="C536" s="210" t="s">
        <v>912</v>
      </c>
      <c r="D536" s="210" t="s">
        <v>255</v>
      </c>
      <c r="E536" s="211" t="s">
        <v>913</v>
      </c>
      <c r="F536" s="212" t="s">
        <v>914</v>
      </c>
      <c r="G536" s="213" t="s">
        <v>277</v>
      </c>
      <c r="H536" s="214">
        <v>12</v>
      </c>
      <c r="I536" s="215"/>
      <c r="J536" s="216">
        <f>ROUND(I536*H536,2)</f>
        <v>0</v>
      </c>
      <c r="K536" s="212" t="s">
        <v>19</v>
      </c>
      <c r="L536" s="217"/>
      <c r="M536" s="218" t="s">
        <v>19</v>
      </c>
      <c r="N536" s="219" t="s">
        <v>40</v>
      </c>
      <c r="O536" s="65"/>
      <c r="P536" s="188">
        <f>O536*H536</f>
        <v>0</v>
      </c>
      <c r="Q536" s="188">
        <v>0</v>
      </c>
      <c r="R536" s="188">
        <f>Q536*H536</f>
        <v>0</v>
      </c>
      <c r="S536" s="188">
        <v>0</v>
      </c>
      <c r="T536" s="189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90" t="s">
        <v>267</v>
      </c>
      <c r="AT536" s="190" t="s">
        <v>255</v>
      </c>
      <c r="AU536" s="190" t="s">
        <v>79</v>
      </c>
      <c r="AY536" s="18" t="s">
        <v>144</v>
      </c>
      <c r="BE536" s="191">
        <f>IF(N536="základní",J536,0)</f>
        <v>0</v>
      </c>
      <c r="BF536" s="191">
        <f>IF(N536="snížená",J536,0)</f>
        <v>0</v>
      </c>
      <c r="BG536" s="191">
        <f>IF(N536="zákl. přenesená",J536,0)</f>
        <v>0</v>
      </c>
      <c r="BH536" s="191">
        <f>IF(N536="sníž. přenesená",J536,0)</f>
        <v>0</v>
      </c>
      <c r="BI536" s="191">
        <f>IF(N536="nulová",J536,0)</f>
        <v>0</v>
      </c>
      <c r="BJ536" s="18" t="s">
        <v>77</v>
      </c>
      <c r="BK536" s="191">
        <f>ROUND(I536*H536,2)</f>
        <v>0</v>
      </c>
      <c r="BL536" s="18" t="s">
        <v>179</v>
      </c>
      <c r="BM536" s="190" t="s">
        <v>915</v>
      </c>
    </row>
    <row r="537" spans="1:65" s="2" customFormat="1" ht="11.25">
      <c r="A537" s="35"/>
      <c r="B537" s="36"/>
      <c r="C537" s="37"/>
      <c r="D537" s="192" t="s">
        <v>152</v>
      </c>
      <c r="E537" s="37"/>
      <c r="F537" s="193" t="s">
        <v>914</v>
      </c>
      <c r="G537" s="37"/>
      <c r="H537" s="37"/>
      <c r="I537" s="194"/>
      <c r="J537" s="37"/>
      <c r="K537" s="37"/>
      <c r="L537" s="40"/>
      <c r="M537" s="195"/>
      <c r="N537" s="196"/>
      <c r="O537" s="65"/>
      <c r="P537" s="65"/>
      <c r="Q537" s="65"/>
      <c r="R537" s="65"/>
      <c r="S537" s="65"/>
      <c r="T537" s="66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152</v>
      </c>
      <c r="AU537" s="18" t="s">
        <v>79</v>
      </c>
    </row>
    <row r="538" spans="1:65" s="2" customFormat="1" ht="16.5" customHeight="1">
      <c r="A538" s="35"/>
      <c r="B538" s="36"/>
      <c r="C538" s="210" t="s">
        <v>916</v>
      </c>
      <c r="D538" s="210" t="s">
        <v>255</v>
      </c>
      <c r="E538" s="211" t="s">
        <v>917</v>
      </c>
      <c r="F538" s="212" t="s">
        <v>918</v>
      </c>
      <c r="G538" s="213" t="s">
        <v>240</v>
      </c>
      <c r="H538" s="214">
        <v>30</v>
      </c>
      <c r="I538" s="215"/>
      <c r="J538" s="216">
        <f>ROUND(I538*H538,2)</f>
        <v>0</v>
      </c>
      <c r="K538" s="212" t="s">
        <v>19</v>
      </c>
      <c r="L538" s="217"/>
      <c r="M538" s="218" t="s">
        <v>19</v>
      </c>
      <c r="N538" s="219" t="s">
        <v>40</v>
      </c>
      <c r="O538" s="65"/>
      <c r="P538" s="188">
        <f>O538*H538</f>
        <v>0</v>
      </c>
      <c r="Q538" s="188">
        <v>0</v>
      </c>
      <c r="R538" s="188">
        <f>Q538*H538</f>
        <v>0</v>
      </c>
      <c r="S538" s="188">
        <v>0</v>
      </c>
      <c r="T538" s="189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190" t="s">
        <v>267</v>
      </c>
      <c r="AT538" s="190" t="s">
        <v>255</v>
      </c>
      <c r="AU538" s="190" t="s">
        <v>79</v>
      </c>
      <c r="AY538" s="18" t="s">
        <v>144</v>
      </c>
      <c r="BE538" s="191">
        <f>IF(N538="základní",J538,0)</f>
        <v>0</v>
      </c>
      <c r="BF538" s="191">
        <f>IF(N538="snížená",J538,0)</f>
        <v>0</v>
      </c>
      <c r="BG538" s="191">
        <f>IF(N538="zákl. přenesená",J538,0)</f>
        <v>0</v>
      </c>
      <c r="BH538" s="191">
        <f>IF(N538="sníž. přenesená",J538,0)</f>
        <v>0</v>
      </c>
      <c r="BI538" s="191">
        <f>IF(N538="nulová",J538,0)</f>
        <v>0</v>
      </c>
      <c r="BJ538" s="18" t="s">
        <v>77</v>
      </c>
      <c r="BK538" s="191">
        <f>ROUND(I538*H538,2)</f>
        <v>0</v>
      </c>
      <c r="BL538" s="18" t="s">
        <v>179</v>
      </c>
      <c r="BM538" s="190" t="s">
        <v>919</v>
      </c>
    </row>
    <row r="539" spans="1:65" s="2" customFormat="1" ht="11.25">
      <c r="A539" s="35"/>
      <c r="B539" s="36"/>
      <c r="C539" s="37"/>
      <c r="D539" s="192" t="s">
        <v>152</v>
      </c>
      <c r="E539" s="37"/>
      <c r="F539" s="193" t="s">
        <v>918</v>
      </c>
      <c r="G539" s="37"/>
      <c r="H539" s="37"/>
      <c r="I539" s="194"/>
      <c r="J539" s="37"/>
      <c r="K539" s="37"/>
      <c r="L539" s="40"/>
      <c r="M539" s="195"/>
      <c r="N539" s="196"/>
      <c r="O539" s="65"/>
      <c r="P539" s="65"/>
      <c r="Q539" s="65"/>
      <c r="R539" s="65"/>
      <c r="S539" s="65"/>
      <c r="T539" s="66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152</v>
      </c>
      <c r="AU539" s="18" t="s">
        <v>79</v>
      </c>
    </row>
    <row r="540" spans="1:65" s="12" customFormat="1" ht="22.9" customHeight="1">
      <c r="B540" s="163"/>
      <c r="C540" s="164"/>
      <c r="D540" s="165" t="s">
        <v>68</v>
      </c>
      <c r="E540" s="177" t="s">
        <v>920</v>
      </c>
      <c r="F540" s="177" t="s">
        <v>921</v>
      </c>
      <c r="G540" s="164"/>
      <c r="H540" s="164"/>
      <c r="I540" s="167"/>
      <c r="J540" s="178">
        <f>BK540</f>
        <v>0</v>
      </c>
      <c r="K540" s="164"/>
      <c r="L540" s="169"/>
      <c r="M540" s="170"/>
      <c r="N540" s="171"/>
      <c r="O540" s="171"/>
      <c r="P540" s="172">
        <f>SUM(P541:P584)</f>
        <v>0</v>
      </c>
      <c r="Q540" s="171"/>
      <c r="R540" s="172">
        <f>SUM(R541:R584)</f>
        <v>0</v>
      </c>
      <c r="S540" s="171"/>
      <c r="T540" s="173">
        <f>SUM(T541:T584)</f>
        <v>0</v>
      </c>
      <c r="AR540" s="174" t="s">
        <v>79</v>
      </c>
      <c r="AT540" s="175" t="s">
        <v>68</v>
      </c>
      <c r="AU540" s="175" t="s">
        <v>77</v>
      </c>
      <c r="AY540" s="174" t="s">
        <v>144</v>
      </c>
      <c r="BK540" s="176">
        <f>SUM(BK541:BK584)</f>
        <v>0</v>
      </c>
    </row>
    <row r="541" spans="1:65" s="2" customFormat="1" ht="37.9" customHeight="1">
      <c r="A541" s="35"/>
      <c r="B541" s="36"/>
      <c r="C541" s="179" t="s">
        <v>922</v>
      </c>
      <c r="D541" s="179" t="s">
        <v>146</v>
      </c>
      <c r="E541" s="180" t="s">
        <v>923</v>
      </c>
      <c r="F541" s="181" t="s">
        <v>832</v>
      </c>
      <c r="G541" s="182" t="s">
        <v>833</v>
      </c>
      <c r="H541" s="183">
        <v>1</v>
      </c>
      <c r="I541" s="184"/>
      <c r="J541" s="185">
        <f>ROUND(I541*H541,2)</f>
        <v>0</v>
      </c>
      <c r="K541" s="181" t="s">
        <v>19</v>
      </c>
      <c r="L541" s="40"/>
      <c r="M541" s="186" t="s">
        <v>19</v>
      </c>
      <c r="N541" s="187" t="s">
        <v>40</v>
      </c>
      <c r="O541" s="65"/>
      <c r="P541" s="188">
        <f>O541*H541</f>
        <v>0</v>
      </c>
      <c r="Q541" s="188">
        <v>0</v>
      </c>
      <c r="R541" s="188">
        <f>Q541*H541</f>
        <v>0</v>
      </c>
      <c r="S541" s="188">
        <v>0</v>
      </c>
      <c r="T541" s="189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90" t="s">
        <v>179</v>
      </c>
      <c r="AT541" s="190" t="s">
        <v>146</v>
      </c>
      <c r="AU541" s="190" t="s">
        <v>79</v>
      </c>
      <c r="AY541" s="18" t="s">
        <v>144</v>
      </c>
      <c r="BE541" s="191">
        <f>IF(N541="základní",J541,0)</f>
        <v>0</v>
      </c>
      <c r="BF541" s="191">
        <f>IF(N541="snížená",J541,0)</f>
        <v>0</v>
      </c>
      <c r="BG541" s="191">
        <f>IF(N541="zákl. přenesená",J541,0)</f>
        <v>0</v>
      </c>
      <c r="BH541" s="191">
        <f>IF(N541="sníž. přenesená",J541,0)</f>
        <v>0</v>
      </c>
      <c r="BI541" s="191">
        <f>IF(N541="nulová",J541,0)</f>
        <v>0</v>
      </c>
      <c r="BJ541" s="18" t="s">
        <v>77</v>
      </c>
      <c r="BK541" s="191">
        <f>ROUND(I541*H541,2)</f>
        <v>0</v>
      </c>
      <c r="BL541" s="18" t="s">
        <v>179</v>
      </c>
      <c r="BM541" s="190" t="s">
        <v>924</v>
      </c>
    </row>
    <row r="542" spans="1:65" s="2" customFormat="1" ht="19.5">
      <c r="A542" s="35"/>
      <c r="B542" s="36"/>
      <c r="C542" s="37"/>
      <c r="D542" s="192" t="s">
        <v>152</v>
      </c>
      <c r="E542" s="37"/>
      <c r="F542" s="193" t="s">
        <v>832</v>
      </c>
      <c r="G542" s="37"/>
      <c r="H542" s="37"/>
      <c r="I542" s="194"/>
      <c r="J542" s="37"/>
      <c r="K542" s="37"/>
      <c r="L542" s="40"/>
      <c r="M542" s="195"/>
      <c r="N542" s="196"/>
      <c r="O542" s="65"/>
      <c r="P542" s="65"/>
      <c r="Q542" s="65"/>
      <c r="R542" s="65"/>
      <c r="S542" s="65"/>
      <c r="T542" s="66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152</v>
      </c>
      <c r="AU542" s="18" t="s">
        <v>79</v>
      </c>
    </row>
    <row r="543" spans="1:65" s="2" customFormat="1" ht="21.75" customHeight="1">
      <c r="A543" s="35"/>
      <c r="B543" s="36"/>
      <c r="C543" s="179" t="s">
        <v>925</v>
      </c>
      <c r="D543" s="179" t="s">
        <v>146</v>
      </c>
      <c r="E543" s="180" t="s">
        <v>926</v>
      </c>
      <c r="F543" s="181" t="s">
        <v>837</v>
      </c>
      <c r="G543" s="182" t="s">
        <v>277</v>
      </c>
      <c r="H543" s="183">
        <v>1</v>
      </c>
      <c r="I543" s="184"/>
      <c r="J543" s="185">
        <f>ROUND(I543*H543,2)</f>
        <v>0</v>
      </c>
      <c r="K543" s="181" t="s">
        <v>19</v>
      </c>
      <c r="L543" s="40"/>
      <c r="M543" s="186" t="s">
        <v>19</v>
      </c>
      <c r="N543" s="187" t="s">
        <v>40</v>
      </c>
      <c r="O543" s="65"/>
      <c r="P543" s="188">
        <f>O543*H543</f>
        <v>0</v>
      </c>
      <c r="Q543" s="188">
        <v>0</v>
      </c>
      <c r="R543" s="188">
        <f>Q543*H543</f>
        <v>0</v>
      </c>
      <c r="S543" s="188">
        <v>0</v>
      </c>
      <c r="T543" s="18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90" t="s">
        <v>179</v>
      </c>
      <c r="AT543" s="190" t="s">
        <v>146</v>
      </c>
      <c r="AU543" s="190" t="s">
        <v>79</v>
      </c>
      <c r="AY543" s="18" t="s">
        <v>144</v>
      </c>
      <c r="BE543" s="191">
        <f>IF(N543="základní",J543,0)</f>
        <v>0</v>
      </c>
      <c r="BF543" s="191">
        <f>IF(N543="snížená",J543,0)</f>
        <v>0</v>
      </c>
      <c r="BG543" s="191">
        <f>IF(N543="zákl. přenesená",J543,0)</f>
        <v>0</v>
      </c>
      <c r="BH543" s="191">
        <f>IF(N543="sníž. přenesená",J543,0)</f>
        <v>0</v>
      </c>
      <c r="BI543" s="191">
        <f>IF(N543="nulová",J543,0)</f>
        <v>0</v>
      </c>
      <c r="BJ543" s="18" t="s">
        <v>77</v>
      </c>
      <c r="BK543" s="191">
        <f>ROUND(I543*H543,2)</f>
        <v>0</v>
      </c>
      <c r="BL543" s="18" t="s">
        <v>179</v>
      </c>
      <c r="BM543" s="190" t="s">
        <v>927</v>
      </c>
    </row>
    <row r="544" spans="1:65" s="2" customFormat="1" ht="11.25">
      <c r="A544" s="35"/>
      <c r="B544" s="36"/>
      <c r="C544" s="37"/>
      <c r="D544" s="192" t="s">
        <v>152</v>
      </c>
      <c r="E544" s="37"/>
      <c r="F544" s="193" t="s">
        <v>837</v>
      </c>
      <c r="G544" s="37"/>
      <c r="H544" s="37"/>
      <c r="I544" s="194"/>
      <c r="J544" s="37"/>
      <c r="K544" s="37"/>
      <c r="L544" s="40"/>
      <c r="M544" s="195"/>
      <c r="N544" s="196"/>
      <c r="O544" s="65"/>
      <c r="P544" s="65"/>
      <c r="Q544" s="65"/>
      <c r="R544" s="65"/>
      <c r="S544" s="65"/>
      <c r="T544" s="66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152</v>
      </c>
      <c r="AU544" s="18" t="s">
        <v>79</v>
      </c>
    </row>
    <row r="545" spans="1:65" s="2" customFormat="1" ht="16.5" customHeight="1">
      <c r="A545" s="35"/>
      <c r="B545" s="36"/>
      <c r="C545" s="179" t="s">
        <v>928</v>
      </c>
      <c r="D545" s="179" t="s">
        <v>146</v>
      </c>
      <c r="E545" s="180" t="s">
        <v>929</v>
      </c>
      <c r="F545" s="181" t="s">
        <v>841</v>
      </c>
      <c r="G545" s="182" t="s">
        <v>277</v>
      </c>
      <c r="H545" s="183">
        <v>4</v>
      </c>
      <c r="I545" s="184"/>
      <c r="J545" s="185">
        <f>ROUND(I545*H545,2)</f>
        <v>0</v>
      </c>
      <c r="K545" s="181" t="s">
        <v>19</v>
      </c>
      <c r="L545" s="40"/>
      <c r="M545" s="186" t="s">
        <v>19</v>
      </c>
      <c r="N545" s="187" t="s">
        <v>40</v>
      </c>
      <c r="O545" s="65"/>
      <c r="P545" s="188">
        <f>O545*H545</f>
        <v>0</v>
      </c>
      <c r="Q545" s="188">
        <v>0</v>
      </c>
      <c r="R545" s="188">
        <f>Q545*H545</f>
        <v>0</v>
      </c>
      <c r="S545" s="188">
        <v>0</v>
      </c>
      <c r="T545" s="189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190" t="s">
        <v>179</v>
      </c>
      <c r="AT545" s="190" t="s">
        <v>146</v>
      </c>
      <c r="AU545" s="190" t="s">
        <v>79</v>
      </c>
      <c r="AY545" s="18" t="s">
        <v>144</v>
      </c>
      <c r="BE545" s="191">
        <f>IF(N545="základní",J545,0)</f>
        <v>0</v>
      </c>
      <c r="BF545" s="191">
        <f>IF(N545="snížená",J545,0)</f>
        <v>0</v>
      </c>
      <c r="BG545" s="191">
        <f>IF(N545="zákl. přenesená",J545,0)</f>
        <v>0</v>
      </c>
      <c r="BH545" s="191">
        <f>IF(N545="sníž. přenesená",J545,0)</f>
        <v>0</v>
      </c>
      <c r="BI545" s="191">
        <f>IF(N545="nulová",J545,0)</f>
        <v>0</v>
      </c>
      <c r="BJ545" s="18" t="s">
        <v>77</v>
      </c>
      <c r="BK545" s="191">
        <f>ROUND(I545*H545,2)</f>
        <v>0</v>
      </c>
      <c r="BL545" s="18" t="s">
        <v>179</v>
      </c>
      <c r="BM545" s="190" t="s">
        <v>930</v>
      </c>
    </row>
    <row r="546" spans="1:65" s="2" customFormat="1" ht="11.25">
      <c r="A546" s="35"/>
      <c r="B546" s="36"/>
      <c r="C546" s="37"/>
      <c r="D546" s="192" t="s">
        <v>152</v>
      </c>
      <c r="E546" s="37"/>
      <c r="F546" s="193" t="s">
        <v>841</v>
      </c>
      <c r="G546" s="37"/>
      <c r="H546" s="37"/>
      <c r="I546" s="194"/>
      <c r="J546" s="37"/>
      <c r="K546" s="37"/>
      <c r="L546" s="40"/>
      <c r="M546" s="195"/>
      <c r="N546" s="196"/>
      <c r="O546" s="65"/>
      <c r="P546" s="65"/>
      <c r="Q546" s="65"/>
      <c r="R546" s="65"/>
      <c r="S546" s="65"/>
      <c r="T546" s="66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8" t="s">
        <v>152</v>
      </c>
      <c r="AU546" s="18" t="s">
        <v>79</v>
      </c>
    </row>
    <row r="547" spans="1:65" s="2" customFormat="1" ht="16.5" customHeight="1">
      <c r="A547" s="35"/>
      <c r="B547" s="36"/>
      <c r="C547" s="179" t="s">
        <v>931</v>
      </c>
      <c r="D547" s="179" t="s">
        <v>146</v>
      </c>
      <c r="E547" s="180" t="s">
        <v>932</v>
      </c>
      <c r="F547" s="181" t="s">
        <v>845</v>
      </c>
      <c r="G547" s="182" t="s">
        <v>277</v>
      </c>
      <c r="H547" s="183">
        <v>2</v>
      </c>
      <c r="I547" s="184"/>
      <c r="J547" s="185">
        <f>ROUND(I547*H547,2)</f>
        <v>0</v>
      </c>
      <c r="K547" s="181" t="s">
        <v>19</v>
      </c>
      <c r="L547" s="40"/>
      <c r="M547" s="186" t="s">
        <v>19</v>
      </c>
      <c r="N547" s="187" t="s">
        <v>40</v>
      </c>
      <c r="O547" s="65"/>
      <c r="P547" s="188">
        <f>O547*H547</f>
        <v>0</v>
      </c>
      <c r="Q547" s="188">
        <v>0</v>
      </c>
      <c r="R547" s="188">
        <f>Q547*H547</f>
        <v>0</v>
      </c>
      <c r="S547" s="188">
        <v>0</v>
      </c>
      <c r="T547" s="189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90" t="s">
        <v>179</v>
      </c>
      <c r="AT547" s="190" t="s">
        <v>146</v>
      </c>
      <c r="AU547" s="190" t="s">
        <v>79</v>
      </c>
      <c r="AY547" s="18" t="s">
        <v>144</v>
      </c>
      <c r="BE547" s="191">
        <f>IF(N547="základní",J547,0)</f>
        <v>0</v>
      </c>
      <c r="BF547" s="191">
        <f>IF(N547="snížená",J547,0)</f>
        <v>0</v>
      </c>
      <c r="BG547" s="191">
        <f>IF(N547="zákl. přenesená",J547,0)</f>
        <v>0</v>
      </c>
      <c r="BH547" s="191">
        <f>IF(N547="sníž. přenesená",J547,0)</f>
        <v>0</v>
      </c>
      <c r="BI547" s="191">
        <f>IF(N547="nulová",J547,0)</f>
        <v>0</v>
      </c>
      <c r="BJ547" s="18" t="s">
        <v>77</v>
      </c>
      <c r="BK547" s="191">
        <f>ROUND(I547*H547,2)</f>
        <v>0</v>
      </c>
      <c r="BL547" s="18" t="s">
        <v>179</v>
      </c>
      <c r="BM547" s="190" t="s">
        <v>933</v>
      </c>
    </row>
    <row r="548" spans="1:65" s="2" customFormat="1" ht="11.25">
      <c r="A548" s="35"/>
      <c r="B548" s="36"/>
      <c r="C548" s="37"/>
      <c r="D548" s="192" t="s">
        <v>152</v>
      </c>
      <c r="E548" s="37"/>
      <c r="F548" s="193" t="s">
        <v>845</v>
      </c>
      <c r="G548" s="37"/>
      <c r="H548" s="37"/>
      <c r="I548" s="194"/>
      <c r="J548" s="37"/>
      <c r="K548" s="37"/>
      <c r="L548" s="40"/>
      <c r="M548" s="195"/>
      <c r="N548" s="196"/>
      <c r="O548" s="65"/>
      <c r="P548" s="65"/>
      <c r="Q548" s="65"/>
      <c r="R548" s="65"/>
      <c r="S548" s="65"/>
      <c r="T548" s="66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152</v>
      </c>
      <c r="AU548" s="18" t="s">
        <v>79</v>
      </c>
    </row>
    <row r="549" spans="1:65" s="2" customFormat="1" ht="16.5" customHeight="1">
      <c r="A549" s="35"/>
      <c r="B549" s="36"/>
      <c r="C549" s="179" t="s">
        <v>934</v>
      </c>
      <c r="D549" s="179" t="s">
        <v>146</v>
      </c>
      <c r="E549" s="180" t="s">
        <v>935</v>
      </c>
      <c r="F549" s="181" t="s">
        <v>849</v>
      </c>
      <c r="G549" s="182" t="s">
        <v>277</v>
      </c>
      <c r="H549" s="183">
        <v>8</v>
      </c>
      <c r="I549" s="184"/>
      <c r="J549" s="185">
        <f>ROUND(I549*H549,2)</f>
        <v>0</v>
      </c>
      <c r="K549" s="181" t="s">
        <v>19</v>
      </c>
      <c r="L549" s="40"/>
      <c r="M549" s="186" t="s">
        <v>19</v>
      </c>
      <c r="N549" s="187" t="s">
        <v>40</v>
      </c>
      <c r="O549" s="65"/>
      <c r="P549" s="188">
        <f>O549*H549</f>
        <v>0</v>
      </c>
      <c r="Q549" s="188">
        <v>0</v>
      </c>
      <c r="R549" s="188">
        <f>Q549*H549</f>
        <v>0</v>
      </c>
      <c r="S549" s="188">
        <v>0</v>
      </c>
      <c r="T549" s="189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90" t="s">
        <v>179</v>
      </c>
      <c r="AT549" s="190" t="s">
        <v>146</v>
      </c>
      <c r="AU549" s="190" t="s">
        <v>79</v>
      </c>
      <c r="AY549" s="18" t="s">
        <v>144</v>
      </c>
      <c r="BE549" s="191">
        <f>IF(N549="základní",J549,0)</f>
        <v>0</v>
      </c>
      <c r="BF549" s="191">
        <f>IF(N549="snížená",J549,0)</f>
        <v>0</v>
      </c>
      <c r="BG549" s="191">
        <f>IF(N549="zákl. přenesená",J549,0)</f>
        <v>0</v>
      </c>
      <c r="BH549" s="191">
        <f>IF(N549="sníž. přenesená",J549,0)</f>
        <v>0</v>
      </c>
      <c r="BI549" s="191">
        <f>IF(N549="nulová",J549,0)</f>
        <v>0</v>
      </c>
      <c r="BJ549" s="18" t="s">
        <v>77</v>
      </c>
      <c r="BK549" s="191">
        <f>ROUND(I549*H549,2)</f>
        <v>0</v>
      </c>
      <c r="BL549" s="18" t="s">
        <v>179</v>
      </c>
      <c r="BM549" s="190" t="s">
        <v>936</v>
      </c>
    </row>
    <row r="550" spans="1:65" s="2" customFormat="1" ht="11.25">
      <c r="A550" s="35"/>
      <c r="B550" s="36"/>
      <c r="C550" s="37"/>
      <c r="D550" s="192" t="s">
        <v>152</v>
      </c>
      <c r="E550" s="37"/>
      <c r="F550" s="193" t="s">
        <v>849</v>
      </c>
      <c r="G550" s="37"/>
      <c r="H550" s="37"/>
      <c r="I550" s="194"/>
      <c r="J550" s="37"/>
      <c r="K550" s="37"/>
      <c r="L550" s="40"/>
      <c r="M550" s="195"/>
      <c r="N550" s="196"/>
      <c r="O550" s="65"/>
      <c r="P550" s="65"/>
      <c r="Q550" s="65"/>
      <c r="R550" s="65"/>
      <c r="S550" s="65"/>
      <c r="T550" s="66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152</v>
      </c>
      <c r="AU550" s="18" t="s">
        <v>79</v>
      </c>
    </row>
    <row r="551" spans="1:65" s="2" customFormat="1" ht="16.5" customHeight="1">
      <c r="A551" s="35"/>
      <c r="B551" s="36"/>
      <c r="C551" s="179" t="s">
        <v>937</v>
      </c>
      <c r="D551" s="179" t="s">
        <v>146</v>
      </c>
      <c r="E551" s="180" t="s">
        <v>938</v>
      </c>
      <c r="F551" s="181" t="s">
        <v>853</v>
      </c>
      <c r="G551" s="182" t="s">
        <v>277</v>
      </c>
      <c r="H551" s="183">
        <v>4</v>
      </c>
      <c r="I551" s="184"/>
      <c r="J551" s="185">
        <f>ROUND(I551*H551,2)</f>
        <v>0</v>
      </c>
      <c r="K551" s="181" t="s">
        <v>19</v>
      </c>
      <c r="L551" s="40"/>
      <c r="M551" s="186" t="s">
        <v>19</v>
      </c>
      <c r="N551" s="187" t="s">
        <v>40</v>
      </c>
      <c r="O551" s="65"/>
      <c r="P551" s="188">
        <f>O551*H551</f>
        <v>0</v>
      </c>
      <c r="Q551" s="188">
        <v>0</v>
      </c>
      <c r="R551" s="188">
        <f>Q551*H551</f>
        <v>0</v>
      </c>
      <c r="S551" s="188">
        <v>0</v>
      </c>
      <c r="T551" s="189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90" t="s">
        <v>179</v>
      </c>
      <c r="AT551" s="190" t="s">
        <v>146</v>
      </c>
      <c r="AU551" s="190" t="s">
        <v>79</v>
      </c>
      <c r="AY551" s="18" t="s">
        <v>144</v>
      </c>
      <c r="BE551" s="191">
        <f>IF(N551="základní",J551,0)</f>
        <v>0</v>
      </c>
      <c r="BF551" s="191">
        <f>IF(N551="snížená",J551,0)</f>
        <v>0</v>
      </c>
      <c r="BG551" s="191">
        <f>IF(N551="zákl. přenesená",J551,0)</f>
        <v>0</v>
      </c>
      <c r="BH551" s="191">
        <f>IF(N551="sníž. přenesená",J551,0)</f>
        <v>0</v>
      </c>
      <c r="BI551" s="191">
        <f>IF(N551="nulová",J551,0)</f>
        <v>0</v>
      </c>
      <c r="BJ551" s="18" t="s">
        <v>77</v>
      </c>
      <c r="BK551" s="191">
        <f>ROUND(I551*H551,2)</f>
        <v>0</v>
      </c>
      <c r="BL551" s="18" t="s">
        <v>179</v>
      </c>
      <c r="BM551" s="190" t="s">
        <v>939</v>
      </c>
    </row>
    <row r="552" spans="1:65" s="2" customFormat="1" ht="11.25">
      <c r="A552" s="35"/>
      <c r="B552" s="36"/>
      <c r="C552" s="37"/>
      <c r="D552" s="192" t="s">
        <v>152</v>
      </c>
      <c r="E552" s="37"/>
      <c r="F552" s="193" t="s">
        <v>940</v>
      </c>
      <c r="G552" s="37"/>
      <c r="H552" s="37"/>
      <c r="I552" s="194"/>
      <c r="J552" s="37"/>
      <c r="K552" s="37"/>
      <c r="L552" s="40"/>
      <c r="M552" s="195"/>
      <c r="N552" s="196"/>
      <c r="O552" s="65"/>
      <c r="P552" s="65"/>
      <c r="Q552" s="65"/>
      <c r="R552" s="65"/>
      <c r="S552" s="65"/>
      <c r="T552" s="66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152</v>
      </c>
      <c r="AU552" s="18" t="s">
        <v>79</v>
      </c>
    </row>
    <row r="553" spans="1:65" s="2" customFormat="1" ht="16.5" customHeight="1">
      <c r="A553" s="35"/>
      <c r="B553" s="36"/>
      <c r="C553" s="179" t="s">
        <v>941</v>
      </c>
      <c r="D553" s="179" t="s">
        <v>146</v>
      </c>
      <c r="E553" s="180" t="s">
        <v>942</v>
      </c>
      <c r="F553" s="181" t="s">
        <v>857</v>
      </c>
      <c r="G553" s="182" t="s">
        <v>277</v>
      </c>
      <c r="H553" s="183">
        <v>1</v>
      </c>
      <c r="I553" s="184"/>
      <c r="J553" s="185">
        <f>ROUND(I553*H553,2)</f>
        <v>0</v>
      </c>
      <c r="K553" s="181" t="s">
        <v>19</v>
      </c>
      <c r="L553" s="40"/>
      <c r="M553" s="186" t="s">
        <v>19</v>
      </c>
      <c r="N553" s="187" t="s">
        <v>40</v>
      </c>
      <c r="O553" s="65"/>
      <c r="P553" s="188">
        <f>O553*H553</f>
        <v>0</v>
      </c>
      <c r="Q553" s="188">
        <v>0</v>
      </c>
      <c r="R553" s="188">
        <f>Q553*H553</f>
        <v>0</v>
      </c>
      <c r="S553" s="188">
        <v>0</v>
      </c>
      <c r="T553" s="189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90" t="s">
        <v>179</v>
      </c>
      <c r="AT553" s="190" t="s">
        <v>146</v>
      </c>
      <c r="AU553" s="190" t="s">
        <v>79</v>
      </c>
      <c r="AY553" s="18" t="s">
        <v>144</v>
      </c>
      <c r="BE553" s="191">
        <f>IF(N553="základní",J553,0)</f>
        <v>0</v>
      </c>
      <c r="BF553" s="191">
        <f>IF(N553="snížená",J553,0)</f>
        <v>0</v>
      </c>
      <c r="BG553" s="191">
        <f>IF(N553="zákl. přenesená",J553,0)</f>
        <v>0</v>
      </c>
      <c r="BH553" s="191">
        <f>IF(N553="sníž. přenesená",J553,0)</f>
        <v>0</v>
      </c>
      <c r="BI553" s="191">
        <f>IF(N553="nulová",J553,0)</f>
        <v>0</v>
      </c>
      <c r="BJ553" s="18" t="s">
        <v>77</v>
      </c>
      <c r="BK553" s="191">
        <f>ROUND(I553*H553,2)</f>
        <v>0</v>
      </c>
      <c r="BL553" s="18" t="s">
        <v>179</v>
      </c>
      <c r="BM553" s="190" t="s">
        <v>943</v>
      </c>
    </row>
    <row r="554" spans="1:65" s="2" customFormat="1" ht="11.25">
      <c r="A554" s="35"/>
      <c r="B554" s="36"/>
      <c r="C554" s="37"/>
      <c r="D554" s="192" t="s">
        <v>152</v>
      </c>
      <c r="E554" s="37"/>
      <c r="F554" s="193" t="s">
        <v>857</v>
      </c>
      <c r="G554" s="37"/>
      <c r="H554" s="37"/>
      <c r="I554" s="194"/>
      <c r="J554" s="37"/>
      <c r="K554" s="37"/>
      <c r="L554" s="40"/>
      <c r="M554" s="195"/>
      <c r="N554" s="196"/>
      <c r="O554" s="65"/>
      <c r="P554" s="65"/>
      <c r="Q554" s="65"/>
      <c r="R554" s="65"/>
      <c r="S554" s="65"/>
      <c r="T554" s="66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152</v>
      </c>
      <c r="AU554" s="18" t="s">
        <v>79</v>
      </c>
    </row>
    <row r="555" spans="1:65" s="2" customFormat="1" ht="16.5" customHeight="1">
      <c r="A555" s="35"/>
      <c r="B555" s="36"/>
      <c r="C555" s="179" t="s">
        <v>944</v>
      </c>
      <c r="D555" s="179" t="s">
        <v>146</v>
      </c>
      <c r="E555" s="180" t="s">
        <v>945</v>
      </c>
      <c r="F555" s="181" t="s">
        <v>861</v>
      </c>
      <c r="G555" s="182" t="s">
        <v>277</v>
      </c>
      <c r="H555" s="183">
        <v>14</v>
      </c>
      <c r="I555" s="184"/>
      <c r="J555" s="185">
        <f>ROUND(I555*H555,2)</f>
        <v>0</v>
      </c>
      <c r="K555" s="181" t="s">
        <v>19</v>
      </c>
      <c r="L555" s="40"/>
      <c r="M555" s="186" t="s">
        <v>19</v>
      </c>
      <c r="N555" s="187" t="s">
        <v>40</v>
      </c>
      <c r="O555" s="65"/>
      <c r="P555" s="188">
        <f>O555*H555</f>
        <v>0</v>
      </c>
      <c r="Q555" s="188">
        <v>0</v>
      </c>
      <c r="R555" s="188">
        <f>Q555*H555</f>
        <v>0</v>
      </c>
      <c r="S555" s="188">
        <v>0</v>
      </c>
      <c r="T555" s="189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190" t="s">
        <v>179</v>
      </c>
      <c r="AT555" s="190" t="s">
        <v>146</v>
      </c>
      <c r="AU555" s="190" t="s">
        <v>79</v>
      </c>
      <c r="AY555" s="18" t="s">
        <v>144</v>
      </c>
      <c r="BE555" s="191">
        <f>IF(N555="základní",J555,0)</f>
        <v>0</v>
      </c>
      <c r="BF555" s="191">
        <f>IF(N555="snížená",J555,0)</f>
        <v>0</v>
      </c>
      <c r="BG555" s="191">
        <f>IF(N555="zákl. přenesená",J555,0)</f>
        <v>0</v>
      </c>
      <c r="BH555" s="191">
        <f>IF(N555="sníž. přenesená",J555,0)</f>
        <v>0</v>
      </c>
      <c r="BI555" s="191">
        <f>IF(N555="nulová",J555,0)</f>
        <v>0</v>
      </c>
      <c r="BJ555" s="18" t="s">
        <v>77</v>
      </c>
      <c r="BK555" s="191">
        <f>ROUND(I555*H555,2)</f>
        <v>0</v>
      </c>
      <c r="BL555" s="18" t="s">
        <v>179</v>
      </c>
      <c r="BM555" s="190" t="s">
        <v>946</v>
      </c>
    </row>
    <row r="556" spans="1:65" s="2" customFormat="1" ht="11.25">
      <c r="A556" s="35"/>
      <c r="B556" s="36"/>
      <c r="C556" s="37"/>
      <c r="D556" s="192" t="s">
        <v>152</v>
      </c>
      <c r="E556" s="37"/>
      <c r="F556" s="193" t="s">
        <v>861</v>
      </c>
      <c r="G556" s="37"/>
      <c r="H556" s="37"/>
      <c r="I556" s="194"/>
      <c r="J556" s="37"/>
      <c r="K556" s="37"/>
      <c r="L556" s="40"/>
      <c r="M556" s="195"/>
      <c r="N556" s="196"/>
      <c r="O556" s="65"/>
      <c r="P556" s="65"/>
      <c r="Q556" s="65"/>
      <c r="R556" s="65"/>
      <c r="S556" s="65"/>
      <c r="T556" s="66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8" t="s">
        <v>152</v>
      </c>
      <c r="AU556" s="18" t="s">
        <v>79</v>
      </c>
    </row>
    <row r="557" spans="1:65" s="2" customFormat="1" ht="16.5" customHeight="1">
      <c r="A557" s="35"/>
      <c r="B557" s="36"/>
      <c r="C557" s="179" t="s">
        <v>947</v>
      </c>
      <c r="D557" s="179" t="s">
        <v>146</v>
      </c>
      <c r="E557" s="180" t="s">
        <v>948</v>
      </c>
      <c r="F557" s="181" t="s">
        <v>865</v>
      </c>
      <c r="G557" s="182" t="s">
        <v>277</v>
      </c>
      <c r="H557" s="183">
        <v>8</v>
      </c>
      <c r="I557" s="184"/>
      <c r="J557" s="185">
        <f>ROUND(I557*H557,2)</f>
        <v>0</v>
      </c>
      <c r="K557" s="181" t="s">
        <v>19</v>
      </c>
      <c r="L557" s="40"/>
      <c r="M557" s="186" t="s">
        <v>19</v>
      </c>
      <c r="N557" s="187" t="s">
        <v>40</v>
      </c>
      <c r="O557" s="65"/>
      <c r="P557" s="188">
        <f>O557*H557</f>
        <v>0</v>
      </c>
      <c r="Q557" s="188">
        <v>0</v>
      </c>
      <c r="R557" s="188">
        <f>Q557*H557</f>
        <v>0</v>
      </c>
      <c r="S557" s="188">
        <v>0</v>
      </c>
      <c r="T557" s="189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90" t="s">
        <v>179</v>
      </c>
      <c r="AT557" s="190" t="s">
        <v>146</v>
      </c>
      <c r="AU557" s="190" t="s">
        <v>79</v>
      </c>
      <c r="AY557" s="18" t="s">
        <v>144</v>
      </c>
      <c r="BE557" s="191">
        <f>IF(N557="základní",J557,0)</f>
        <v>0</v>
      </c>
      <c r="BF557" s="191">
        <f>IF(N557="snížená",J557,0)</f>
        <v>0</v>
      </c>
      <c r="BG557" s="191">
        <f>IF(N557="zákl. přenesená",J557,0)</f>
        <v>0</v>
      </c>
      <c r="BH557" s="191">
        <f>IF(N557="sníž. přenesená",J557,0)</f>
        <v>0</v>
      </c>
      <c r="BI557" s="191">
        <f>IF(N557="nulová",J557,0)</f>
        <v>0</v>
      </c>
      <c r="BJ557" s="18" t="s">
        <v>77</v>
      </c>
      <c r="BK557" s="191">
        <f>ROUND(I557*H557,2)</f>
        <v>0</v>
      </c>
      <c r="BL557" s="18" t="s">
        <v>179</v>
      </c>
      <c r="BM557" s="190" t="s">
        <v>949</v>
      </c>
    </row>
    <row r="558" spans="1:65" s="2" customFormat="1" ht="11.25">
      <c r="A558" s="35"/>
      <c r="B558" s="36"/>
      <c r="C558" s="37"/>
      <c r="D558" s="192" t="s">
        <v>152</v>
      </c>
      <c r="E558" s="37"/>
      <c r="F558" s="193" t="s">
        <v>865</v>
      </c>
      <c r="G558" s="37"/>
      <c r="H558" s="37"/>
      <c r="I558" s="194"/>
      <c r="J558" s="37"/>
      <c r="K558" s="37"/>
      <c r="L558" s="40"/>
      <c r="M558" s="195"/>
      <c r="N558" s="196"/>
      <c r="O558" s="65"/>
      <c r="P558" s="65"/>
      <c r="Q558" s="65"/>
      <c r="R558" s="65"/>
      <c r="S558" s="65"/>
      <c r="T558" s="66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152</v>
      </c>
      <c r="AU558" s="18" t="s">
        <v>79</v>
      </c>
    </row>
    <row r="559" spans="1:65" s="2" customFormat="1" ht="16.5" customHeight="1">
      <c r="A559" s="35"/>
      <c r="B559" s="36"/>
      <c r="C559" s="179" t="s">
        <v>950</v>
      </c>
      <c r="D559" s="179" t="s">
        <v>146</v>
      </c>
      <c r="E559" s="180" t="s">
        <v>951</v>
      </c>
      <c r="F559" s="181" t="s">
        <v>869</v>
      </c>
      <c r="G559" s="182" t="s">
        <v>192</v>
      </c>
      <c r="H559" s="183">
        <v>6</v>
      </c>
      <c r="I559" s="184"/>
      <c r="J559" s="185">
        <f>ROUND(I559*H559,2)</f>
        <v>0</v>
      </c>
      <c r="K559" s="181" t="s">
        <v>19</v>
      </c>
      <c r="L559" s="40"/>
      <c r="M559" s="186" t="s">
        <v>19</v>
      </c>
      <c r="N559" s="187" t="s">
        <v>40</v>
      </c>
      <c r="O559" s="65"/>
      <c r="P559" s="188">
        <f>O559*H559</f>
        <v>0</v>
      </c>
      <c r="Q559" s="188">
        <v>0</v>
      </c>
      <c r="R559" s="188">
        <f>Q559*H559</f>
        <v>0</v>
      </c>
      <c r="S559" s="188">
        <v>0</v>
      </c>
      <c r="T559" s="189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190" t="s">
        <v>179</v>
      </c>
      <c r="AT559" s="190" t="s">
        <v>146</v>
      </c>
      <c r="AU559" s="190" t="s">
        <v>79</v>
      </c>
      <c r="AY559" s="18" t="s">
        <v>144</v>
      </c>
      <c r="BE559" s="191">
        <f>IF(N559="základní",J559,0)</f>
        <v>0</v>
      </c>
      <c r="BF559" s="191">
        <f>IF(N559="snížená",J559,0)</f>
        <v>0</v>
      </c>
      <c r="BG559" s="191">
        <f>IF(N559="zákl. přenesená",J559,0)</f>
        <v>0</v>
      </c>
      <c r="BH559" s="191">
        <f>IF(N559="sníž. přenesená",J559,0)</f>
        <v>0</v>
      </c>
      <c r="BI559" s="191">
        <f>IF(N559="nulová",J559,0)</f>
        <v>0</v>
      </c>
      <c r="BJ559" s="18" t="s">
        <v>77</v>
      </c>
      <c r="BK559" s="191">
        <f>ROUND(I559*H559,2)</f>
        <v>0</v>
      </c>
      <c r="BL559" s="18" t="s">
        <v>179</v>
      </c>
      <c r="BM559" s="190" t="s">
        <v>952</v>
      </c>
    </row>
    <row r="560" spans="1:65" s="2" customFormat="1" ht="11.25">
      <c r="A560" s="35"/>
      <c r="B560" s="36"/>
      <c r="C560" s="37"/>
      <c r="D560" s="192" t="s">
        <v>152</v>
      </c>
      <c r="E560" s="37"/>
      <c r="F560" s="193" t="s">
        <v>869</v>
      </c>
      <c r="G560" s="37"/>
      <c r="H560" s="37"/>
      <c r="I560" s="194"/>
      <c r="J560" s="37"/>
      <c r="K560" s="37"/>
      <c r="L560" s="40"/>
      <c r="M560" s="195"/>
      <c r="N560" s="196"/>
      <c r="O560" s="65"/>
      <c r="P560" s="65"/>
      <c r="Q560" s="65"/>
      <c r="R560" s="65"/>
      <c r="S560" s="65"/>
      <c r="T560" s="66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152</v>
      </c>
      <c r="AU560" s="18" t="s">
        <v>79</v>
      </c>
    </row>
    <row r="561" spans="1:65" s="2" customFormat="1" ht="16.5" customHeight="1">
      <c r="A561" s="35"/>
      <c r="B561" s="36"/>
      <c r="C561" s="179" t="s">
        <v>953</v>
      </c>
      <c r="D561" s="179" t="s">
        <v>146</v>
      </c>
      <c r="E561" s="180" t="s">
        <v>954</v>
      </c>
      <c r="F561" s="181" t="s">
        <v>873</v>
      </c>
      <c r="G561" s="182" t="s">
        <v>192</v>
      </c>
      <c r="H561" s="183">
        <v>16</v>
      </c>
      <c r="I561" s="184"/>
      <c r="J561" s="185">
        <f>ROUND(I561*H561,2)</f>
        <v>0</v>
      </c>
      <c r="K561" s="181" t="s">
        <v>19</v>
      </c>
      <c r="L561" s="40"/>
      <c r="M561" s="186" t="s">
        <v>19</v>
      </c>
      <c r="N561" s="187" t="s">
        <v>40</v>
      </c>
      <c r="O561" s="65"/>
      <c r="P561" s="188">
        <f>O561*H561</f>
        <v>0</v>
      </c>
      <c r="Q561" s="188">
        <v>0</v>
      </c>
      <c r="R561" s="188">
        <f>Q561*H561</f>
        <v>0</v>
      </c>
      <c r="S561" s="188">
        <v>0</v>
      </c>
      <c r="T561" s="189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90" t="s">
        <v>179</v>
      </c>
      <c r="AT561" s="190" t="s">
        <v>146</v>
      </c>
      <c r="AU561" s="190" t="s">
        <v>79</v>
      </c>
      <c r="AY561" s="18" t="s">
        <v>144</v>
      </c>
      <c r="BE561" s="191">
        <f>IF(N561="základní",J561,0)</f>
        <v>0</v>
      </c>
      <c r="BF561" s="191">
        <f>IF(N561="snížená",J561,0)</f>
        <v>0</v>
      </c>
      <c r="BG561" s="191">
        <f>IF(N561="zákl. přenesená",J561,0)</f>
        <v>0</v>
      </c>
      <c r="BH561" s="191">
        <f>IF(N561="sníž. přenesená",J561,0)</f>
        <v>0</v>
      </c>
      <c r="BI561" s="191">
        <f>IF(N561="nulová",J561,0)</f>
        <v>0</v>
      </c>
      <c r="BJ561" s="18" t="s">
        <v>77</v>
      </c>
      <c r="BK561" s="191">
        <f>ROUND(I561*H561,2)</f>
        <v>0</v>
      </c>
      <c r="BL561" s="18" t="s">
        <v>179</v>
      </c>
      <c r="BM561" s="190" t="s">
        <v>955</v>
      </c>
    </row>
    <row r="562" spans="1:65" s="2" customFormat="1" ht="11.25">
      <c r="A562" s="35"/>
      <c r="B562" s="36"/>
      <c r="C562" s="37"/>
      <c r="D562" s="192" t="s">
        <v>152</v>
      </c>
      <c r="E562" s="37"/>
      <c r="F562" s="193" t="s">
        <v>873</v>
      </c>
      <c r="G562" s="37"/>
      <c r="H562" s="37"/>
      <c r="I562" s="194"/>
      <c r="J562" s="37"/>
      <c r="K562" s="37"/>
      <c r="L562" s="40"/>
      <c r="M562" s="195"/>
      <c r="N562" s="196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152</v>
      </c>
      <c r="AU562" s="18" t="s">
        <v>79</v>
      </c>
    </row>
    <row r="563" spans="1:65" s="2" customFormat="1" ht="16.5" customHeight="1">
      <c r="A563" s="35"/>
      <c r="B563" s="36"/>
      <c r="C563" s="179" t="s">
        <v>956</v>
      </c>
      <c r="D563" s="179" t="s">
        <v>146</v>
      </c>
      <c r="E563" s="180" t="s">
        <v>957</v>
      </c>
      <c r="F563" s="181" t="s">
        <v>877</v>
      </c>
      <c r="G563" s="182" t="s">
        <v>192</v>
      </c>
      <c r="H563" s="183">
        <v>8</v>
      </c>
      <c r="I563" s="184"/>
      <c r="J563" s="185">
        <f>ROUND(I563*H563,2)</f>
        <v>0</v>
      </c>
      <c r="K563" s="181" t="s">
        <v>19</v>
      </c>
      <c r="L563" s="40"/>
      <c r="M563" s="186" t="s">
        <v>19</v>
      </c>
      <c r="N563" s="187" t="s">
        <v>40</v>
      </c>
      <c r="O563" s="65"/>
      <c r="P563" s="188">
        <f>O563*H563</f>
        <v>0</v>
      </c>
      <c r="Q563" s="188">
        <v>0</v>
      </c>
      <c r="R563" s="188">
        <f>Q563*H563</f>
        <v>0</v>
      </c>
      <c r="S563" s="188">
        <v>0</v>
      </c>
      <c r="T563" s="189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190" t="s">
        <v>179</v>
      </c>
      <c r="AT563" s="190" t="s">
        <v>146</v>
      </c>
      <c r="AU563" s="190" t="s">
        <v>79</v>
      </c>
      <c r="AY563" s="18" t="s">
        <v>144</v>
      </c>
      <c r="BE563" s="191">
        <f>IF(N563="základní",J563,0)</f>
        <v>0</v>
      </c>
      <c r="BF563" s="191">
        <f>IF(N563="snížená",J563,0)</f>
        <v>0</v>
      </c>
      <c r="BG563" s="191">
        <f>IF(N563="zákl. přenesená",J563,0)</f>
        <v>0</v>
      </c>
      <c r="BH563" s="191">
        <f>IF(N563="sníž. přenesená",J563,0)</f>
        <v>0</v>
      </c>
      <c r="BI563" s="191">
        <f>IF(N563="nulová",J563,0)</f>
        <v>0</v>
      </c>
      <c r="BJ563" s="18" t="s">
        <v>77</v>
      </c>
      <c r="BK563" s="191">
        <f>ROUND(I563*H563,2)</f>
        <v>0</v>
      </c>
      <c r="BL563" s="18" t="s">
        <v>179</v>
      </c>
      <c r="BM563" s="190" t="s">
        <v>958</v>
      </c>
    </row>
    <row r="564" spans="1:65" s="2" customFormat="1" ht="11.25">
      <c r="A564" s="35"/>
      <c r="B564" s="36"/>
      <c r="C564" s="37"/>
      <c r="D564" s="192" t="s">
        <v>152</v>
      </c>
      <c r="E564" s="37"/>
      <c r="F564" s="193" t="s">
        <v>877</v>
      </c>
      <c r="G564" s="37"/>
      <c r="H564" s="37"/>
      <c r="I564" s="194"/>
      <c r="J564" s="37"/>
      <c r="K564" s="37"/>
      <c r="L564" s="40"/>
      <c r="M564" s="195"/>
      <c r="N564" s="196"/>
      <c r="O564" s="65"/>
      <c r="P564" s="65"/>
      <c r="Q564" s="65"/>
      <c r="R564" s="65"/>
      <c r="S564" s="65"/>
      <c r="T564" s="66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152</v>
      </c>
      <c r="AU564" s="18" t="s">
        <v>79</v>
      </c>
    </row>
    <row r="565" spans="1:65" s="2" customFormat="1" ht="16.5" customHeight="1">
      <c r="A565" s="35"/>
      <c r="B565" s="36"/>
      <c r="C565" s="179" t="s">
        <v>959</v>
      </c>
      <c r="D565" s="179" t="s">
        <v>146</v>
      </c>
      <c r="E565" s="180" t="s">
        <v>960</v>
      </c>
      <c r="F565" s="181" t="s">
        <v>881</v>
      </c>
      <c r="G565" s="182" t="s">
        <v>192</v>
      </c>
      <c r="H565" s="183">
        <v>12</v>
      </c>
      <c r="I565" s="184"/>
      <c r="J565" s="185">
        <f>ROUND(I565*H565,2)</f>
        <v>0</v>
      </c>
      <c r="K565" s="181" t="s">
        <v>19</v>
      </c>
      <c r="L565" s="40"/>
      <c r="M565" s="186" t="s">
        <v>19</v>
      </c>
      <c r="N565" s="187" t="s">
        <v>40</v>
      </c>
      <c r="O565" s="65"/>
      <c r="P565" s="188">
        <f>O565*H565</f>
        <v>0</v>
      </c>
      <c r="Q565" s="188">
        <v>0</v>
      </c>
      <c r="R565" s="188">
        <f>Q565*H565</f>
        <v>0</v>
      </c>
      <c r="S565" s="188">
        <v>0</v>
      </c>
      <c r="T565" s="189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90" t="s">
        <v>179</v>
      </c>
      <c r="AT565" s="190" t="s">
        <v>146</v>
      </c>
      <c r="AU565" s="190" t="s">
        <v>79</v>
      </c>
      <c r="AY565" s="18" t="s">
        <v>144</v>
      </c>
      <c r="BE565" s="191">
        <f>IF(N565="základní",J565,0)</f>
        <v>0</v>
      </c>
      <c r="BF565" s="191">
        <f>IF(N565="snížená",J565,0)</f>
        <v>0</v>
      </c>
      <c r="BG565" s="191">
        <f>IF(N565="zákl. přenesená",J565,0)</f>
        <v>0</v>
      </c>
      <c r="BH565" s="191">
        <f>IF(N565="sníž. přenesená",J565,0)</f>
        <v>0</v>
      </c>
      <c r="BI565" s="191">
        <f>IF(N565="nulová",J565,0)</f>
        <v>0</v>
      </c>
      <c r="BJ565" s="18" t="s">
        <v>77</v>
      </c>
      <c r="BK565" s="191">
        <f>ROUND(I565*H565,2)</f>
        <v>0</v>
      </c>
      <c r="BL565" s="18" t="s">
        <v>179</v>
      </c>
      <c r="BM565" s="190" t="s">
        <v>961</v>
      </c>
    </row>
    <row r="566" spans="1:65" s="2" customFormat="1" ht="11.25">
      <c r="A566" s="35"/>
      <c r="B566" s="36"/>
      <c r="C566" s="37"/>
      <c r="D566" s="192" t="s">
        <v>152</v>
      </c>
      <c r="E566" s="37"/>
      <c r="F566" s="193" t="s">
        <v>881</v>
      </c>
      <c r="G566" s="37"/>
      <c r="H566" s="37"/>
      <c r="I566" s="194"/>
      <c r="J566" s="37"/>
      <c r="K566" s="37"/>
      <c r="L566" s="40"/>
      <c r="M566" s="195"/>
      <c r="N566" s="196"/>
      <c r="O566" s="65"/>
      <c r="P566" s="65"/>
      <c r="Q566" s="65"/>
      <c r="R566" s="65"/>
      <c r="S566" s="65"/>
      <c r="T566" s="66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8" t="s">
        <v>152</v>
      </c>
      <c r="AU566" s="18" t="s">
        <v>79</v>
      </c>
    </row>
    <row r="567" spans="1:65" s="2" customFormat="1" ht="16.5" customHeight="1">
      <c r="A567" s="35"/>
      <c r="B567" s="36"/>
      <c r="C567" s="179" t="s">
        <v>962</v>
      </c>
      <c r="D567" s="179" t="s">
        <v>146</v>
      </c>
      <c r="E567" s="180" t="s">
        <v>963</v>
      </c>
      <c r="F567" s="181" t="s">
        <v>885</v>
      </c>
      <c r="G567" s="182" t="s">
        <v>192</v>
      </c>
      <c r="H567" s="183">
        <v>10</v>
      </c>
      <c r="I567" s="184"/>
      <c r="J567" s="185">
        <f>ROUND(I567*H567,2)</f>
        <v>0</v>
      </c>
      <c r="K567" s="181" t="s">
        <v>19</v>
      </c>
      <c r="L567" s="40"/>
      <c r="M567" s="186" t="s">
        <v>19</v>
      </c>
      <c r="N567" s="187" t="s">
        <v>40</v>
      </c>
      <c r="O567" s="65"/>
      <c r="P567" s="188">
        <f>O567*H567</f>
        <v>0</v>
      </c>
      <c r="Q567" s="188">
        <v>0</v>
      </c>
      <c r="R567" s="188">
        <f>Q567*H567</f>
        <v>0</v>
      </c>
      <c r="S567" s="188">
        <v>0</v>
      </c>
      <c r="T567" s="189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90" t="s">
        <v>179</v>
      </c>
      <c r="AT567" s="190" t="s">
        <v>146</v>
      </c>
      <c r="AU567" s="190" t="s">
        <v>79</v>
      </c>
      <c r="AY567" s="18" t="s">
        <v>144</v>
      </c>
      <c r="BE567" s="191">
        <f>IF(N567="základní",J567,0)</f>
        <v>0</v>
      </c>
      <c r="BF567" s="191">
        <f>IF(N567="snížená",J567,0)</f>
        <v>0</v>
      </c>
      <c r="BG567" s="191">
        <f>IF(N567="zákl. přenesená",J567,0)</f>
        <v>0</v>
      </c>
      <c r="BH567" s="191">
        <f>IF(N567="sníž. přenesená",J567,0)</f>
        <v>0</v>
      </c>
      <c r="BI567" s="191">
        <f>IF(N567="nulová",J567,0)</f>
        <v>0</v>
      </c>
      <c r="BJ567" s="18" t="s">
        <v>77</v>
      </c>
      <c r="BK567" s="191">
        <f>ROUND(I567*H567,2)</f>
        <v>0</v>
      </c>
      <c r="BL567" s="18" t="s">
        <v>179</v>
      </c>
      <c r="BM567" s="190" t="s">
        <v>964</v>
      </c>
    </row>
    <row r="568" spans="1:65" s="2" customFormat="1" ht="11.25">
      <c r="A568" s="35"/>
      <c r="B568" s="36"/>
      <c r="C568" s="37"/>
      <c r="D568" s="192" t="s">
        <v>152</v>
      </c>
      <c r="E568" s="37"/>
      <c r="F568" s="193" t="s">
        <v>885</v>
      </c>
      <c r="G568" s="37"/>
      <c r="H568" s="37"/>
      <c r="I568" s="194"/>
      <c r="J568" s="37"/>
      <c r="K568" s="37"/>
      <c r="L568" s="40"/>
      <c r="M568" s="195"/>
      <c r="N568" s="196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152</v>
      </c>
      <c r="AU568" s="18" t="s">
        <v>79</v>
      </c>
    </row>
    <row r="569" spans="1:65" s="2" customFormat="1" ht="16.5" customHeight="1">
      <c r="A569" s="35"/>
      <c r="B569" s="36"/>
      <c r="C569" s="179" t="s">
        <v>965</v>
      </c>
      <c r="D569" s="179" t="s">
        <v>146</v>
      </c>
      <c r="E569" s="180" t="s">
        <v>966</v>
      </c>
      <c r="F569" s="181" t="s">
        <v>889</v>
      </c>
      <c r="G569" s="182" t="s">
        <v>192</v>
      </c>
      <c r="H569" s="183">
        <v>40</v>
      </c>
      <c r="I569" s="184"/>
      <c r="J569" s="185">
        <f>ROUND(I569*H569,2)</f>
        <v>0</v>
      </c>
      <c r="K569" s="181" t="s">
        <v>19</v>
      </c>
      <c r="L569" s="40"/>
      <c r="M569" s="186" t="s">
        <v>19</v>
      </c>
      <c r="N569" s="187" t="s">
        <v>40</v>
      </c>
      <c r="O569" s="65"/>
      <c r="P569" s="188">
        <f>O569*H569</f>
        <v>0</v>
      </c>
      <c r="Q569" s="188">
        <v>0</v>
      </c>
      <c r="R569" s="188">
        <f>Q569*H569</f>
        <v>0</v>
      </c>
      <c r="S569" s="188">
        <v>0</v>
      </c>
      <c r="T569" s="189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90" t="s">
        <v>179</v>
      </c>
      <c r="AT569" s="190" t="s">
        <v>146</v>
      </c>
      <c r="AU569" s="190" t="s">
        <v>79</v>
      </c>
      <c r="AY569" s="18" t="s">
        <v>144</v>
      </c>
      <c r="BE569" s="191">
        <f>IF(N569="základní",J569,0)</f>
        <v>0</v>
      </c>
      <c r="BF569" s="191">
        <f>IF(N569="snížená",J569,0)</f>
        <v>0</v>
      </c>
      <c r="BG569" s="191">
        <f>IF(N569="zákl. přenesená",J569,0)</f>
        <v>0</v>
      </c>
      <c r="BH569" s="191">
        <f>IF(N569="sníž. přenesená",J569,0)</f>
        <v>0</v>
      </c>
      <c r="BI569" s="191">
        <f>IF(N569="nulová",J569,0)</f>
        <v>0</v>
      </c>
      <c r="BJ569" s="18" t="s">
        <v>77</v>
      </c>
      <c r="BK569" s="191">
        <f>ROUND(I569*H569,2)</f>
        <v>0</v>
      </c>
      <c r="BL569" s="18" t="s">
        <v>179</v>
      </c>
      <c r="BM569" s="190" t="s">
        <v>967</v>
      </c>
    </row>
    <row r="570" spans="1:65" s="2" customFormat="1" ht="11.25">
      <c r="A570" s="35"/>
      <c r="B570" s="36"/>
      <c r="C570" s="37"/>
      <c r="D570" s="192" t="s">
        <v>152</v>
      </c>
      <c r="E570" s="37"/>
      <c r="F570" s="193" t="s">
        <v>889</v>
      </c>
      <c r="G570" s="37"/>
      <c r="H570" s="37"/>
      <c r="I570" s="194"/>
      <c r="J570" s="37"/>
      <c r="K570" s="37"/>
      <c r="L570" s="40"/>
      <c r="M570" s="195"/>
      <c r="N570" s="196"/>
      <c r="O570" s="65"/>
      <c r="P570" s="65"/>
      <c r="Q570" s="65"/>
      <c r="R570" s="65"/>
      <c r="S570" s="65"/>
      <c r="T570" s="66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152</v>
      </c>
      <c r="AU570" s="18" t="s">
        <v>79</v>
      </c>
    </row>
    <row r="571" spans="1:65" s="2" customFormat="1" ht="16.5" customHeight="1">
      <c r="A571" s="35"/>
      <c r="B571" s="36"/>
      <c r="C571" s="179" t="s">
        <v>968</v>
      </c>
      <c r="D571" s="179" t="s">
        <v>146</v>
      </c>
      <c r="E571" s="180" t="s">
        <v>969</v>
      </c>
      <c r="F571" s="181" t="s">
        <v>893</v>
      </c>
      <c r="G571" s="182" t="s">
        <v>894</v>
      </c>
      <c r="H571" s="183">
        <v>5</v>
      </c>
      <c r="I571" s="184"/>
      <c r="J571" s="185">
        <f>ROUND(I571*H571,2)</f>
        <v>0</v>
      </c>
      <c r="K571" s="181" t="s">
        <v>19</v>
      </c>
      <c r="L571" s="40"/>
      <c r="M571" s="186" t="s">
        <v>19</v>
      </c>
      <c r="N571" s="187" t="s">
        <v>40</v>
      </c>
      <c r="O571" s="65"/>
      <c r="P571" s="188">
        <f>O571*H571</f>
        <v>0</v>
      </c>
      <c r="Q571" s="188">
        <v>0</v>
      </c>
      <c r="R571" s="188">
        <f>Q571*H571</f>
        <v>0</v>
      </c>
      <c r="S571" s="188">
        <v>0</v>
      </c>
      <c r="T571" s="189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90" t="s">
        <v>179</v>
      </c>
      <c r="AT571" s="190" t="s">
        <v>146</v>
      </c>
      <c r="AU571" s="190" t="s">
        <v>79</v>
      </c>
      <c r="AY571" s="18" t="s">
        <v>144</v>
      </c>
      <c r="BE571" s="191">
        <f>IF(N571="základní",J571,0)</f>
        <v>0</v>
      </c>
      <c r="BF571" s="191">
        <f>IF(N571="snížená",J571,0)</f>
        <v>0</v>
      </c>
      <c r="BG571" s="191">
        <f>IF(N571="zákl. přenesená",J571,0)</f>
        <v>0</v>
      </c>
      <c r="BH571" s="191">
        <f>IF(N571="sníž. přenesená",J571,0)</f>
        <v>0</v>
      </c>
      <c r="BI571" s="191">
        <f>IF(N571="nulová",J571,0)</f>
        <v>0</v>
      </c>
      <c r="BJ571" s="18" t="s">
        <v>77</v>
      </c>
      <c r="BK571" s="191">
        <f>ROUND(I571*H571,2)</f>
        <v>0</v>
      </c>
      <c r="BL571" s="18" t="s">
        <v>179</v>
      </c>
      <c r="BM571" s="190" t="s">
        <v>970</v>
      </c>
    </row>
    <row r="572" spans="1:65" s="2" customFormat="1" ht="11.25">
      <c r="A572" s="35"/>
      <c r="B572" s="36"/>
      <c r="C572" s="37"/>
      <c r="D572" s="192" t="s">
        <v>152</v>
      </c>
      <c r="E572" s="37"/>
      <c r="F572" s="193" t="s">
        <v>893</v>
      </c>
      <c r="G572" s="37"/>
      <c r="H572" s="37"/>
      <c r="I572" s="194"/>
      <c r="J572" s="37"/>
      <c r="K572" s="37"/>
      <c r="L572" s="40"/>
      <c r="M572" s="195"/>
      <c r="N572" s="196"/>
      <c r="O572" s="65"/>
      <c r="P572" s="65"/>
      <c r="Q572" s="65"/>
      <c r="R572" s="65"/>
      <c r="S572" s="65"/>
      <c r="T572" s="66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152</v>
      </c>
      <c r="AU572" s="18" t="s">
        <v>79</v>
      </c>
    </row>
    <row r="573" spans="1:65" s="2" customFormat="1" ht="16.5" customHeight="1">
      <c r="A573" s="35"/>
      <c r="B573" s="36"/>
      <c r="C573" s="179" t="s">
        <v>971</v>
      </c>
      <c r="D573" s="179" t="s">
        <v>146</v>
      </c>
      <c r="E573" s="180" t="s">
        <v>972</v>
      </c>
      <c r="F573" s="181" t="s">
        <v>898</v>
      </c>
      <c r="G573" s="182" t="s">
        <v>894</v>
      </c>
      <c r="H573" s="183">
        <v>30</v>
      </c>
      <c r="I573" s="184"/>
      <c r="J573" s="185">
        <f>ROUND(I573*H573,2)</f>
        <v>0</v>
      </c>
      <c r="K573" s="181" t="s">
        <v>19</v>
      </c>
      <c r="L573" s="40"/>
      <c r="M573" s="186" t="s">
        <v>19</v>
      </c>
      <c r="N573" s="187" t="s">
        <v>40</v>
      </c>
      <c r="O573" s="65"/>
      <c r="P573" s="188">
        <f>O573*H573</f>
        <v>0</v>
      </c>
      <c r="Q573" s="188">
        <v>0</v>
      </c>
      <c r="R573" s="188">
        <f>Q573*H573</f>
        <v>0</v>
      </c>
      <c r="S573" s="188">
        <v>0</v>
      </c>
      <c r="T573" s="189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90" t="s">
        <v>179</v>
      </c>
      <c r="AT573" s="190" t="s">
        <v>146</v>
      </c>
      <c r="AU573" s="190" t="s">
        <v>79</v>
      </c>
      <c r="AY573" s="18" t="s">
        <v>144</v>
      </c>
      <c r="BE573" s="191">
        <f>IF(N573="základní",J573,0)</f>
        <v>0</v>
      </c>
      <c r="BF573" s="191">
        <f>IF(N573="snížená",J573,0)</f>
        <v>0</v>
      </c>
      <c r="BG573" s="191">
        <f>IF(N573="zákl. přenesená",J573,0)</f>
        <v>0</v>
      </c>
      <c r="BH573" s="191">
        <f>IF(N573="sníž. přenesená",J573,0)</f>
        <v>0</v>
      </c>
      <c r="BI573" s="191">
        <f>IF(N573="nulová",J573,0)</f>
        <v>0</v>
      </c>
      <c r="BJ573" s="18" t="s">
        <v>77</v>
      </c>
      <c r="BK573" s="191">
        <f>ROUND(I573*H573,2)</f>
        <v>0</v>
      </c>
      <c r="BL573" s="18" t="s">
        <v>179</v>
      </c>
      <c r="BM573" s="190" t="s">
        <v>973</v>
      </c>
    </row>
    <row r="574" spans="1:65" s="2" customFormat="1" ht="11.25">
      <c r="A574" s="35"/>
      <c r="B574" s="36"/>
      <c r="C574" s="37"/>
      <c r="D574" s="192" t="s">
        <v>152</v>
      </c>
      <c r="E574" s="37"/>
      <c r="F574" s="193" t="s">
        <v>898</v>
      </c>
      <c r="G574" s="37"/>
      <c r="H574" s="37"/>
      <c r="I574" s="194"/>
      <c r="J574" s="37"/>
      <c r="K574" s="37"/>
      <c r="L574" s="40"/>
      <c r="M574" s="195"/>
      <c r="N574" s="196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152</v>
      </c>
      <c r="AU574" s="18" t="s">
        <v>79</v>
      </c>
    </row>
    <row r="575" spans="1:65" s="2" customFormat="1" ht="16.5" customHeight="1">
      <c r="A575" s="35"/>
      <c r="B575" s="36"/>
      <c r="C575" s="179" t="s">
        <v>974</v>
      </c>
      <c r="D575" s="179" t="s">
        <v>146</v>
      </c>
      <c r="E575" s="180" t="s">
        <v>975</v>
      </c>
      <c r="F575" s="181" t="s">
        <v>902</v>
      </c>
      <c r="G575" s="182" t="s">
        <v>788</v>
      </c>
      <c r="H575" s="220"/>
      <c r="I575" s="184"/>
      <c r="J575" s="185">
        <f>ROUND(I575*H575,2)</f>
        <v>0</v>
      </c>
      <c r="K575" s="181" t="s">
        <v>19</v>
      </c>
      <c r="L575" s="40"/>
      <c r="M575" s="186" t="s">
        <v>19</v>
      </c>
      <c r="N575" s="187" t="s">
        <v>40</v>
      </c>
      <c r="O575" s="65"/>
      <c r="P575" s="188">
        <f>O575*H575</f>
        <v>0</v>
      </c>
      <c r="Q575" s="188">
        <v>0</v>
      </c>
      <c r="R575" s="188">
        <f>Q575*H575</f>
        <v>0</v>
      </c>
      <c r="S575" s="188">
        <v>0</v>
      </c>
      <c r="T575" s="189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90" t="s">
        <v>179</v>
      </c>
      <c r="AT575" s="190" t="s">
        <v>146</v>
      </c>
      <c r="AU575" s="190" t="s">
        <v>79</v>
      </c>
      <c r="AY575" s="18" t="s">
        <v>144</v>
      </c>
      <c r="BE575" s="191">
        <f>IF(N575="základní",J575,0)</f>
        <v>0</v>
      </c>
      <c r="BF575" s="191">
        <f>IF(N575="snížená",J575,0)</f>
        <v>0</v>
      </c>
      <c r="BG575" s="191">
        <f>IF(N575="zákl. přenesená",J575,0)</f>
        <v>0</v>
      </c>
      <c r="BH575" s="191">
        <f>IF(N575="sníž. přenesená",J575,0)</f>
        <v>0</v>
      </c>
      <c r="BI575" s="191">
        <f>IF(N575="nulová",J575,0)</f>
        <v>0</v>
      </c>
      <c r="BJ575" s="18" t="s">
        <v>77</v>
      </c>
      <c r="BK575" s="191">
        <f>ROUND(I575*H575,2)</f>
        <v>0</v>
      </c>
      <c r="BL575" s="18" t="s">
        <v>179</v>
      </c>
      <c r="BM575" s="190" t="s">
        <v>976</v>
      </c>
    </row>
    <row r="576" spans="1:65" s="2" customFormat="1" ht="11.25">
      <c r="A576" s="35"/>
      <c r="B576" s="36"/>
      <c r="C576" s="37"/>
      <c r="D576" s="192" t="s">
        <v>152</v>
      </c>
      <c r="E576" s="37"/>
      <c r="F576" s="193" t="s">
        <v>902</v>
      </c>
      <c r="G576" s="37"/>
      <c r="H576" s="37"/>
      <c r="I576" s="194"/>
      <c r="J576" s="37"/>
      <c r="K576" s="37"/>
      <c r="L576" s="40"/>
      <c r="M576" s="195"/>
      <c r="N576" s="196"/>
      <c r="O576" s="65"/>
      <c r="P576" s="65"/>
      <c r="Q576" s="65"/>
      <c r="R576" s="65"/>
      <c r="S576" s="65"/>
      <c r="T576" s="66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152</v>
      </c>
      <c r="AU576" s="18" t="s">
        <v>79</v>
      </c>
    </row>
    <row r="577" spans="1:65" s="2" customFormat="1" ht="16.5" customHeight="1">
      <c r="A577" s="35"/>
      <c r="B577" s="36"/>
      <c r="C577" s="179" t="s">
        <v>977</v>
      </c>
      <c r="D577" s="179" t="s">
        <v>146</v>
      </c>
      <c r="E577" s="180" t="s">
        <v>978</v>
      </c>
      <c r="F577" s="181" t="s">
        <v>906</v>
      </c>
      <c r="G577" s="182" t="s">
        <v>788</v>
      </c>
      <c r="H577" s="220"/>
      <c r="I577" s="184"/>
      <c r="J577" s="185">
        <f>ROUND(I577*H577,2)</f>
        <v>0</v>
      </c>
      <c r="K577" s="181" t="s">
        <v>19</v>
      </c>
      <c r="L577" s="40"/>
      <c r="M577" s="186" t="s">
        <v>19</v>
      </c>
      <c r="N577" s="187" t="s">
        <v>40</v>
      </c>
      <c r="O577" s="65"/>
      <c r="P577" s="188">
        <f>O577*H577</f>
        <v>0</v>
      </c>
      <c r="Q577" s="188">
        <v>0</v>
      </c>
      <c r="R577" s="188">
        <f>Q577*H577</f>
        <v>0</v>
      </c>
      <c r="S577" s="188">
        <v>0</v>
      </c>
      <c r="T577" s="189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90" t="s">
        <v>179</v>
      </c>
      <c r="AT577" s="190" t="s">
        <v>146</v>
      </c>
      <c r="AU577" s="190" t="s">
        <v>79</v>
      </c>
      <c r="AY577" s="18" t="s">
        <v>144</v>
      </c>
      <c r="BE577" s="191">
        <f>IF(N577="základní",J577,0)</f>
        <v>0</v>
      </c>
      <c r="BF577" s="191">
        <f>IF(N577="snížená",J577,0)</f>
        <v>0</v>
      </c>
      <c r="BG577" s="191">
        <f>IF(N577="zákl. přenesená",J577,0)</f>
        <v>0</v>
      </c>
      <c r="BH577" s="191">
        <f>IF(N577="sníž. přenesená",J577,0)</f>
        <v>0</v>
      </c>
      <c r="BI577" s="191">
        <f>IF(N577="nulová",J577,0)</f>
        <v>0</v>
      </c>
      <c r="BJ577" s="18" t="s">
        <v>77</v>
      </c>
      <c r="BK577" s="191">
        <f>ROUND(I577*H577,2)</f>
        <v>0</v>
      </c>
      <c r="BL577" s="18" t="s">
        <v>179</v>
      </c>
      <c r="BM577" s="190" t="s">
        <v>979</v>
      </c>
    </row>
    <row r="578" spans="1:65" s="2" customFormat="1" ht="11.25">
      <c r="A578" s="35"/>
      <c r="B578" s="36"/>
      <c r="C578" s="37"/>
      <c r="D578" s="192" t="s">
        <v>152</v>
      </c>
      <c r="E578" s="37"/>
      <c r="F578" s="193" t="s">
        <v>906</v>
      </c>
      <c r="G578" s="37"/>
      <c r="H578" s="37"/>
      <c r="I578" s="194"/>
      <c r="J578" s="37"/>
      <c r="K578" s="37"/>
      <c r="L578" s="40"/>
      <c r="M578" s="195"/>
      <c r="N578" s="196"/>
      <c r="O578" s="65"/>
      <c r="P578" s="65"/>
      <c r="Q578" s="65"/>
      <c r="R578" s="65"/>
      <c r="S578" s="65"/>
      <c r="T578" s="66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152</v>
      </c>
      <c r="AU578" s="18" t="s">
        <v>79</v>
      </c>
    </row>
    <row r="579" spans="1:65" s="2" customFormat="1" ht="16.5" customHeight="1">
      <c r="A579" s="35"/>
      <c r="B579" s="36"/>
      <c r="C579" s="179" t="s">
        <v>980</v>
      </c>
      <c r="D579" s="179" t="s">
        <v>146</v>
      </c>
      <c r="E579" s="180" t="s">
        <v>981</v>
      </c>
      <c r="F579" s="181" t="s">
        <v>910</v>
      </c>
      <c r="G579" s="182" t="s">
        <v>788</v>
      </c>
      <c r="H579" s="220"/>
      <c r="I579" s="184"/>
      <c r="J579" s="185">
        <f>ROUND(I579*H579,2)</f>
        <v>0</v>
      </c>
      <c r="K579" s="181" t="s">
        <v>19</v>
      </c>
      <c r="L579" s="40"/>
      <c r="M579" s="186" t="s">
        <v>19</v>
      </c>
      <c r="N579" s="187" t="s">
        <v>40</v>
      </c>
      <c r="O579" s="65"/>
      <c r="P579" s="188">
        <f>O579*H579</f>
        <v>0</v>
      </c>
      <c r="Q579" s="188">
        <v>0</v>
      </c>
      <c r="R579" s="188">
        <f>Q579*H579</f>
        <v>0</v>
      </c>
      <c r="S579" s="188">
        <v>0</v>
      </c>
      <c r="T579" s="189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90" t="s">
        <v>179</v>
      </c>
      <c r="AT579" s="190" t="s">
        <v>146</v>
      </c>
      <c r="AU579" s="190" t="s">
        <v>79</v>
      </c>
      <c r="AY579" s="18" t="s">
        <v>144</v>
      </c>
      <c r="BE579" s="191">
        <f>IF(N579="základní",J579,0)</f>
        <v>0</v>
      </c>
      <c r="BF579" s="191">
        <f>IF(N579="snížená",J579,0)</f>
        <v>0</v>
      </c>
      <c r="BG579" s="191">
        <f>IF(N579="zákl. přenesená",J579,0)</f>
        <v>0</v>
      </c>
      <c r="BH579" s="191">
        <f>IF(N579="sníž. přenesená",J579,0)</f>
        <v>0</v>
      </c>
      <c r="BI579" s="191">
        <f>IF(N579="nulová",J579,0)</f>
        <v>0</v>
      </c>
      <c r="BJ579" s="18" t="s">
        <v>77</v>
      </c>
      <c r="BK579" s="191">
        <f>ROUND(I579*H579,2)</f>
        <v>0</v>
      </c>
      <c r="BL579" s="18" t="s">
        <v>179</v>
      </c>
      <c r="BM579" s="190" t="s">
        <v>982</v>
      </c>
    </row>
    <row r="580" spans="1:65" s="2" customFormat="1" ht="11.25">
      <c r="A580" s="35"/>
      <c r="B580" s="36"/>
      <c r="C580" s="37"/>
      <c r="D580" s="192" t="s">
        <v>152</v>
      </c>
      <c r="E580" s="37"/>
      <c r="F580" s="193" t="s">
        <v>910</v>
      </c>
      <c r="G580" s="37"/>
      <c r="H580" s="37"/>
      <c r="I580" s="194"/>
      <c r="J580" s="37"/>
      <c r="K580" s="37"/>
      <c r="L580" s="40"/>
      <c r="M580" s="195"/>
      <c r="N580" s="196"/>
      <c r="O580" s="65"/>
      <c r="P580" s="65"/>
      <c r="Q580" s="65"/>
      <c r="R580" s="65"/>
      <c r="S580" s="65"/>
      <c r="T580" s="66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152</v>
      </c>
      <c r="AU580" s="18" t="s">
        <v>79</v>
      </c>
    </row>
    <row r="581" spans="1:65" s="2" customFormat="1" ht="16.5" customHeight="1">
      <c r="A581" s="35"/>
      <c r="B581" s="36"/>
      <c r="C581" s="179" t="s">
        <v>983</v>
      </c>
      <c r="D581" s="179" t="s">
        <v>146</v>
      </c>
      <c r="E581" s="180" t="s">
        <v>984</v>
      </c>
      <c r="F581" s="181" t="s">
        <v>914</v>
      </c>
      <c r="G581" s="182" t="s">
        <v>277</v>
      </c>
      <c r="H581" s="183">
        <v>12</v>
      </c>
      <c r="I581" s="184"/>
      <c r="J581" s="185">
        <f>ROUND(I581*H581,2)</f>
        <v>0</v>
      </c>
      <c r="K581" s="181" t="s">
        <v>19</v>
      </c>
      <c r="L581" s="40"/>
      <c r="M581" s="186" t="s">
        <v>19</v>
      </c>
      <c r="N581" s="187" t="s">
        <v>40</v>
      </c>
      <c r="O581" s="65"/>
      <c r="P581" s="188">
        <f>O581*H581</f>
        <v>0</v>
      </c>
      <c r="Q581" s="188">
        <v>0</v>
      </c>
      <c r="R581" s="188">
        <f>Q581*H581</f>
        <v>0</v>
      </c>
      <c r="S581" s="188">
        <v>0</v>
      </c>
      <c r="T581" s="189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190" t="s">
        <v>179</v>
      </c>
      <c r="AT581" s="190" t="s">
        <v>146</v>
      </c>
      <c r="AU581" s="190" t="s">
        <v>79</v>
      </c>
      <c r="AY581" s="18" t="s">
        <v>144</v>
      </c>
      <c r="BE581" s="191">
        <f>IF(N581="základní",J581,0)</f>
        <v>0</v>
      </c>
      <c r="BF581" s="191">
        <f>IF(N581="snížená",J581,0)</f>
        <v>0</v>
      </c>
      <c r="BG581" s="191">
        <f>IF(N581="zákl. přenesená",J581,0)</f>
        <v>0</v>
      </c>
      <c r="BH581" s="191">
        <f>IF(N581="sníž. přenesená",J581,0)</f>
        <v>0</v>
      </c>
      <c r="BI581" s="191">
        <f>IF(N581="nulová",J581,0)</f>
        <v>0</v>
      </c>
      <c r="BJ581" s="18" t="s">
        <v>77</v>
      </c>
      <c r="BK581" s="191">
        <f>ROUND(I581*H581,2)</f>
        <v>0</v>
      </c>
      <c r="BL581" s="18" t="s">
        <v>179</v>
      </c>
      <c r="BM581" s="190" t="s">
        <v>985</v>
      </c>
    </row>
    <row r="582" spans="1:65" s="2" customFormat="1" ht="11.25">
      <c r="A582" s="35"/>
      <c r="B582" s="36"/>
      <c r="C582" s="37"/>
      <c r="D582" s="192" t="s">
        <v>152</v>
      </c>
      <c r="E582" s="37"/>
      <c r="F582" s="193" t="s">
        <v>914</v>
      </c>
      <c r="G582" s="37"/>
      <c r="H582" s="37"/>
      <c r="I582" s="194"/>
      <c r="J582" s="37"/>
      <c r="K582" s="37"/>
      <c r="L582" s="40"/>
      <c r="M582" s="195"/>
      <c r="N582" s="196"/>
      <c r="O582" s="65"/>
      <c r="P582" s="65"/>
      <c r="Q582" s="65"/>
      <c r="R582" s="65"/>
      <c r="S582" s="65"/>
      <c r="T582" s="66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152</v>
      </c>
      <c r="AU582" s="18" t="s">
        <v>79</v>
      </c>
    </row>
    <row r="583" spans="1:65" s="2" customFormat="1" ht="16.5" customHeight="1">
      <c r="A583" s="35"/>
      <c r="B583" s="36"/>
      <c r="C583" s="179" t="s">
        <v>986</v>
      </c>
      <c r="D583" s="179" t="s">
        <v>146</v>
      </c>
      <c r="E583" s="180" t="s">
        <v>987</v>
      </c>
      <c r="F583" s="181" t="s">
        <v>918</v>
      </c>
      <c r="G583" s="182" t="s">
        <v>240</v>
      </c>
      <c r="H583" s="183">
        <v>30</v>
      </c>
      <c r="I583" s="184"/>
      <c r="J583" s="185">
        <f>ROUND(I583*H583,2)</f>
        <v>0</v>
      </c>
      <c r="K583" s="181" t="s">
        <v>19</v>
      </c>
      <c r="L583" s="40"/>
      <c r="M583" s="186" t="s">
        <v>19</v>
      </c>
      <c r="N583" s="187" t="s">
        <v>40</v>
      </c>
      <c r="O583" s="65"/>
      <c r="P583" s="188">
        <f>O583*H583</f>
        <v>0</v>
      </c>
      <c r="Q583" s="188">
        <v>0</v>
      </c>
      <c r="R583" s="188">
        <f>Q583*H583</f>
        <v>0</v>
      </c>
      <c r="S583" s="188">
        <v>0</v>
      </c>
      <c r="T583" s="189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90" t="s">
        <v>179</v>
      </c>
      <c r="AT583" s="190" t="s">
        <v>146</v>
      </c>
      <c r="AU583" s="190" t="s">
        <v>79</v>
      </c>
      <c r="AY583" s="18" t="s">
        <v>144</v>
      </c>
      <c r="BE583" s="191">
        <f>IF(N583="základní",J583,0)</f>
        <v>0</v>
      </c>
      <c r="BF583" s="191">
        <f>IF(N583="snížená",J583,0)</f>
        <v>0</v>
      </c>
      <c r="BG583" s="191">
        <f>IF(N583="zákl. přenesená",J583,0)</f>
        <v>0</v>
      </c>
      <c r="BH583" s="191">
        <f>IF(N583="sníž. přenesená",J583,0)</f>
        <v>0</v>
      </c>
      <c r="BI583" s="191">
        <f>IF(N583="nulová",J583,0)</f>
        <v>0</v>
      </c>
      <c r="BJ583" s="18" t="s">
        <v>77</v>
      </c>
      <c r="BK583" s="191">
        <f>ROUND(I583*H583,2)</f>
        <v>0</v>
      </c>
      <c r="BL583" s="18" t="s">
        <v>179</v>
      </c>
      <c r="BM583" s="190" t="s">
        <v>988</v>
      </c>
    </row>
    <row r="584" spans="1:65" s="2" customFormat="1" ht="11.25">
      <c r="A584" s="35"/>
      <c r="B584" s="36"/>
      <c r="C584" s="37"/>
      <c r="D584" s="192" t="s">
        <v>152</v>
      </c>
      <c r="E584" s="37"/>
      <c r="F584" s="193" t="s">
        <v>918</v>
      </c>
      <c r="G584" s="37"/>
      <c r="H584" s="37"/>
      <c r="I584" s="194"/>
      <c r="J584" s="37"/>
      <c r="K584" s="37"/>
      <c r="L584" s="40"/>
      <c r="M584" s="195"/>
      <c r="N584" s="196"/>
      <c r="O584" s="65"/>
      <c r="P584" s="65"/>
      <c r="Q584" s="65"/>
      <c r="R584" s="65"/>
      <c r="S584" s="65"/>
      <c r="T584" s="66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152</v>
      </c>
      <c r="AU584" s="18" t="s">
        <v>79</v>
      </c>
    </row>
    <row r="585" spans="1:65" s="12" customFormat="1" ht="22.9" customHeight="1">
      <c r="B585" s="163"/>
      <c r="C585" s="164"/>
      <c r="D585" s="165" t="s">
        <v>68</v>
      </c>
      <c r="E585" s="177" t="s">
        <v>989</v>
      </c>
      <c r="F585" s="177" t="s">
        <v>990</v>
      </c>
      <c r="G585" s="164"/>
      <c r="H585" s="164"/>
      <c r="I585" s="167"/>
      <c r="J585" s="178">
        <f>BK585</f>
        <v>0</v>
      </c>
      <c r="K585" s="164"/>
      <c r="L585" s="169"/>
      <c r="M585" s="170"/>
      <c r="N585" s="171"/>
      <c r="O585" s="171"/>
      <c r="P585" s="172">
        <f>SUM(P586:P619)</f>
        <v>0</v>
      </c>
      <c r="Q585" s="171"/>
      <c r="R585" s="172">
        <f>SUM(R586:R619)</f>
        <v>8.7552767245320009</v>
      </c>
      <c r="S585" s="171"/>
      <c r="T585" s="173">
        <f>SUM(T586:T619)</f>
        <v>2.8000000000000003</v>
      </c>
      <c r="AR585" s="174" t="s">
        <v>79</v>
      </c>
      <c r="AT585" s="175" t="s">
        <v>68</v>
      </c>
      <c r="AU585" s="175" t="s">
        <v>77</v>
      </c>
      <c r="AY585" s="174" t="s">
        <v>144</v>
      </c>
      <c r="BK585" s="176">
        <f>SUM(BK586:BK619)</f>
        <v>0</v>
      </c>
    </row>
    <row r="586" spans="1:65" s="2" customFormat="1" ht="16.5" customHeight="1">
      <c r="A586" s="35"/>
      <c r="B586" s="36"/>
      <c r="C586" s="179" t="s">
        <v>991</v>
      </c>
      <c r="D586" s="179" t="s">
        <v>146</v>
      </c>
      <c r="E586" s="180" t="s">
        <v>992</v>
      </c>
      <c r="F586" s="181" t="s">
        <v>993</v>
      </c>
      <c r="G586" s="182" t="s">
        <v>240</v>
      </c>
      <c r="H586" s="183">
        <v>400</v>
      </c>
      <c r="I586" s="184"/>
      <c r="J586" s="185">
        <f>ROUND(I586*H586,2)</f>
        <v>0</v>
      </c>
      <c r="K586" s="181" t="s">
        <v>150</v>
      </c>
      <c r="L586" s="40"/>
      <c r="M586" s="186" t="s">
        <v>19</v>
      </c>
      <c r="N586" s="187" t="s">
        <v>40</v>
      </c>
      <c r="O586" s="65"/>
      <c r="P586" s="188">
        <f>O586*H586</f>
        <v>0</v>
      </c>
      <c r="Q586" s="188">
        <v>0</v>
      </c>
      <c r="R586" s="188">
        <f>Q586*H586</f>
        <v>0</v>
      </c>
      <c r="S586" s="188">
        <v>0</v>
      </c>
      <c r="T586" s="189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190" t="s">
        <v>179</v>
      </c>
      <c r="AT586" s="190" t="s">
        <v>146</v>
      </c>
      <c r="AU586" s="190" t="s">
        <v>79</v>
      </c>
      <c r="AY586" s="18" t="s">
        <v>144</v>
      </c>
      <c r="BE586" s="191">
        <f>IF(N586="základní",J586,0)</f>
        <v>0</v>
      </c>
      <c r="BF586" s="191">
        <f>IF(N586="snížená",J586,0)</f>
        <v>0</v>
      </c>
      <c r="BG586" s="191">
        <f>IF(N586="zákl. přenesená",J586,0)</f>
        <v>0</v>
      </c>
      <c r="BH586" s="191">
        <f>IF(N586="sníž. přenesená",J586,0)</f>
        <v>0</v>
      </c>
      <c r="BI586" s="191">
        <f>IF(N586="nulová",J586,0)</f>
        <v>0</v>
      </c>
      <c r="BJ586" s="18" t="s">
        <v>77</v>
      </c>
      <c r="BK586" s="191">
        <f>ROUND(I586*H586,2)</f>
        <v>0</v>
      </c>
      <c r="BL586" s="18" t="s">
        <v>179</v>
      </c>
      <c r="BM586" s="190" t="s">
        <v>759</v>
      </c>
    </row>
    <row r="587" spans="1:65" s="2" customFormat="1" ht="11.25">
      <c r="A587" s="35"/>
      <c r="B587" s="36"/>
      <c r="C587" s="37"/>
      <c r="D587" s="192" t="s">
        <v>152</v>
      </c>
      <c r="E587" s="37"/>
      <c r="F587" s="193" t="s">
        <v>994</v>
      </c>
      <c r="G587" s="37"/>
      <c r="H587" s="37"/>
      <c r="I587" s="194"/>
      <c r="J587" s="37"/>
      <c r="K587" s="37"/>
      <c r="L587" s="40"/>
      <c r="M587" s="195"/>
      <c r="N587" s="196"/>
      <c r="O587" s="65"/>
      <c r="P587" s="65"/>
      <c r="Q587" s="65"/>
      <c r="R587" s="65"/>
      <c r="S587" s="65"/>
      <c r="T587" s="66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8" t="s">
        <v>152</v>
      </c>
      <c r="AU587" s="18" t="s">
        <v>79</v>
      </c>
    </row>
    <row r="588" spans="1:65" s="2" customFormat="1" ht="11.25">
      <c r="A588" s="35"/>
      <c r="B588" s="36"/>
      <c r="C588" s="37"/>
      <c r="D588" s="197" t="s">
        <v>154</v>
      </c>
      <c r="E588" s="37"/>
      <c r="F588" s="198" t="s">
        <v>995</v>
      </c>
      <c r="G588" s="37"/>
      <c r="H588" s="37"/>
      <c r="I588" s="194"/>
      <c r="J588" s="37"/>
      <c r="K588" s="37"/>
      <c r="L588" s="40"/>
      <c r="M588" s="195"/>
      <c r="N588" s="196"/>
      <c r="O588" s="65"/>
      <c r="P588" s="65"/>
      <c r="Q588" s="65"/>
      <c r="R588" s="65"/>
      <c r="S588" s="65"/>
      <c r="T588" s="66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154</v>
      </c>
      <c r="AU588" s="18" t="s">
        <v>79</v>
      </c>
    </row>
    <row r="589" spans="1:65" s="2" customFormat="1" ht="16.5" customHeight="1">
      <c r="A589" s="35"/>
      <c r="B589" s="36"/>
      <c r="C589" s="210" t="s">
        <v>996</v>
      </c>
      <c r="D589" s="210" t="s">
        <v>255</v>
      </c>
      <c r="E589" s="211" t="s">
        <v>997</v>
      </c>
      <c r="F589" s="212" t="s">
        <v>998</v>
      </c>
      <c r="G589" s="213" t="s">
        <v>149</v>
      </c>
      <c r="H589" s="214">
        <v>5.8920000000000003</v>
      </c>
      <c r="I589" s="215"/>
      <c r="J589" s="216">
        <f>ROUND(I589*H589,2)</f>
        <v>0</v>
      </c>
      <c r="K589" s="212" t="s">
        <v>150</v>
      </c>
      <c r="L589" s="217"/>
      <c r="M589" s="218" t="s">
        <v>19</v>
      </c>
      <c r="N589" s="219" t="s">
        <v>40</v>
      </c>
      <c r="O589" s="65"/>
      <c r="P589" s="188">
        <f>O589*H589</f>
        <v>0</v>
      </c>
      <c r="Q589" s="188">
        <v>0.55000000000000004</v>
      </c>
      <c r="R589" s="188">
        <f>Q589*H589</f>
        <v>3.2406000000000006</v>
      </c>
      <c r="S589" s="188">
        <v>0</v>
      </c>
      <c r="T589" s="189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90" t="s">
        <v>267</v>
      </c>
      <c r="AT589" s="190" t="s">
        <v>255</v>
      </c>
      <c r="AU589" s="190" t="s">
        <v>79</v>
      </c>
      <c r="AY589" s="18" t="s">
        <v>144</v>
      </c>
      <c r="BE589" s="191">
        <f>IF(N589="základní",J589,0)</f>
        <v>0</v>
      </c>
      <c r="BF589" s="191">
        <f>IF(N589="snížená",J589,0)</f>
        <v>0</v>
      </c>
      <c r="BG589" s="191">
        <f>IF(N589="zákl. přenesená",J589,0)</f>
        <v>0</v>
      </c>
      <c r="BH589" s="191">
        <f>IF(N589="sníž. přenesená",J589,0)</f>
        <v>0</v>
      </c>
      <c r="BI589" s="191">
        <f>IF(N589="nulová",J589,0)</f>
        <v>0</v>
      </c>
      <c r="BJ589" s="18" t="s">
        <v>77</v>
      </c>
      <c r="BK589" s="191">
        <f>ROUND(I589*H589,2)</f>
        <v>0</v>
      </c>
      <c r="BL589" s="18" t="s">
        <v>179</v>
      </c>
      <c r="BM589" s="190" t="s">
        <v>767</v>
      </c>
    </row>
    <row r="590" spans="1:65" s="2" customFormat="1" ht="11.25">
      <c r="A590" s="35"/>
      <c r="B590" s="36"/>
      <c r="C590" s="37"/>
      <c r="D590" s="192" t="s">
        <v>152</v>
      </c>
      <c r="E590" s="37"/>
      <c r="F590" s="193" t="s">
        <v>998</v>
      </c>
      <c r="G590" s="37"/>
      <c r="H590" s="37"/>
      <c r="I590" s="194"/>
      <c r="J590" s="37"/>
      <c r="K590" s="37"/>
      <c r="L590" s="40"/>
      <c r="M590" s="195"/>
      <c r="N590" s="196"/>
      <c r="O590" s="65"/>
      <c r="P590" s="65"/>
      <c r="Q590" s="65"/>
      <c r="R590" s="65"/>
      <c r="S590" s="65"/>
      <c r="T590" s="66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152</v>
      </c>
      <c r="AU590" s="18" t="s">
        <v>79</v>
      </c>
    </row>
    <row r="591" spans="1:65" s="2" customFormat="1" ht="16.5" customHeight="1">
      <c r="A591" s="35"/>
      <c r="B591" s="36"/>
      <c r="C591" s="179" t="s">
        <v>999</v>
      </c>
      <c r="D591" s="179" t="s">
        <v>146</v>
      </c>
      <c r="E591" s="180" t="s">
        <v>1000</v>
      </c>
      <c r="F591" s="181" t="s">
        <v>1001</v>
      </c>
      <c r="G591" s="182" t="s">
        <v>192</v>
      </c>
      <c r="H591" s="183">
        <v>432</v>
      </c>
      <c r="I591" s="184"/>
      <c r="J591" s="185">
        <f>ROUND(I591*H591,2)</f>
        <v>0</v>
      </c>
      <c r="K591" s="181" t="s">
        <v>150</v>
      </c>
      <c r="L591" s="40"/>
      <c r="M591" s="186" t="s">
        <v>19</v>
      </c>
      <c r="N591" s="187" t="s">
        <v>40</v>
      </c>
      <c r="O591" s="65"/>
      <c r="P591" s="188">
        <f>O591*H591</f>
        <v>0</v>
      </c>
      <c r="Q591" s="188">
        <v>0</v>
      </c>
      <c r="R591" s="188">
        <f>Q591*H591</f>
        <v>0</v>
      </c>
      <c r="S591" s="188">
        <v>0</v>
      </c>
      <c r="T591" s="189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190" t="s">
        <v>179</v>
      </c>
      <c r="AT591" s="190" t="s">
        <v>146</v>
      </c>
      <c r="AU591" s="190" t="s">
        <v>79</v>
      </c>
      <c r="AY591" s="18" t="s">
        <v>144</v>
      </c>
      <c r="BE591" s="191">
        <f>IF(N591="základní",J591,0)</f>
        <v>0</v>
      </c>
      <c r="BF591" s="191">
        <f>IF(N591="snížená",J591,0)</f>
        <v>0</v>
      </c>
      <c r="BG591" s="191">
        <f>IF(N591="zákl. přenesená",J591,0)</f>
        <v>0</v>
      </c>
      <c r="BH591" s="191">
        <f>IF(N591="sníž. přenesená",J591,0)</f>
        <v>0</v>
      </c>
      <c r="BI591" s="191">
        <f>IF(N591="nulová",J591,0)</f>
        <v>0</v>
      </c>
      <c r="BJ591" s="18" t="s">
        <v>77</v>
      </c>
      <c r="BK591" s="191">
        <f>ROUND(I591*H591,2)</f>
        <v>0</v>
      </c>
      <c r="BL591" s="18" t="s">
        <v>179</v>
      </c>
      <c r="BM591" s="190" t="s">
        <v>777</v>
      </c>
    </row>
    <row r="592" spans="1:65" s="2" customFormat="1" ht="11.25">
      <c r="A592" s="35"/>
      <c r="B592" s="36"/>
      <c r="C592" s="37"/>
      <c r="D592" s="192" t="s">
        <v>152</v>
      </c>
      <c r="E592" s="37"/>
      <c r="F592" s="193" t="s">
        <v>1002</v>
      </c>
      <c r="G592" s="37"/>
      <c r="H592" s="37"/>
      <c r="I592" s="194"/>
      <c r="J592" s="37"/>
      <c r="K592" s="37"/>
      <c r="L592" s="40"/>
      <c r="M592" s="195"/>
      <c r="N592" s="196"/>
      <c r="O592" s="65"/>
      <c r="P592" s="65"/>
      <c r="Q592" s="65"/>
      <c r="R592" s="65"/>
      <c r="S592" s="65"/>
      <c r="T592" s="66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8" t="s">
        <v>152</v>
      </c>
      <c r="AU592" s="18" t="s">
        <v>79</v>
      </c>
    </row>
    <row r="593" spans="1:65" s="2" customFormat="1" ht="11.25">
      <c r="A593" s="35"/>
      <c r="B593" s="36"/>
      <c r="C593" s="37"/>
      <c r="D593" s="197" t="s">
        <v>154</v>
      </c>
      <c r="E593" s="37"/>
      <c r="F593" s="198" t="s">
        <v>1003</v>
      </c>
      <c r="G593" s="37"/>
      <c r="H593" s="37"/>
      <c r="I593" s="194"/>
      <c r="J593" s="37"/>
      <c r="K593" s="37"/>
      <c r="L593" s="40"/>
      <c r="M593" s="195"/>
      <c r="N593" s="196"/>
      <c r="O593" s="65"/>
      <c r="P593" s="65"/>
      <c r="Q593" s="65"/>
      <c r="R593" s="65"/>
      <c r="S593" s="65"/>
      <c r="T593" s="66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154</v>
      </c>
      <c r="AU593" s="18" t="s">
        <v>79</v>
      </c>
    </row>
    <row r="594" spans="1:65" s="2" customFormat="1" ht="16.5" customHeight="1">
      <c r="A594" s="35"/>
      <c r="B594" s="36"/>
      <c r="C594" s="179" t="s">
        <v>1004</v>
      </c>
      <c r="D594" s="179" t="s">
        <v>146</v>
      </c>
      <c r="E594" s="180" t="s">
        <v>1005</v>
      </c>
      <c r="F594" s="181" t="s">
        <v>1006</v>
      </c>
      <c r="G594" s="182" t="s">
        <v>240</v>
      </c>
      <c r="H594" s="183">
        <v>400</v>
      </c>
      <c r="I594" s="184"/>
      <c r="J594" s="185">
        <f>ROUND(I594*H594,2)</f>
        <v>0</v>
      </c>
      <c r="K594" s="181" t="s">
        <v>150</v>
      </c>
      <c r="L594" s="40"/>
      <c r="M594" s="186" t="s">
        <v>19</v>
      </c>
      <c r="N594" s="187" t="s">
        <v>40</v>
      </c>
      <c r="O594" s="65"/>
      <c r="P594" s="188">
        <f>O594*H594</f>
        <v>0</v>
      </c>
      <c r="Q594" s="188">
        <v>0</v>
      </c>
      <c r="R594" s="188">
        <f>Q594*H594</f>
        <v>0</v>
      </c>
      <c r="S594" s="188">
        <v>7.0000000000000001E-3</v>
      </c>
      <c r="T594" s="189">
        <f>S594*H594</f>
        <v>2.8000000000000003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190" t="s">
        <v>179</v>
      </c>
      <c r="AT594" s="190" t="s">
        <v>146</v>
      </c>
      <c r="AU594" s="190" t="s">
        <v>79</v>
      </c>
      <c r="AY594" s="18" t="s">
        <v>144</v>
      </c>
      <c r="BE594" s="191">
        <f>IF(N594="základní",J594,0)</f>
        <v>0</v>
      </c>
      <c r="BF594" s="191">
        <f>IF(N594="snížená",J594,0)</f>
        <v>0</v>
      </c>
      <c r="BG594" s="191">
        <f>IF(N594="zákl. přenesená",J594,0)</f>
        <v>0</v>
      </c>
      <c r="BH594" s="191">
        <f>IF(N594="sníž. přenesená",J594,0)</f>
        <v>0</v>
      </c>
      <c r="BI594" s="191">
        <f>IF(N594="nulová",J594,0)</f>
        <v>0</v>
      </c>
      <c r="BJ594" s="18" t="s">
        <v>77</v>
      </c>
      <c r="BK594" s="191">
        <f>ROUND(I594*H594,2)</f>
        <v>0</v>
      </c>
      <c r="BL594" s="18" t="s">
        <v>179</v>
      </c>
      <c r="BM594" s="190" t="s">
        <v>785</v>
      </c>
    </row>
    <row r="595" spans="1:65" s="2" customFormat="1" ht="19.5">
      <c r="A595" s="35"/>
      <c r="B595" s="36"/>
      <c r="C595" s="37"/>
      <c r="D595" s="192" t="s">
        <v>152</v>
      </c>
      <c r="E595" s="37"/>
      <c r="F595" s="193" t="s">
        <v>1007</v>
      </c>
      <c r="G595" s="37"/>
      <c r="H595" s="37"/>
      <c r="I595" s="194"/>
      <c r="J595" s="37"/>
      <c r="K595" s="37"/>
      <c r="L595" s="40"/>
      <c r="M595" s="195"/>
      <c r="N595" s="196"/>
      <c r="O595" s="65"/>
      <c r="P595" s="65"/>
      <c r="Q595" s="65"/>
      <c r="R595" s="65"/>
      <c r="S595" s="65"/>
      <c r="T595" s="66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8" t="s">
        <v>152</v>
      </c>
      <c r="AU595" s="18" t="s">
        <v>79</v>
      </c>
    </row>
    <row r="596" spans="1:65" s="2" customFormat="1" ht="11.25">
      <c r="A596" s="35"/>
      <c r="B596" s="36"/>
      <c r="C596" s="37"/>
      <c r="D596" s="197" t="s">
        <v>154</v>
      </c>
      <c r="E596" s="37"/>
      <c r="F596" s="198" t="s">
        <v>1008</v>
      </c>
      <c r="G596" s="37"/>
      <c r="H596" s="37"/>
      <c r="I596" s="194"/>
      <c r="J596" s="37"/>
      <c r="K596" s="37"/>
      <c r="L596" s="40"/>
      <c r="M596" s="195"/>
      <c r="N596" s="196"/>
      <c r="O596" s="65"/>
      <c r="P596" s="65"/>
      <c r="Q596" s="65"/>
      <c r="R596" s="65"/>
      <c r="S596" s="65"/>
      <c r="T596" s="66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154</v>
      </c>
      <c r="AU596" s="18" t="s">
        <v>79</v>
      </c>
    </row>
    <row r="597" spans="1:65" s="2" customFormat="1" ht="16.5" customHeight="1">
      <c r="A597" s="35"/>
      <c r="B597" s="36"/>
      <c r="C597" s="179" t="s">
        <v>1009</v>
      </c>
      <c r="D597" s="179" t="s">
        <v>146</v>
      </c>
      <c r="E597" s="180" t="s">
        <v>1010</v>
      </c>
      <c r="F597" s="181" t="s">
        <v>1011</v>
      </c>
      <c r="G597" s="182" t="s">
        <v>149</v>
      </c>
      <c r="H597" s="183">
        <v>5.8920000000000003</v>
      </c>
      <c r="I597" s="184"/>
      <c r="J597" s="185">
        <f>ROUND(I597*H597,2)</f>
        <v>0</v>
      </c>
      <c r="K597" s="181" t="s">
        <v>150</v>
      </c>
      <c r="L597" s="40"/>
      <c r="M597" s="186" t="s">
        <v>19</v>
      </c>
      <c r="N597" s="187" t="s">
        <v>40</v>
      </c>
      <c r="O597" s="65"/>
      <c r="P597" s="188">
        <f>O597*H597</f>
        <v>0</v>
      </c>
      <c r="Q597" s="188">
        <v>2.3297799000000001E-2</v>
      </c>
      <c r="R597" s="188">
        <f>Q597*H597</f>
        <v>0.13727063170800002</v>
      </c>
      <c r="S597" s="188">
        <v>0</v>
      </c>
      <c r="T597" s="189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190" t="s">
        <v>179</v>
      </c>
      <c r="AT597" s="190" t="s">
        <v>146</v>
      </c>
      <c r="AU597" s="190" t="s">
        <v>79</v>
      </c>
      <c r="AY597" s="18" t="s">
        <v>144</v>
      </c>
      <c r="BE597" s="191">
        <f>IF(N597="základní",J597,0)</f>
        <v>0</v>
      </c>
      <c r="BF597" s="191">
        <f>IF(N597="snížená",J597,0)</f>
        <v>0</v>
      </c>
      <c r="BG597" s="191">
        <f>IF(N597="zákl. přenesená",J597,0)</f>
        <v>0</v>
      </c>
      <c r="BH597" s="191">
        <f>IF(N597="sníž. přenesená",J597,0)</f>
        <v>0</v>
      </c>
      <c r="BI597" s="191">
        <f>IF(N597="nulová",J597,0)</f>
        <v>0</v>
      </c>
      <c r="BJ597" s="18" t="s">
        <v>77</v>
      </c>
      <c r="BK597" s="191">
        <f>ROUND(I597*H597,2)</f>
        <v>0</v>
      </c>
      <c r="BL597" s="18" t="s">
        <v>179</v>
      </c>
      <c r="BM597" s="190" t="s">
        <v>798</v>
      </c>
    </row>
    <row r="598" spans="1:65" s="2" customFormat="1" ht="11.25">
      <c r="A598" s="35"/>
      <c r="B598" s="36"/>
      <c r="C598" s="37"/>
      <c r="D598" s="192" t="s">
        <v>152</v>
      </c>
      <c r="E598" s="37"/>
      <c r="F598" s="193" t="s">
        <v>1012</v>
      </c>
      <c r="G598" s="37"/>
      <c r="H598" s="37"/>
      <c r="I598" s="194"/>
      <c r="J598" s="37"/>
      <c r="K598" s="37"/>
      <c r="L598" s="40"/>
      <c r="M598" s="195"/>
      <c r="N598" s="196"/>
      <c r="O598" s="65"/>
      <c r="P598" s="65"/>
      <c r="Q598" s="65"/>
      <c r="R598" s="65"/>
      <c r="S598" s="65"/>
      <c r="T598" s="66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152</v>
      </c>
      <c r="AU598" s="18" t="s">
        <v>79</v>
      </c>
    </row>
    <row r="599" spans="1:65" s="2" customFormat="1" ht="11.25">
      <c r="A599" s="35"/>
      <c r="B599" s="36"/>
      <c r="C599" s="37"/>
      <c r="D599" s="197" t="s">
        <v>154</v>
      </c>
      <c r="E599" s="37"/>
      <c r="F599" s="198" t="s">
        <v>1013</v>
      </c>
      <c r="G599" s="37"/>
      <c r="H599" s="37"/>
      <c r="I599" s="194"/>
      <c r="J599" s="37"/>
      <c r="K599" s="37"/>
      <c r="L599" s="40"/>
      <c r="M599" s="195"/>
      <c r="N599" s="196"/>
      <c r="O599" s="65"/>
      <c r="P599" s="65"/>
      <c r="Q599" s="65"/>
      <c r="R599" s="65"/>
      <c r="S599" s="65"/>
      <c r="T599" s="66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154</v>
      </c>
      <c r="AU599" s="18" t="s">
        <v>79</v>
      </c>
    </row>
    <row r="600" spans="1:65" s="2" customFormat="1" ht="16.5" customHeight="1">
      <c r="A600" s="35"/>
      <c r="B600" s="36"/>
      <c r="C600" s="179" t="s">
        <v>1014</v>
      </c>
      <c r="D600" s="179" t="s">
        <v>146</v>
      </c>
      <c r="E600" s="180" t="s">
        <v>1015</v>
      </c>
      <c r="F600" s="181" t="s">
        <v>1016</v>
      </c>
      <c r="G600" s="182" t="s">
        <v>240</v>
      </c>
      <c r="H600" s="183">
        <v>93</v>
      </c>
      <c r="I600" s="184"/>
      <c r="J600" s="185">
        <f>ROUND(I600*H600,2)</f>
        <v>0</v>
      </c>
      <c r="K600" s="181" t="s">
        <v>150</v>
      </c>
      <c r="L600" s="40"/>
      <c r="M600" s="186" t="s">
        <v>19</v>
      </c>
      <c r="N600" s="187" t="s">
        <v>40</v>
      </c>
      <c r="O600" s="65"/>
      <c r="P600" s="188">
        <f>O600*H600</f>
        <v>0</v>
      </c>
      <c r="Q600" s="188">
        <v>3.4384499999999998E-2</v>
      </c>
      <c r="R600" s="188">
        <f>Q600*H600</f>
        <v>3.1977584999999999</v>
      </c>
      <c r="S600" s="188">
        <v>0</v>
      </c>
      <c r="T600" s="189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190" t="s">
        <v>179</v>
      </c>
      <c r="AT600" s="190" t="s">
        <v>146</v>
      </c>
      <c r="AU600" s="190" t="s">
        <v>79</v>
      </c>
      <c r="AY600" s="18" t="s">
        <v>144</v>
      </c>
      <c r="BE600" s="191">
        <f>IF(N600="základní",J600,0)</f>
        <v>0</v>
      </c>
      <c r="BF600" s="191">
        <f>IF(N600="snížená",J600,0)</f>
        <v>0</v>
      </c>
      <c r="BG600" s="191">
        <f>IF(N600="zákl. přenesená",J600,0)</f>
        <v>0</v>
      </c>
      <c r="BH600" s="191">
        <f>IF(N600="sníž. přenesená",J600,0)</f>
        <v>0</v>
      </c>
      <c r="BI600" s="191">
        <f>IF(N600="nulová",J600,0)</f>
        <v>0</v>
      </c>
      <c r="BJ600" s="18" t="s">
        <v>77</v>
      </c>
      <c r="BK600" s="191">
        <f>ROUND(I600*H600,2)</f>
        <v>0</v>
      </c>
      <c r="BL600" s="18" t="s">
        <v>179</v>
      </c>
      <c r="BM600" s="190" t="s">
        <v>806</v>
      </c>
    </row>
    <row r="601" spans="1:65" s="2" customFormat="1" ht="11.25">
      <c r="A601" s="35"/>
      <c r="B601" s="36"/>
      <c r="C601" s="37"/>
      <c r="D601" s="192" t="s">
        <v>152</v>
      </c>
      <c r="E601" s="37"/>
      <c r="F601" s="193" t="s">
        <v>1017</v>
      </c>
      <c r="G601" s="37"/>
      <c r="H601" s="37"/>
      <c r="I601" s="194"/>
      <c r="J601" s="37"/>
      <c r="K601" s="37"/>
      <c r="L601" s="40"/>
      <c r="M601" s="195"/>
      <c r="N601" s="196"/>
      <c r="O601" s="65"/>
      <c r="P601" s="65"/>
      <c r="Q601" s="65"/>
      <c r="R601" s="65"/>
      <c r="S601" s="65"/>
      <c r="T601" s="66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8" t="s">
        <v>152</v>
      </c>
      <c r="AU601" s="18" t="s">
        <v>79</v>
      </c>
    </row>
    <row r="602" spans="1:65" s="2" customFormat="1" ht="11.25">
      <c r="A602" s="35"/>
      <c r="B602" s="36"/>
      <c r="C602" s="37"/>
      <c r="D602" s="197" t="s">
        <v>154</v>
      </c>
      <c r="E602" s="37"/>
      <c r="F602" s="198" t="s">
        <v>1018</v>
      </c>
      <c r="G602" s="37"/>
      <c r="H602" s="37"/>
      <c r="I602" s="194"/>
      <c r="J602" s="37"/>
      <c r="K602" s="37"/>
      <c r="L602" s="40"/>
      <c r="M602" s="195"/>
      <c r="N602" s="196"/>
      <c r="O602" s="65"/>
      <c r="P602" s="65"/>
      <c r="Q602" s="65"/>
      <c r="R602" s="65"/>
      <c r="S602" s="65"/>
      <c r="T602" s="66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154</v>
      </c>
      <c r="AU602" s="18" t="s">
        <v>79</v>
      </c>
    </row>
    <row r="603" spans="1:65" s="13" customFormat="1" ht="11.25">
      <c r="B603" s="199"/>
      <c r="C603" s="200"/>
      <c r="D603" s="192" t="s">
        <v>214</v>
      </c>
      <c r="E603" s="201" t="s">
        <v>19</v>
      </c>
      <c r="F603" s="202" t="s">
        <v>1019</v>
      </c>
      <c r="G603" s="200"/>
      <c r="H603" s="203">
        <v>93</v>
      </c>
      <c r="I603" s="204"/>
      <c r="J603" s="200"/>
      <c r="K603" s="200"/>
      <c r="L603" s="205"/>
      <c r="M603" s="206"/>
      <c r="N603" s="207"/>
      <c r="O603" s="207"/>
      <c r="P603" s="207"/>
      <c r="Q603" s="207"/>
      <c r="R603" s="207"/>
      <c r="S603" s="207"/>
      <c r="T603" s="208"/>
      <c r="AT603" s="209" t="s">
        <v>214</v>
      </c>
      <c r="AU603" s="209" t="s">
        <v>79</v>
      </c>
      <c r="AV603" s="13" t="s">
        <v>79</v>
      </c>
      <c r="AW603" s="13" t="s">
        <v>31</v>
      </c>
      <c r="AX603" s="13" t="s">
        <v>77</v>
      </c>
      <c r="AY603" s="209" t="s">
        <v>144</v>
      </c>
    </row>
    <row r="604" spans="1:65" s="2" customFormat="1" ht="16.5" customHeight="1">
      <c r="A604" s="35"/>
      <c r="B604" s="36"/>
      <c r="C604" s="179" t="s">
        <v>1020</v>
      </c>
      <c r="D604" s="179" t="s">
        <v>146</v>
      </c>
      <c r="E604" s="180" t="s">
        <v>1021</v>
      </c>
      <c r="F604" s="181" t="s">
        <v>1022</v>
      </c>
      <c r="G604" s="182" t="s">
        <v>192</v>
      </c>
      <c r="H604" s="183">
        <v>374.4</v>
      </c>
      <c r="I604" s="184"/>
      <c r="J604" s="185">
        <f>ROUND(I604*H604,2)</f>
        <v>0</v>
      </c>
      <c r="K604" s="181" t="s">
        <v>150</v>
      </c>
      <c r="L604" s="40"/>
      <c r="M604" s="186" t="s">
        <v>19</v>
      </c>
      <c r="N604" s="187" t="s">
        <v>40</v>
      </c>
      <c r="O604" s="65"/>
      <c r="P604" s="188">
        <f>O604*H604</f>
        <v>0</v>
      </c>
      <c r="Q604" s="188">
        <v>1.3004E-5</v>
      </c>
      <c r="R604" s="188">
        <f>Q604*H604</f>
        <v>4.8686975999999993E-3</v>
      </c>
      <c r="S604" s="188">
        <v>0</v>
      </c>
      <c r="T604" s="189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190" t="s">
        <v>179</v>
      </c>
      <c r="AT604" s="190" t="s">
        <v>146</v>
      </c>
      <c r="AU604" s="190" t="s">
        <v>79</v>
      </c>
      <c r="AY604" s="18" t="s">
        <v>144</v>
      </c>
      <c r="BE604" s="191">
        <f>IF(N604="základní",J604,0)</f>
        <v>0</v>
      </c>
      <c r="BF604" s="191">
        <f>IF(N604="snížená",J604,0)</f>
        <v>0</v>
      </c>
      <c r="BG604" s="191">
        <f>IF(N604="zákl. přenesená",J604,0)</f>
        <v>0</v>
      </c>
      <c r="BH604" s="191">
        <f>IF(N604="sníž. přenesená",J604,0)</f>
        <v>0</v>
      </c>
      <c r="BI604" s="191">
        <f>IF(N604="nulová",J604,0)</f>
        <v>0</v>
      </c>
      <c r="BJ604" s="18" t="s">
        <v>77</v>
      </c>
      <c r="BK604" s="191">
        <f>ROUND(I604*H604,2)</f>
        <v>0</v>
      </c>
      <c r="BL604" s="18" t="s">
        <v>179</v>
      </c>
      <c r="BM604" s="190" t="s">
        <v>814</v>
      </c>
    </row>
    <row r="605" spans="1:65" s="2" customFormat="1" ht="11.25">
      <c r="A605" s="35"/>
      <c r="B605" s="36"/>
      <c r="C605" s="37"/>
      <c r="D605" s="192" t="s">
        <v>152</v>
      </c>
      <c r="E605" s="37"/>
      <c r="F605" s="193" t="s">
        <v>1023</v>
      </c>
      <c r="G605" s="37"/>
      <c r="H605" s="37"/>
      <c r="I605" s="194"/>
      <c r="J605" s="37"/>
      <c r="K605" s="37"/>
      <c r="L605" s="40"/>
      <c r="M605" s="195"/>
      <c r="N605" s="196"/>
      <c r="O605" s="65"/>
      <c r="P605" s="65"/>
      <c r="Q605" s="65"/>
      <c r="R605" s="65"/>
      <c r="S605" s="65"/>
      <c r="T605" s="66"/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T605" s="18" t="s">
        <v>152</v>
      </c>
      <c r="AU605" s="18" t="s">
        <v>79</v>
      </c>
    </row>
    <row r="606" spans="1:65" s="2" customFormat="1" ht="11.25">
      <c r="A606" s="35"/>
      <c r="B606" s="36"/>
      <c r="C606" s="37"/>
      <c r="D606" s="197" t="s">
        <v>154</v>
      </c>
      <c r="E606" s="37"/>
      <c r="F606" s="198" t="s">
        <v>1024</v>
      </c>
      <c r="G606" s="37"/>
      <c r="H606" s="37"/>
      <c r="I606" s="194"/>
      <c r="J606" s="37"/>
      <c r="K606" s="37"/>
      <c r="L606" s="40"/>
      <c r="M606" s="195"/>
      <c r="N606" s="196"/>
      <c r="O606" s="65"/>
      <c r="P606" s="65"/>
      <c r="Q606" s="65"/>
      <c r="R606" s="65"/>
      <c r="S606" s="65"/>
      <c r="T606" s="66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8" t="s">
        <v>154</v>
      </c>
      <c r="AU606" s="18" t="s">
        <v>79</v>
      </c>
    </row>
    <row r="607" spans="1:65" s="2" customFormat="1" ht="16.5" customHeight="1">
      <c r="A607" s="35"/>
      <c r="B607" s="36"/>
      <c r="C607" s="210" t="s">
        <v>1025</v>
      </c>
      <c r="D607" s="210" t="s">
        <v>255</v>
      </c>
      <c r="E607" s="211" t="s">
        <v>997</v>
      </c>
      <c r="F607" s="212" t="s">
        <v>998</v>
      </c>
      <c r="G607" s="213" t="s">
        <v>149</v>
      </c>
      <c r="H607" s="214">
        <v>1.851</v>
      </c>
      <c r="I607" s="215"/>
      <c r="J607" s="216">
        <f>ROUND(I607*H607,2)</f>
        <v>0</v>
      </c>
      <c r="K607" s="212" t="s">
        <v>150</v>
      </c>
      <c r="L607" s="217"/>
      <c r="M607" s="218" t="s">
        <v>19</v>
      </c>
      <c r="N607" s="219" t="s">
        <v>40</v>
      </c>
      <c r="O607" s="65"/>
      <c r="P607" s="188">
        <f>O607*H607</f>
        <v>0</v>
      </c>
      <c r="Q607" s="188">
        <v>0.55000000000000004</v>
      </c>
      <c r="R607" s="188">
        <f>Q607*H607</f>
        <v>1.0180500000000001</v>
      </c>
      <c r="S607" s="188">
        <v>0</v>
      </c>
      <c r="T607" s="189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190" t="s">
        <v>267</v>
      </c>
      <c r="AT607" s="190" t="s">
        <v>255</v>
      </c>
      <c r="AU607" s="190" t="s">
        <v>79</v>
      </c>
      <c r="AY607" s="18" t="s">
        <v>144</v>
      </c>
      <c r="BE607" s="191">
        <f>IF(N607="základní",J607,0)</f>
        <v>0</v>
      </c>
      <c r="BF607" s="191">
        <f>IF(N607="snížená",J607,0)</f>
        <v>0</v>
      </c>
      <c r="BG607" s="191">
        <f>IF(N607="zákl. přenesená",J607,0)</f>
        <v>0</v>
      </c>
      <c r="BH607" s="191">
        <f>IF(N607="sníž. přenesená",J607,0)</f>
        <v>0</v>
      </c>
      <c r="BI607" s="191">
        <f>IF(N607="nulová",J607,0)</f>
        <v>0</v>
      </c>
      <c r="BJ607" s="18" t="s">
        <v>77</v>
      </c>
      <c r="BK607" s="191">
        <f>ROUND(I607*H607,2)</f>
        <v>0</v>
      </c>
      <c r="BL607" s="18" t="s">
        <v>179</v>
      </c>
      <c r="BM607" s="190" t="s">
        <v>825</v>
      </c>
    </row>
    <row r="608" spans="1:65" s="2" customFormat="1" ht="11.25">
      <c r="A608" s="35"/>
      <c r="B608" s="36"/>
      <c r="C608" s="37"/>
      <c r="D608" s="192" t="s">
        <v>152</v>
      </c>
      <c r="E608" s="37"/>
      <c r="F608" s="193" t="s">
        <v>998</v>
      </c>
      <c r="G608" s="37"/>
      <c r="H608" s="37"/>
      <c r="I608" s="194"/>
      <c r="J608" s="37"/>
      <c r="K608" s="37"/>
      <c r="L608" s="40"/>
      <c r="M608" s="195"/>
      <c r="N608" s="196"/>
      <c r="O608" s="65"/>
      <c r="P608" s="65"/>
      <c r="Q608" s="65"/>
      <c r="R608" s="65"/>
      <c r="S608" s="65"/>
      <c r="T608" s="66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152</v>
      </c>
      <c r="AU608" s="18" t="s">
        <v>79</v>
      </c>
    </row>
    <row r="609" spans="1:65" s="2" customFormat="1" ht="16.5" customHeight="1">
      <c r="A609" s="35"/>
      <c r="B609" s="36"/>
      <c r="C609" s="179" t="s">
        <v>1026</v>
      </c>
      <c r="D609" s="179" t="s">
        <v>146</v>
      </c>
      <c r="E609" s="180" t="s">
        <v>1027</v>
      </c>
      <c r="F609" s="181" t="s">
        <v>1028</v>
      </c>
      <c r="G609" s="182" t="s">
        <v>240</v>
      </c>
      <c r="H609" s="183">
        <v>44.88</v>
      </c>
      <c r="I609" s="184"/>
      <c r="J609" s="185">
        <f>ROUND(I609*H609,2)</f>
        <v>0</v>
      </c>
      <c r="K609" s="181" t="s">
        <v>150</v>
      </c>
      <c r="L609" s="40"/>
      <c r="M609" s="186" t="s">
        <v>19</v>
      </c>
      <c r="N609" s="187" t="s">
        <v>40</v>
      </c>
      <c r="O609" s="65"/>
      <c r="P609" s="188">
        <f>O609*H609</f>
        <v>0</v>
      </c>
      <c r="Q609" s="188">
        <v>2.50388E-2</v>
      </c>
      <c r="R609" s="188">
        <f>Q609*H609</f>
        <v>1.1237413440000001</v>
      </c>
      <c r="S609" s="188">
        <v>0</v>
      </c>
      <c r="T609" s="189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90" t="s">
        <v>179</v>
      </c>
      <c r="AT609" s="190" t="s">
        <v>146</v>
      </c>
      <c r="AU609" s="190" t="s">
        <v>79</v>
      </c>
      <c r="AY609" s="18" t="s">
        <v>144</v>
      </c>
      <c r="BE609" s="191">
        <f>IF(N609="základní",J609,0)</f>
        <v>0</v>
      </c>
      <c r="BF609" s="191">
        <f>IF(N609="snížená",J609,0)</f>
        <v>0</v>
      </c>
      <c r="BG609" s="191">
        <f>IF(N609="zákl. přenesená",J609,0)</f>
        <v>0</v>
      </c>
      <c r="BH609" s="191">
        <f>IF(N609="sníž. přenesená",J609,0)</f>
        <v>0</v>
      </c>
      <c r="BI609" s="191">
        <f>IF(N609="nulová",J609,0)</f>
        <v>0</v>
      </c>
      <c r="BJ609" s="18" t="s">
        <v>77</v>
      </c>
      <c r="BK609" s="191">
        <f>ROUND(I609*H609,2)</f>
        <v>0</v>
      </c>
      <c r="BL609" s="18" t="s">
        <v>179</v>
      </c>
      <c r="BM609" s="190" t="s">
        <v>835</v>
      </c>
    </row>
    <row r="610" spans="1:65" s="2" customFormat="1" ht="11.25">
      <c r="A610" s="35"/>
      <c r="B610" s="36"/>
      <c r="C610" s="37"/>
      <c r="D610" s="192" t="s">
        <v>152</v>
      </c>
      <c r="E610" s="37"/>
      <c r="F610" s="193" t="s">
        <v>1029</v>
      </c>
      <c r="G610" s="37"/>
      <c r="H610" s="37"/>
      <c r="I610" s="194"/>
      <c r="J610" s="37"/>
      <c r="K610" s="37"/>
      <c r="L610" s="40"/>
      <c r="M610" s="195"/>
      <c r="N610" s="196"/>
      <c r="O610" s="65"/>
      <c r="P610" s="65"/>
      <c r="Q610" s="65"/>
      <c r="R610" s="65"/>
      <c r="S610" s="65"/>
      <c r="T610" s="66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8" t="s">
        <v>152</v>
      </c>
      <c r="AU610" s="18" t="s">
        <v>79</v>
      </c>
    </row>
    <row r="611" spans="1:65" s="2" customFormat="1" ht="11.25">
      <c r="A611" s="35"/>
      <c r="B611" s="36"/>
      <c r="C611" s="37"/>
      <c r="D611" s="197" t="s">
        <v>154</v>
      </c>
      <c r="E611" s="37"/>
      <c r="F611" s="198" t="s">
        <v>1030</v>
      </c>
      <c r="G611" s="37"/>
      <c r="H611" s="37"/>
      <c r="I611" s="194"/>
      <c r="J611" s="37"/>
      <c r="K611" s="37"/>
      <c r="L611" s="40"/>
      <c r="M611" s="195"/>
      <c r="N611" s="196"/>
      <c r="O611" s="65"/>
      <c r="P611" s="65"/>
      <c r="Q611" s="65"/>
      <c r="R611" s="65"/>
      <c r="S611" s="65"/>
      <c r="T611" s="66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154</v>
      </c>
      <c r="AU611" s="18" t="s">
        <v>79</v>
      </c>
    </row>
    <row r="612" spans="1:65" s="13" customFormat="1" ht="11.25">
      <c r="B612" s="199"/>
      <c r="C612" s="200"/>
      <c r="D612" s="192" t="s">
        <v>214</v>
      </c>
      <c r="E612" s="201" t="s">
        <v>19</v>
      </c>
      <c r="F612" s="202" t="s">
        <v>1031</v>
      </c>
      <c r="G612" s="200"/>
      <c r="H612" s="203">
        <v>44.88</v>
      </c>
      <c r="I612" s="204"/>
      <c r="J612" s="200"/>
      <c r="K612" s="200"/>
      <c r="L612" s="205"/>
      <c r="M612" s="206"/>
      <c r="N612" s="207"/>
      <c r="O612" s="207"/>
      <c r="P612" s="207"/>
      <c r="Q612" s="207"/>
      <c r="R612" s="207"/>
      <c r="S612" s="207"/>
      <c r="T612" s="208"/>
      <c r="AT612" s="209" t="s">
        <v>214</v>
      </c>
      <c r="AU612" s="209" t="s">
        <v>79</v>
      </c>
      <c r="AV612" s="13" t="s">
        <v>79</v>
      </c>
      <c r="AW612" s="13" t="s">
        <v>31</v>
      </c>
      <c r="AX612" s="13" t="s">
        <v>77</v>
      </c>
      <c r="AY612" s="209" t="s">
        <v>144</v>
      </c>
    </row>
    <row r="613" spans="1:65" s="2" customFormat="1" ht="16.5" customHeight="1">
      <c r="A613" s="35"/>
      <c r="B613" s="36"/>
      <c r="C613" s="179" t="s">
        <v>1032</v>
      </c>
      <c r="D613" s="179" t="s">
        <v>146</v>
      </c>
      <c r="E613" s="180" t="s">
        <v>1033</v>
      </c>
      <c r="F613" s="181" t="s">
        <v>1034</v>
      </c>
      <c r="G613" s="182" t="s">
        <v>240</v>
      </c>
      <c r="H613" s="183">
        <v>181.32599999999999</v>
      </c>
      <c r="I613" s="184"/>
      <c r="J613" s="185">
        <f>ROUND(I613*H613,2)</f>
        <v>0</v>
      </c>
      <c r="K613" s="181" t="s">
        <v>150</v>
      </c>
      <c r="L613" s="40"/>
      <c r="M613" s="186" t="s">
        <v>19</v>
      </c>
      <c r="N613" s="187" t="s">
        <v>40</v>
      </c>
      <c r="O613" s="65"/>
      <c r="P613" s="188">
        <f>O613*H613</f>
        <v>0</v>
      </c>
      <c r="Q613" s="188">
        <v>1.81924E-4</v>
      </c>
      <c r="R613" s="188">
        <f>Q613*H613</f>
        <v>3.2987551223999996E-2</v>
      </c>
      <c r="S613" s="188">
        <v>0</v>
      </c>
      <c r="T613" s="189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190" t="s">
        <v>179</v>
      </c>
      <c r="AT613" s="190" t="s">
        <v>146</v>
      </c>
      <c r="AU613" s="190" t="s">
        <v>79</v>
      </c>
      <c r="AY613" s="18" t="s">
        <v>144</v>
      </c>
      <c r="BE613" s="191">
        <f>IF(N613="základní",J613,0)</f>
        <v>0</v>
      </c>
      <c r="BF613" s="191">
        <f>IF(N613="snížená",J613,0)</f>
        <v>0</v>
      </c>
      <c r="BG613" s="191">
        <f>IF(N613="zákl. přenesená",J613,0)</f>
        <v>0</v>
      </c>
      <c r="BH613" s="191">
        <f>IF(N613="sníž. přenesená",J613,0)</f>
        <v>0</v>
      </c>
      <c r="BI613" s="191">
        <f>IF(N613="nulová",J613,0)</f>
        <v>0</v>
      </c>
      <c r="BJ613" s="18" t="s">
        <v>77</v>
      </c>
      <c r="BK613" s="191">
        <f>ROUND(I613*H613,2)</f>
        <v>0</v>
      </c>
      <c r="BL613" s="18" t="s">
        <v>179</v>
      </c>
      <c r="BM613" s="190" t="s">
        <v>843</v>
      </c>
    </row>
    <row r="614" spans="1:65" s="2" customFormat="1" ht="11.25">
      <c r="A614" s="35"/>
      <c r="B614" s="36"/>
      <c r="C614" s="37"/>
      <c r="D614" s="192" t="s">
        <v>152</v>
      </c>
      <c r="E614" s="37"/>
      <c r="F614" s="193" t="s">
        <v>1035</v>
      </c>
      <c r="G614" s="37"/>
      <c r="H614" s="37"/>
      <c r="I614" s="194"/>
      <c r="J614" s="37"/>
      <c r="K614" s="37"/>
      <c r="L614" s="40"/>
      <c r="M614" s="195"/>
      <c r="N614" s="196"/>
      <c r="O614" s="65"/>
      <c r="P614" s="65"/>
      <c r="Q614" s="65"/>
      <c r="R614" s="65"/>
      <c r="S614" s="65"/>
      <c r="T614" s="66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T614" s="18" t="s">
        <v>152</v>
      </c>
      <c r="AU614" s="18" t="s">
        <v>79</v>
      </c>
    </row>
    <row r="615" spans="1:65" s="2" customFormat="1" ht="11.25">
      <c r="A615" s="35"/>
      <c r="B615" s="36"/>
      <c r="C615" s="37"/>
      <c r="D615" s="197" t="s">
        <v>154</v>
      </c>
      <c r="E615" s="37"/>
      <c r="F615" s="198" t="s">
        <v>1036</v>
      </c>
      <c r="G615" s="37"/>
      <c r="H615" s="37"/>
      <c r="I615" s="194"/>
      <c r="J615" s="37"/>
      <c r="K615" s="37"/>
      <c r="L615" s="40"/>
      <c r="M615" s="195"/>
      <c r="N615" s="196"/>
      <c r="O615" s="65"/>
      <c r="P615" s="65"/>
      <c r="Q615" s="65"/>
      <c r="R615" s="65"/>
      <c r="S615" s="65"/>
      <c r="T615" s="66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154</v>
      </c>
      <c r="AU615" s="18" t="s">
        <v>79</v>
      </c>
    </row>
    <row r="616" spans="1:65" s="13" customFormat="1" ht="11.25">
      <c r="B616" s="199"/>
      <c r="C616" s="200"/>
      <c r="D616" s="192" t="s">
        <v>214</v>
      </c>
      <c r="E616" s="201" t="s">
        <v>19</v>
      </c>
      <c r="F616" s="202" t="s">
        <v>1037</v>
      </c>
      <c r="G616" s="200"/>
      <c r="H616" s="203">
        <v>181.32599999999999</v>
      </c>
      <c r="I616" s="204"/>
      <c r="J616" s="200"/>
      <c r="K616" s="200"/>
      <c r="L616" s="205"/>
      <c r="M616" s="206"/>
      <c r="N616" s="207"/>
      <c r="O616" s="207"/>
      <c r="P616" s="207"/>
      <c r="Q616" s="207"/>
      <c r="R616" s="207"/>
      <c r="S616" s="207"/>
      <c r="T616" s="208"/>
      <c r="AT616" s="209" t="s">
        <v>214</v>
      </c>
      <c r="AU616" s="209" t="s">
        <v>79</v>
      </c>
      <c r="AV616" s="13" t="s">
        <v>79</v>
      </c>
      <c r="AW616" s="13" t="s">
        <v>31</v>
      </c>
      <c r="AX616" s="13" t="s">
        <v>77</v>
      </c>
      <c r="AY616" s="209" t="s">
        <v>144</v>
      </c>
    </row>
    <row r="617" spans="1:65" s="2" customFormat="1" ht="16.5" customHeight="1">
      <c r="A617" s="35"/>
      <c r="B617" s="36"/>
      <c r="C617" s="179" t="s">
        <v>1038</v>
      </c>
      <c r="D617" s="179" t="s">
        <v>146</v>
      </c>
      <c r="E617" s="180" t="s">
        <v>1039</v>
      </c>
      <c r="F617" s="181" t="s">
        <v>1040</v>
      </c>
      <c r="G617" s="182" t="s">
        <v>788</v>
      </c>
      <c r="H617" s="220"/>
      <c r="I617" s="184"/>
      <c r="J617" s="185">
        <f>ROUND(I617*H617,2)</f>
        <v>0</v>
      </c>
      <c r="K617" s="181" t="s">
        <v>150</v>
      </c>
      <c r="L617" s="40"/>
      <c r="M617" s="186" t="s">
        <v>19</v>
      </c>
      <c r="N617" s="187" t="s">
        <v>40</v>
      </c>
      <c r="O617" s="65"/>
      <c r="P617" s="188">
        <f>O617*H617</f>
        <v>0</v>
      </c>
      <c r="Q617" s="188">
        <v>0</v>
      </c>
      <c r="R617" s="188">
        <f>Q617*H617</f>
        <v>0</v>
      </c>
      <c r="S617" s="188">
        <v>0</v>
      </c>
      <c r="T617" s="189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190" t="s">
        <v>179</v>
      </c>
      <c r="AT617" s="190" t="s">
        <v>146</v>
      </c>
      <c r="AU617" s="190" t="s">
        <v>79</v>
      </c>
      <c r="AY617" s="18" t="s">
        <v>144</v>
      </c>
      <c r="BE617" s="191">
        <f>IF(N617="základní",J617,0)</f>
        <v>0</v>
      </c>
      <c r="BF617" s="191">
        <f>IF(N617="snížená",J617,0)</f>
        <v>0</v>
      </c>
      <c r="BG617" s="191">
        <f>IF(N617="zákl. přenesená",J617,0)</f>
        <v>0</v>
      </c>
      <c r="BH617" s="191">
        <f>IF(N617="sníž. přenesená",J617,0)</f>
        <v>0</v>
      </c>
      <c r="BI617" s="191">
        <f>IF(N617="nulová",J617,0)</f>
        <v>0</v>
      </c>
      <c r="BJ617" s="18" t="s">
        <v>77</v>
      </c>
      <c r="BK617" s="191">
        <f>ROUND(I617*H617,2)</f>
        <v>0</v>
      </c>
      <c r="BL617" s="18" t="s">
        <v>179</v>
      </c>
      <c r="BM617" s="190" t="s">
        <v>851</v>
      </c>
    </row>
    <row r="618" spans="1:65" s="2" customFormat="1" ht="19.5">
      <c r="A618" s="35"/>
      <c r="B618" s="36"/>
      <c r="C618" s="37"/>
      <c r="D618" s="192" t="s">
        <v>152</v>
      </c>
      <c r="E618" s="37"/>
      <c r="F618" s="193" t="s">
        <v>1041</v>
      </c>
      <c r="G618" s="37"/>
      <c r="H618" s="37"/>
      <c r="I618" s="194"/>
      <c r="J618" s="37"/>
      <c r="K618" s="37"/>
      <c r="L618" s="40"/>
      <c r="M618" s="195"/>
      <c r="N618" s="196"/>
      <c r="O618" s="65"/>
      <c r="P618" s="65"/>
      <c r="Q618" s="65"/>
      <c r="R618" s="65"/>
      <c r="S618" s="65"/>
      <c r="T618" s="66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T618" s="18" t="s">
        <v>152</v>
      </c>
      <c r="AU618" s="18" t="s">
        <v>79</v>
      </c>
    </row>
    <row r="619" spans="1:65" s="2" customFormat="1" ht="11.25">
      <c r="A619" s="35"/>
      <c r="B619" s="36"/>
      <c r="C619" s="37"/>
      <c r="D619" s="197" t="s">
        <v>154</v>
      </c>
      <c r="E619" s="37"/>
      <c r="F619" s="198" t="s">
        <v>1042</v>
      </c>
      <c r="G619" s="37"/>
      <c r="H619" s="37"/>
      <c r="I619" s="194"/>
      <c r="J619" s="37"/>
      <c r="K619" s="37"/>
      <c r="L619" s="40"/>
      <c r="M619" s="195"/>
      <c r="N619" s="196"/>
      <c r="O619" s="65"/>
      <c r="P619" s="65"/>
      <c r="Q619" s="65"/>
      <c r="R619" s="65"/>
      <c r="S619" s="65"/>
      <c r="T619" s="66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8" t="s">
        <v>154</v>
      </c>
      <c r="AU619" s="18" t="s">
        <v>79</v>
      </c>
    </row>
    <row r="620" spans="1:65" s="12" customFormat="1" ht="22.9" customHeight="1">
      <c r="B620" s="163"/>
      <c r="C620" s="164"/>
      <c r="D620" s="165" t="s">
        <v>68</v>
      </c>
      <c r="E620" s="177" t="s">
        <v>1043</v>
      </c>
      <c r="F620" s="177" t="s">
        <v>1044</v>
      </c>
      <c r="G620" s="164"/>
      <c r="H620" s="164"/>
      <c r="I620" s="167"/>
      <c r="J620" s="178">
        <f>BK620</f>
        <v>0</v>
      </c>
      <c r="K620" s="164"/>
      <c r="L620" s="169"/>
      <c r="M620" s="170"/>
      <c r="N620" s="171"/>
      <c r="O620" s="171"/>
      <c r="P620" s="172">
        <f>SUM(P621:P642)</f>
        <v>0</v>
      </c>
      <c r="Q620" s="171"/>
      <c r="R620" s="172">
        <f>SUM(R621:R642)</f>
        <v>5.6770369868000001</v>
      </c>
      <c r="S620" s="171"/>
      <c r="T620" s="173">
        <f>SUM(T621:T642)</f>
        <v>0</v>
      </c>
      <c r="AR620" s="174" t="s">
        <v>79</v>
      </c>
      <c r="AT620" s="175" t="s">
        <v>68</v>
      </c>
      <c r="AU620" s="175" t="s">
        <v>77</v>
      </c>
      <c r="AY620" s="174" t="s">
        <v>144</v>
      </c>
      <c r="BK620" s="176">
        <f>SUM(BK621:BK642)</f>
        <v>0</v>
      </c>
    </row>
    <row r="621" spans="1:65" s="2" customFormat="1" ht="16.5" customHeight="1">
      <c r="A621" s="35"/>
      <c r="B621" s="36"/>
      <c r="C621" s="179" t="s">
        <v>1045</v>
      </c>
      <c r="D621" s="179" t="s">
        <v>146</v>
      </c>
      <c r="E621" s="180" t="s">
        <v>1046</v>
      </c>
      <c r="F621" s="181" t="s">
        <v>1047</v>
      </c>
      <c r="G621" s="182" t="s">
        <v>240</v>
      </c>
      <c r="H621" s="183">
        <v>10.9</v>
      </c>
      <c r="I621" s="184"/>
      <c r="J621" s="185">
        <f>ROUND(I621*H621,2)</f>
        <v>0</v>
      </c>
      <c r="K621" s="181" t="s">
        <v>150</v>
      </c>
      <c r="L621" s="40"/>
      <c r="M621" s="186" t="s">
        <v>19</v>
      </c>
      <c r="N621" s="187" t="s">
        <v>40</v>
      </c>
      <c r="O621" s="65"/>
      <c r="P621" s="188">
        <f>O621*H621</f>
        <v>0</v>
      </c>
      <c r="Q621" s="188">
        <v>2.4760500000000001E-2</v>
      </c>
      <c r="R621" s="188">
        <f>Q621*H621</f>
        <v>0.26988945000000003</v>
      </c>
      <c r="S621" s="188">
        <v>0</v>
      </c>
      <c r="T621" s="189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190" t="s">
        <v>179</v>
      </c>
      <c r="AT621" s="190" t="s">
        <v>146</v>
      </c>
      <c r="AU621" s="190" t="s">
        <v>79</v>
      </c>
      <c r="AY621" s="18" t="s">
        <v>144</v>
      </c>
      <c r="BE621" s="191">
        <f>IF(N621="základní",J621,0)</f>
        <v>0</v>
      </c>
      <c r="BF621" s="191">
        <f>IF(N621="snížená",J621,0)</f>
        <v>0</v>
      </c>
      <c r="BG621" s="191">
        <f>IF(N621="zákl. přenesená",J621,0)</f>
        <v>0</v>
      </c>
      <c r="BH621" s="191">
        <f>IF(N621="sníž. přenesená",J621,0)</f>
        <v>0</v>
      </c>
      <c r="BI621" s="191">
        <f>IF(N621="nulová",J621,0)</f>
        <v>0</v>
      </c>
      <c r="BJ621" s="18" t="s">
        <v>77</v>
      </c>
      <c r="BK621" s="191">
        <f>ROUND(I621*H621,2)</f>
        <v>0</v>
      </c>
      <c r="BL621" s="18" t="s">
        <v>179</v>
      </c>
      <c r="BM621" s="190" t="s">
        <v>859</v>
      </c>
    </row>
    <row r="622" spans="1:65" s="2" customFormat="1" ht="19.5">
      <c r="A622" s="35"/>
      <c r="B622" s="36"/>
      <c r="C622" s="37"/>
      <c r="D622" s="192" t="s">
        <v>152</v>
      </c>
      <c r="E622" s="37"/>
      <c r="F622" s="193" t="s">
        <v>1048</v>
      </c>
      <c r="G622" s="37"/>
      <c r="H622" s="37"/>
      <c r="I622" s="194"/>
      <c r="J622" s="37"/>
      <c r="K622" s="37"/>
      <c r="L622" s="40"/>
      <c r="M622" s="195"/>
      <c r="N622" s="196"/>
      <c r="O622" s="65"/>
      <c r="P622" s="65"/>
      <c r="Q622" s="65"/>
      <c r="R622" s="65"/>
      <c r="S622" s="65"/>
      <c r="T622" s="66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T622" s="18" t="s">
        <v>152</v>
      </c>
      <c r="AU622" s="18" t="s">
        <v>79</v>
      </c>
    </row>
    <row r="623" spans="1:65" s="2" customFormat="1" ht="11.25">
      <c r="A623" s="35"/>
      <c r="B623" s="36"/>
      <c r="C623" s="37"/>
      <c r="D623" s="197" t="s">
        <v>154</v>
      </c>
      <c r="E623" s="37"/>
      <c r="F623" s="198" t="s">
        <v>1049</v>
      </c>
      <c r="G623" s="37"/>
      <c r="H623" s="37"/>
      <c r="I623" s="194"/>
      <c r="J623" s="37"/>
      <c r="K623" s="37"/>
      <c r="L623" s="40"/>
      <c r="M623" s="195"/>
      <c r="N623" s="196"/>
      <c r="O623" s="65"/>
      <c r="P623" s="65"/>
      <c r="Q623" s="65"/>
      <c r="R623" s="65"/>
      <c r="S623" s="65"/>
      <c r="T623" s="66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154</v>
      </c>
      <c r="AU623" s="18" t="s">
        <v>79</v>
      </c>
    </row>
    <row r="624" spans="1:65" s="2" customFormat="1" ht="16.5" customHeight="1">
      <c r="A624" s="35"/>
      <c r="B624" s="36"/>
      <c r="C624" s="179" t="s">
        <v>1050</v>
      </c>
      <c r="D624" s="179" t="s">
        <v>146</v>
      </c>
      <c r="E624" s="180" t="s">
        <v>1051</v>
      </c>
      <c r="F624" s="181" t="s">
        <v>1052</v>
      </c>
      <c r="G624" s="182" t="s">
        <v>240</v>
      </c>
      <c r="H624" s="183">
        <v>129.62200000000001</v>
      </c>
      <c r="I624" s="184"/>
      <c r="J624" s="185">
        <f>ROUND(I624*H624,2)</f>
        <v>0</v>
      </c>
      <c r="K624" s="181" t="s">
        <v>150</v>
      </c>
      <c r="L624" s="40"/>
      <c r="M624" s="186" t="s">
        <v>19</v>
      </c>
      <c r="N624" s="187" t="s">
        <v>40</v>
      </c>
      <c r="O624" s="65"/>
      <c r="P624" s="188">
        <f>O624*H624</f>
        <v>0</v>
      </c>
      <c r="Q624" s="188">
        <v>1.213E-2</v>
      </c>
      <c r="R624" s="188">
        <f>Q624*H624</f>
        <v>1.5723148600000001</v>
      </c>
      <c r="S624" s="188">
        <v>0</v>
      </c>
      <c r="T624" s="189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90" t="s">
        <v>179</v>
      </c>
      <c r="AT624" s="190" t="s">
        <v>146</v>
      </c>
      <c r="AU624" s="190" t="s">
        <v>79</v>
      </c>
      <c r="AY624" s="18" t="s">
        <v>144</v>
      </c>
      <c r="BE624" s="191">
        <f>IF(N624="základní",J624,0)</f>
        <v>0</v>
      </c>
      <c r="BF624" s="191">
        <f>IF(N624="snížená",J624,0)</f>
        <v>0</v>
      </c>
      <c r="BG624" s="191">
        <f>IF(N624="zákl. přenesená",J624,0)</f>
        <v>0</v>
      </c>
      <c r="BH624" s="191">
        <f>IF(N624="sníž. přenesená",J624,0)</f>
        <v>0</v>
      </c>
      <c r="BI624" s="191">
        <f>IF(N624="nulová",J624,0)</f>
        <v>0</v>
      </c>
      <c r="BJ624" s="18" t="s">
        <v>77</v>
      </c>
      <c r="BK624" s="191">
        <f>ROUND(I624*H624,2)</f>
        <v>0</v>
      </c>
      <c r="BL624" s="18" t="s">
        <v>179</v>
      </c>
      <c r="BM624" s="190" t="s">
        <v>867</v>
      </c>
    </row>
    <row r="625" spans="1:65" s="2" customFormat="1" ht="19.5">
      <c r="A625" s="35"/>
      <c r="B625" s="36"/>
      <c r="C625" s="37"/>
      <c r="D625" s="192" t="s">
        <v>152</v>
      </c>
      <c r="E625" s="37"/>
      <c r="F625" s="193" t="s">
        <v>1053</v>
      </c>
      <c r="G625" s="37"/>
      <c r="H625" s="37"/>
      <c r="I625" s="194"/>
      <c r="J625" s="37"/>
      <c r="K625" s="37"/>
      <c r="L625" s="40"/>
      <c r="M625" s="195"/>
      <c r="N625" s="196"/>
      <c r="O625" s="65"/>
      <c r="P625" s="65"/>
      <c r="Q625" s="65"/>
      <c r="R625" s="65"/>
      <c r="S625" s="65"/>
      <c r="T625" s="66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152</v>
      </c>
      <c r="AU625" s="18" t="s">
        <v>79</v>
      </c>
    </row>
    <row r="626" spans="1:65" s="2" customFormat="1" ht="11.25">
      <c r="A626" s="35"/>
      <c r="B626" s="36"/>
      <c r="C626" s="37"/>
      <c r="D626" s="197" t="s">
        <v>154</v>
      </c>
      <c r="E626" s="37"/>
      <c r="F626" s="198" t="s">
        <v>1054</v>
      </c>
      <c r="G626" s="37"/>
      <c r="H626" s="37"/>
      <c r="I626" s="194"/>
      <c r="J626" s="37"/>
      <c r="K626" s="37"/>
      <c r="L626" s="40"/>
      <c r="M626" s="195"/>
      <c r="N626" s="196"/>
      <c r="O626" s="65"/>
      <c r="P626" s="65"/>
      <c r="Q626" s="65"/>
      <c r="R626" s="65"/>
      <c r="S626" s="65"/>
      <c r="T626" s="66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154</v>
      </c>
      <c r="AU626" s="18" t="s">
        <v>79</v>
      </c>
    </row>
    <row r="627" spans="1:65" s="2" customFormat="1" ht="16.5" customHeight="1">
      <c r="A627" s="35"/>
      <c r="B627" s="36"/>
      <c r="C627" s="179" t="s">
        <v>1055</v>
      </c>
      <c r="D627" s="179" t="s">
        <v>146</v>
      </c>
      <c r="E627" s="180" t="s">
        <v>1056</v>
      </c>
      <c r="F627" s="181" t="s">
        <v>1057</v>
      </c>
      <c r="G627" s="182" t="s">
        <v>240</v>
      </c>
      <c r="H627" s="183">
        <v>235.94</v>
      </c>
      <c r="I627" s="184"/>
      <c r="J627" s="185">
        <f>ROUND(I627*H627,2)</f>
        <v>0</v>
      </c>
      <c r="K627" s="181" t="s">
        <v>150</v>
      </c>
      <c r="L627" s="40"/>
      <c r="M627" s="186" t="s">
        <v>19</v>
      </c>
      <c r="N627" s="187" t="s">
        <v>40</v>
      </c>
      <c r="O627" s="65"/>
      <c r="P627" s="188">
        <f>O627*H627</f>
        <v>0</v>
      </c>
      <c r="Q627" s="188">
        <v>1.2588719999999999E-2</v>
      </c>
      <c r="R627" s="188">
        <f>Q627*H627</f>
        <v>2.9701825968</v>
      </c>
      <c r="S627" s="188">
        <v>0</v>
      </c>
      <c r="T627" s="189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190" t="s">
        <v>179</v>
      </c>
      <c r="AT627" s="190" t="s">
        <v>146</v>
      </c>
      <c r="AU627" s="190" t="s">
        <v>79</v>
      </c>
      <c r="AY627" s="18" t="s">
        <v>144</v>
      </c>
      <c r="BE627" s="191">
        <f>IF(N627="základní",J627,0)</f>
        <v>0</v>
      </c>
      <c r="BF627" s="191">
        <f>IF(N627="snížená",J627,0)</f>
        <v>0</v>
      </c>
      <c r="BG627" s="191">
        <f>IF(N627="zákl. přenesená",J627,0)</f>
        <v>0</v>
      </c>
      <c r="BH627" s="191">
        <f>IF(N627="sníž. přenesená",J627,0)</f>
        <v>0</v>
      </c>
      <c r="BI627" s="191">
        <f>IF(N627="nulová",J627,0)</f>
        <v>0</v>
      </c>
      <c r="BJ627" s="18" t="s">
        <v>77</v>
      </c>
      <c r="BK627" s="191">
        <f>ROUND(I627*H627,2)</f>
        <v>0</v>
      </c>
      <c r="BL627" s="18" t="s">
        <v>179</v>
      </c>
      <c r="BM627" s="190" t="s">
        <v>875</v>
      </c>
    </row>
    <row r="628" spans="1:65" s="2" customFormat="1" ht="19.5">
      <c r="A628" s="35"/>
      <c r="B628" s="36"/>
      <c r="C628" s="37"/>
      <c r="D628" s="192" t="s">
        <v>152</v>
      </c>
      <c r="E628" s="37"/>
      <c r="F628" s="193" t="s">
        <v>1058</v>
      </c>
      <c r="G628" s="37"/>
      <c r="H628" s="37"/>
      <c r="I628" s="194"/>
      <c r="J628" s="37"/>
      <c r="K628" s="37"/>
      <c r="L628" s="40"/>
      <c r="M628" s="195"/>
      <c r="N628" s="196"/>
      <c r="O628" s="65"/>
      <c r="P628" s="65"/>
      <c r="Q628" s="65"/>
      <c r="R628" s="65"/>
      <c r="S628" s="65"/>
      <c r="T628" s="66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152</v>
      </c>
      <c r="AU628" s="18" t="s">
        <v>79</v>
      </c>
    </row>
    <row r="629" spans="1:65" s="2" customFormat="1" ht="11.25">
      <c r="A629" s="35"/>
      <c r="B629" s="36"/>
      <c r="C629" s="37"/>
      <c r="D629" s="197" t="s">
        <v>154</v>
      </c>
      <c r="E629" s="37"/>
      <c r="F629" s="198" t="s">
        <v>1059</v>
      </c>
      <c r="G629" s="37"/>
      <c r="H629" s="37"/>
      <c r="I629" s="194"/>
      <c r="J629" s="37"/>
      <c r="K629" s="37"/>
      <c r="L629" s="40"/>
      <c r="M629" s="195"/>
      <c r="N629" s="196"/>
      <c r="O629" s="65"/>
      <c r="P629" s="65"/>
      <c r="Q629" s="65"/>
      <c r="R629" s="65"/>
      <c r="S629" s="65"/>
      <c r="T629" s="66"/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T629" s="18" t="s">
        <v>154</v>
      </c>
      <c r="AU629" s="18" t="s">
        <v>79</v>
      </c>
    </row>
    <row r="630" spans="1:65" s="2" customFormat="1" ht="16.5" customHeight="1">
      <c r="A630" s="35"/>
      <c r="B630" s="36"/>
      <c r="C630" s="179" t="s">
        <v>1060</v>
      </c>
      <c r="D630" s="179" t="s">
        <v>146</v>
      </c>
      <c r="E630" s="180" t="s">
        <v>1061</v>
      </c>
      <c r="F630" s="181" t="s">
        <v>1062</v>
      </c>
      <c r="G630" s="182" t="s">
        <v>240</v>
      </c>
      <c r="H630" s="183">
        <v>365.52199999999999</v>
      </c>
      <c r="I630" s="184"/>
      <c r="J630" s="185">
        <f>ROUND(I630*H630,2)</f>
        <v>0</v>
      </c>
      <c r="K630" s="181" t="s">
        <v>150</v>
      </c>
      <c r="L630" s="40"/>
      <c r="M630" s="186" t="s">
        <v>19</v>
      </c>
      <c r="N630" s="187" t="s">
        <v>40</v>
      </c>
      <c r="O630" s="65"/>
      <c r="P630" s="188">
        <f>O630*H630</f>
        <v>0</v>
      </c>
      <c r="Q630" s="188">
        <v>0</v>
      </c>
      <c r="R630" s="188">
        <f>Q630*H630</f>
        <v>0</v>
      </c>
      <c r="S630" s="188">
        <v>0</v>
      </c>
      <c r="T630" s="189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190" t="s">
        <v>179</v>
      </c>
      <c r="AT630" s="190" t="s">
        <v>146</v>
      </c>
      <c r="AU630" s="190" t="s">
        <v>79</v>
      </c>
      <c r="AY630" s="18" t="s">
        <v>144</v>
      </c>
      <c r="BE630" s="191">
        <f>IF(N630="základní",J630,0)</f>
        <v>0</v>
      </c>
      <c r="BF630" s="191">
        <f>IF(N630="snížená",J630,0)</f>
        <v>0</v>
      </c>
      <c r="BG630" s="191">
        <f>IF(N630="zákl. přenesená",J630,0)</f>
        <v>0</v>
      </c>
      <c r="BH630" s="191">
        <f>IF(N630="sníž. přenesená",J630,0)</f>
        <v>0</v>
      </c>
      <c r="BI630" s="191">
        <f>IF(N630="nulová",J630,0)</f>
        <v>0</v>
      </c>
      <c r="BJ630" s="18" t="s">
        <v>77</v>
      </c>
      <c r="BK630" s="191">
        <f>ROUND(I630*H630,2)</f>
        <v>0</v>
      </c>
      <c r="BL630" s="18" t="s">
        <v>179</v>
      </c>
      <c r="BM630" s="190" t="s">
        <v>883</v>
      </c>
    </row>
    <row r="631" spans="1:65" s="2" customFormat="1" ht="11.25">
      <c r="A631" s="35"/>
      <c r="B631" s="36"/>
      <c r="C631" s="37"/>
      <c r="D631" s="192" t="s">
        <v>152</v>
      </c>
      <c r="E631" s="37"/>
      <c r="F631" s="193" t="s">
        <v>1063</v>
      </c>
      <c r="G631" s="37"/>
      <c r="H631" s="37"/>
      <c r="I631" s="194"/>
      <c r="J631" s="37"/>
      <c r="K631" s="37"/>
      <c r="L631" s="40"/>
      <c r="M631" s="195"/>
      <c r="N631" s="196"/>
      <c r="O631" s="65"/>
      <c r="P631" s="65"/>
      <c r="Q631" s="65"/>
      <c r="R631" s="65"/>
      <c r="S631" s="65"/>
      <c r="T631" s="66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T631" s="18" t="s">
        <v>152</v>
      </c>
      <c r="AU631" s="18" t="s">
        <v>79</v>
      </c>
    </row>
    <row r="632" spans="1:65" s="2" customFormat="1" ht="11.25">
      <c r="A632" s="35"/>
      <c r="B632" s="36"/>
      <c r="C632" s="37"/>
      <c r="D632" s="197" t="s">
        <v>154</v>
      </c>
      <c r="E632" s="37"/>
      <c r="F632" s="198" t="s">
        <v>1064</v>
      </c>
      <c r="G632" s="37"/>
      <c r="H632" s="37"/>
      <c r="I632" s="194"/>
      <c r="J632" s="37"/>
      <c r="K632" s="37"/>
      <c r="L632" s="40"/>
      <c r="M632" s="195"/>
      <c r="N632" s="196"/>
      <c r="O632" s="65"/>
      <c r="P632" s="65"/>
      <c r="Q632" s="65"/>
      <c r="R632" s="65"/>
      <c r="S632" s="65"/>
      <c r="T632" s="66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8" t="s">
        <v>154</v>
      </c>
      <c r="AU632" s="18" t="s">
        <v>79</v>
      </c>
    </row>
    <row r="633" spans="1:65" s="2" customFormat="1" ht="16.5" customHeight="1">
      <c r="A633" s="35"/>
      <c r="B633" s="36"/>
      <c r="C633" s="210" t="s">
        <v>1065</v>
      </c>
      <c r="D633" s="210" t="s">
        <v>255</v>
      </c>
      <c r="E633" s="211" t="s">
        <v>1066</v>
      </c>
      <c r="F633" s="212" t="s">
        <v>1067</v>
      </c>
      <c r="G633" s="213" t="s">
        <v>240</v>
      </c>
      <c r="H633" s="214">
        <v>402.07400000000001</v>
      </c>
      <c r="I633" s="215"/>
      <c r="J633" s="216">
        <f>ROUND(I633*H633,2)</f>
        <v>0</v>
      </c>
      <c r="K633" s="212" t="s">
        <v>150</v>
      </c>
      <c r="L633" s="217"/>
      <c r="M633" s="218" t="s">
        <v>19</v>
      </c>
      <c r="N633" s="219" t="s">
        <v>40</v>
      </c>
      <c r="O633" s="65"/>
      <c r="P633" s="188">
        <f>O633*H633</f>
        <v>0</v>
      </c>
      <c r="Q633" s="188">
        <v>1.7000000000000001E-4</v>
      </c>
      <c r="R633" s="188">
        <f>Q633*H633</f>
        <v>6.835258000000001E-2</v>
      </c>
      <c r="S633" s="188">
        <v>0</v>
      </c>
      <c r="T633" s="189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190" t="s">
        <v>267</v>
      </c>
      <c r="AT633" s="190" t="s">
        <v>255</v>
      </c>
      <c r="AU633" s="190" t="s">
        <v>79</v>
      </c>
      <c r="AY633" s="18" t="s">
        <v>144</v>
      </c>
      <c r="BE633" s="191">
        <f>IF(N633="základní",J633,0)</f>
        <v>0</v>
      </c>
      <c r="BF633" s="191">
        <f>IF(N633="snížená",J633,0)</f>
        <v>0</v>
      </c>
      <c r="BG633" s="191">
        <f>IF(N633="zákl. přenesená",J633,0)</f>
        <v>0</v>
      </c>
      <c r="BH633" s="191">
        <f>IF(N633="sníž. přenesená",J633,0)</f>
        <v>0</v>
      </c>
      <c r="BI633" s="191">
        <f>IF(N633="nulová",J633,0)</f>
        <v>0</v>
      </c>
      <c r="BJ633" s="18" t="s">
        <v>77</v>
      </c>
      <c r="BK633" s="191">
        <f>ROUND(I633*H633,2)</f>
        <v>0</v>
      </c>
      <c r="BL633" s="18" t="s">
        <v>179</v>
      </c>
      <c r="BM633" s="190" t="s">
        <v>891</v>
      </c>
    </row>
    <row r="634" spans="1:65" s="2" customFormat="1" ht="11.25">
      <c r="A634" s="35"/>
      <c r="B634" s="36"/>
      <c r="C634" s="37"/>
      <c r="D634" s="192" t="s">
        <v>152</v>
      </c>
      <c r="E634" s="37"/>
      <c r="F634" s="193" t="s">
        <v>1067</v>
      </c>
      <c r="G634" s="37"/>
      <c r="H634" s="37"/>
      <c r="I634" s="194"/>
      <c r="J634" s="37"/>
      <c r="K634" s="37"/>
      <c r="L634" s="40"/>
      <c r="M634" s="195"/>
      <c r="N634" s="196"/>
      <c r="O634" s="65"/>
      <c r="P634" s="65"/>
      <c r="Q634" s="65"/>
      <c r="R634" s="65"/>
      <c r="S634" s="65"/>
      <c r="T634" s="66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152</v>
      </c>
      <c r="AU634" s="18" t="s">
        <v>79</v>
      </c>
    </row>
    <row r="635" spans="1:65" s="2" customFormat="1" ht="16.5" customHeight="1">
      <c r="A635" s="35"/>
      <c r="B635" s="36"/>
      <c r="C635" s="179" t="s">
        <v>1068</v>
      </c>
      <c r="D635" s="179" t="s">
        <v>146</v>
      </c>
      <c r="E635" s="180" t="s">
        <v>1069</v>
      </c>
      <c r="F635" s="181" t="s">
        <v>1070</v>
      </c>
      <c r="G635" s="182" t="s">
        <v>240</v>
      </c>
      <c r="H635" s="183">
        <v>235.94</v>
      </c>
      <c r="I635" s="184"/>
      <c r="J635" s="185">
        <f>ROUND(I635*H635,2)</f>
        <v>0</v>
      </c>
      <c r="K635" s="181" t="s">
        <v>150</v>
      </c>
      <c r="L635" s="40"/>
      <c r="M635" s="186" t="s">
        <v>19</v>
      </c>
      <c r="N635" s="187" t="s">
        <v>40</v>
      </c>
      <c r="O635" s="65"/>
      <c r="P635" s="188">
        <f>O635*H635</f>
        <v>0</v>
      </c>
      <c r="Q635" s="188">
        <v>1.17E-3</v>
      </c>
      <c r="R635" s="188">
        <f>Q635*H635</f>
        <v>0.27604980000000001</v>
      </c>
      <c r="S635" s="188">
        <v>0</v>
      </c>
      <c r="T635" s="189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190" t="s">
        <v>179</v>
      </c>
      <c r="AT635" s="190" t="s">
        <v>146</v>
      </c>
      <c r="AU635" s="190" t="s">
        <v>79</v>
      </c>
      <c r="AY635" s="18" t="s">
        <v>144</v>
      </c>
      <c r="BE635" s="191">
        <f>IF(N635="základní",J635,0)</f>
        <v>0</v>
      </c>
      <c r="BF635" s="191">
        <f>IF(N635="snížená",J635,0)</f>
        <v>0</v>
      </c>
      <c r="BG635" s="191">
        <f>IF(N635="zákl. přenesená",J635,0)</f>
        <v>0</v>
      </c>
      <c r="BH635" s="191">
        <f>IF(N635="sníž. přenesená",J635,0)</f>
        <v>0</v>
      </c>
      <c r="BI635" s="191">
        <f>IF(N635="nulová",J635,0)</f>
        <v>0</v>
      </c>
      <c r="BJ635" s="18" t="s">
        <v>77</v>
      </c>
      <c r="BK635" s="191">
        <f>ROUND(I635*H635,2)</f>
        <v>0</v>
      </c>
      <c r="BL635" s="18" t="s">
        <v>179</v>
      </c>
      <c r="BM635" s="190" t="s">
        <v>900</v>
      </c>
    </row>
    <row r="636" spans="1:65" s="2" customFormat="1" ht="11.25">
      <c r="A636" s="35"/>
      <c r="B636" s="36"/>
      <c r="C636" s="37"/>
      <c r="D636" s="192" t="s">
        <v>152</v>
      </c>
      <c r="E636" s="37"/>
      <c r="F636" s="193" t="s">
        <v>1071</v>
      </c>
      <c r="G636" s="37"/>
      <c r="H636" s="37"/>
      <c r="I636" s="194"/>
      <c r="J636" s="37"/>
      <c r="K636" s="37"/>
      <c r="L636" s="40"/>
      <c r="M636" s="195"/>
      <c r="N636" s="196"/>
      <c r="O636" s="65"/>
      <c r="P636" s="65"/>
      <c r="Q636" s="65"/>
      <c r="R636" s="65"/>
      <c r="S636" s="65"/>
      <c r="T636" s="66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152</v>
      </c>
      <c r="AU636" s="18" t="s">
        <v>79</v>
      </c>
    </row>
    <row r="637" spans="1:65" s="2" customFormat="1" ht="11.25">
      <c r="A637" s="35"/>
      <c r="B637" s="36"/>
      <c r="C637" s="37"/>
      <c r="D637" s="197" t="s">
        <v>154</v>
      </c>
      <c r="E637" s="37"/>
      <c r="F637" s="198" t="s">
        <v>1072</v>
      </c>
      <c r="G637" s="37"/>
      <c r="H637" s="37"/>
      <c r="I637" s="194"/>
      <c r="J637" s="37"/>
      <c r="K637" s="37"/>
      <c r="L637" s="40"/>
      <c r="M637" s="195"/>
      <c r="N637" s="196"/>
      <c r="O637" s="65"/>
      <c r="P637" s="65"/>
      <c r="Q637" s="65"/>
      <c r="R637" s="65"/>
      <c r="S637" s="65"/>
      <c r="T637" s="66"/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T637" s="18" t="s">
        <v>154</v>
      </c>
      <c r="AU637" s="18" t="s">
        <v>79</v>
      </c>
    </row>
    <row r="638" spans="1:65" s="2" customFormat="1" ht="24.2" customHeight="1">
      <c r="A638" s="35"/>
      <c r="B638" s="36"/>
      <c r="C638" s="210" t="s">
        <v>1073</v>
      </c>
      <c r="D638" s="210" t="s">
        <v>255</v>
      </c>
      <c r="E638" s="211" t="s">
        <v>1074</v>
      </c>
      <c r="F638" s="212" t="s">
        <v>1075</v>
      </c>
      <c r="G638" s="213" t="s">
        <v>240</v>
      </c>
      <c r="H638" s="214">
        <v>247.73699999999999</v>
      </c>
      <c r="I638" s="215"/>
      <c r="J638" s="216">
        <f>ROUND(I638*H638,2)</f>
        <v>0</v>
      </c>
      <c r="K638" s="212" t="s">
        <v>150</v>
      </c>
      <c r="L638" s="217"/>
      <c r="M638" s="218" t="s">
        <v>19</v>
      </c>
      <c r="N638" s="219" t="s">
        <v>40</v>
      </c>
      <c r="O638" s="65"/>
      <c r="P638" s="188">
        <f>O638*H638</f>
        <v>0</v>
      </c>
      <c r="Q638" s="188">
        <v>2.0999999999999999E-3</v>
      </c>
      <c r="R638" s="188">
        <f>Q638*H638</f>
        <v>0.52024769999999998</v>
      </c>
      <c r="S638" s="188">
        <v>0</v>
      </c>
      <c r="T638" s="189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190" t="s">
        <v>267</v>
      </c>
      <c r="AT638" s="190" t="s">
        <v>255</v>
      </c>
      <c r="AU638" s="190" t="s">
        <v>79</v>
      </c>
      <c r="AY638" s="18" t="s">
        <v>144</v>
      </c>
      <c r="BE638" s="191">
        <f>IF(N638="základní",J638,0)</f>
        <v>0</v>
      </c>
      <c r="BF638" s="191">
        <f>IF(N638="snížená",J638,0)</f>
        <v>0</v>
      </c>
      <c r="BG638" s="191">
        <f>IF(N638="zákl. přenesená",J638,0)</f>
        <v>0</v>
      </c>
      <c r="BH638" s="191">
        <f>IF(N638="sníž. přenesená",J638,0)</f>
        <v>0</v>
      </c>
      <c r="BI638" s="191">
        <f>IF(N638="nulová",J638,0)</f>
        <v>0</v>
      </c>
      <c r="BJ638" s="18" t="s">
        <v>77</v>
      </c>
      <c r="BK638" s="191">
        <f>ROUND(I638*H638,2)</f>
        <v>0</v>
      </c>
      <c r="BL638" s="18" t="s">
        <v>179</v>
      </c>
      <c r="BM638" s="190" t="s">
        <v>908</v>
      </c>
    </row>
    <row r="639" spans="1:65" s="2" customFormat="1" ht="11.25">
      <c r="A639" s="35"/>
      <c r="B639" s="36"/>
      <c r="C639" s="37"/>
      <c r="D639" s="192" t="s">
        <v>152</v>
      </c>
      <c r="E639" s="37"/>
      <c r="F639" s="193" t="s">
        <v>1075</v>
      </c>
      <c r="G639" s="37"/>
      <c r="H639" s="37"/>
      <c r="I639" s="194"/>
      <c r="J639" s="37"/>
      <c r="K639" s="37"/>
      <c r="L639" s="40"/>
      <c r="M639" s="195"/>
      <c r="N639" s="196"/>
      <c r="O639" s="65"/>
      <c r="P639" s="65"/>
      <c r="Q639" s="65"/>
      <c r="R639" s="65"/>
      <c r="S639" s="65"/>
      <c r="T639" s="66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T639" s="18" t="s">
        <v>152</v>
      </c>
      <c r="AU639" s="18" t="s">
        <v>79</v>
      </c>
    </row>
    <row r="640" spans="1:65" s="2" customFormat="1" ht="16.5" customHeight="1">
      <c r="A640" s="35"/>
      <c r="B640" s="36"/>
      <c r="C640" s="179" t="s">
        <v>1076</v>
      </c>
      <c r="D640" s="179" t="s">
        <v>146</v>
      </c>
      <c r="E640" s="180" t="s">
        <v>1077</v>
      </c>
      <c r="F640" s="181" t="s">
        <v>1078</v>
      </c>
      <c r="G640" s="182" t="s">
        <v>788</v>
      </c>
      <c r="H640" s="220"/>
      <c r="I640" s="184"/>
      <c r="J640" s="185">
        <f>ROUND(I640*H640,2)</f>
        <v>0</v>
      </c>
      <c r="K640" s="181" t="s">
        <v>150</v>
      </c>
      <c r="L640" s="40"/>
      <c r="M640" s="186" t="s">
        <v>19</v>
      </c>
      <c r="N640" s="187" t="s">
        <v>40</v>
      </c>
      <c r="O640" s="65"/>
      <c r="P640" s="188">
        <f>O640*H640</f>
        <v>0</v>
      </c>
      <c r="Q640" s="188">
        <v>0</v>
      </c>
      <c r="R640" s="188">
        <f>Q640*H640</f>
        <v>0</v>
      </c>
      <c r="S640" s="188">
        <v>0</v>
      </c>
      <c r="T640" s="189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190" t="s">
        <v>179</v>
      </c>
      <c r="AT640" s="190" t="s">
        <v>146</v>
      </c>
      <c r="AU640" s="190" t="s">
        <v>79</v>
      </c>
      <c r="AY640" s="18" t="s">
        <v>144</v>
      </c>
      <c r="BE640" s="191">
        <f>IF(N640="základní",J640,0)</f>
        <v>0</v>
      </c>
      <c r="BF640" s="191">
        <f>IF(N640="snížená",J640,0)</f>
        <v>0</v>
      </c>
      <c r="BG640" s="191">
        <f>IF(N640="zákl. přenesená",J640,0)</f>
        <v>0</v>
      </c>
      <c r="BH640" s="191">
        <f>IF(N640="sníž. přenesená",J640,0)</f>
        <v>0</v>
      </c>
      <c r="BI640" s="191">
        <f>IF(N640="nulová",J640,0)</f>
        <v>0</v>
      </c>
      <c r="BJ640" s="18" t="s">
        <v>77</v>
      </c>
      <c r="BK640" s="191">
        <f>ROUND(I640*H640,2)</f>
        <v>0</v>
      </c>
      <c r="BL640" s="18" t="s">
        <v>179</v>
      </c>
      <c r="BM640" s="190" t="s">
        <v>1079</v>
      </c>
    </row>
    <row r="641" spans="1:65" s="2" customFormat="1" ht="19.5">
      <c r="A641" s="35"/>
      <c r="B641" s="36"/>
      <c r="C641" s="37"/>
      <c r="D641" s="192" t="s">
        <v>152</v>
      </c>
      <c r="E641" s="37"/>
      <c r="F641" s="193" t="s">
        <v>1080</v>
      </c>
      <c r="G641" s="37"/>
      <c r="H641" s="37"/>
      <c r="I641" s="194"/>
      <c r="J641" s="37"/>
      <c r="K641" s="37"/>
      <c r="L641" s="40"/>
      <c r="M641" s="195"/>
      <c r="N641" s="196"/>
      <c r="O641" s="65"/>
      <c r="P641" s="65"/>
      <c r="Q641" s="65"/>
      <c r="R641" s="65"/>
      <c r="S641" s="65"/>
      <c r="T641" s="66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T641" s="18" t="s">
        <v>152</v>
      </c>
      <c r="AU641" s="18" t="s">
        <v>79</v>
      </c>
    </row>
    <row r="642" spans="1:65" s="2" customFormat="1" ht="11.25">
      <c r="A642" s="35"/>
      <c r="B642" s="36"/>
      <c r="C642" s="37"/>
      <c r="D642" s="197" t="s">
        <v>154</v>
      </c>
      <c r="E642" s="37"/>
      <c r="F642" s="198" t="s">
        <v>1081</v>
      </c>
      <c r="G642" s="37"/>
      <c r="H642" s="37"/>
      <c r="I642" s="194"/>
      <c r="J642" s="37"/>
      <c r="K642" s="37"/>
      <c r="L642" s="40"/>
      <c r="M642" s="195"/>
      <c r="N642" s="196"/>
      <c r="O642" s="65"/>
      <c r="P642" s="65"/>
      <c r="Q642" s="65"/>
      <c r="R642" s="65"/>
      <c r="S642" s="65"/>
      <c r="T642" s="66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T642" s="18" t="s">
        <v>154</v>
      </c>
      <c r="AU642" s="18" t="s">
        <v>79</v>
      </c>
    </row>
    <row r="643" spans="1:65" s="12" customFormat="1" ht="22.9" customHeight="1">
      <c r="B643" s="163"/>
      <c r="C643" s="164"/>
      <c r="D643" s="165" t="s">
        <v>68</v>
      </c>
      <c r="E643" s="177" t="s">
        <v>1082</v>
      </c>
      <c r="F643" s="177" t="s">
        <v>1083</v>
      </c>
      <c r="G643" s="164"/>
      <c r="H643" s="164"/>
      <c r="I643" s="167"/>
      <c r="J643" s="178">
        <f>BK643</f>
        <v>0</v>
      </c>
      <c r="K643" s="164"/>
      <c r="L643" s="169"/>
      <c r="M643" s="170"/>
      <c r="N643" s="171"/>
      <c r="O643" s="171"/>
      <c r="P643" s="172">
        <f>SUM(P644:P673)</f>
        <v>0</v>
      </c>
      <c r="Q643" s="171"/>
      <c r="R643" s="172">
        <f>SUM(R644:R673)</f>
        <v>0.22620927159999998</v>
      </c>
      <c r="S643" s="171"/>
      <c r="T643" s="173">
        <f>SUM(T644:T673)</f>
        <v>0.3601915</v>
      </c>
      <c r="AR643" s="174" t="s">
        <v>79</v>
      </c>
      <c r="AT643" s="175" t="s">
        <v>68</v>
      </c>
      <c r="AU643" s="175" t="s">
        <v>77</v>
      </c>
      <c r="AY643" s="174" t="s">
        <v>144</v>
      </c>
      <c r="BK643" s="176">
        <f>SUM(BK644:BK673)</f>
        <v>0</v>
      </c>
    </row>
    <row r="644" spans="1:65" s="2" customFormat="1" ht="16.5" customHeight="1">
      <c r="A644" s="35"/>
      <c r="B644" s="36"/>
      <c r="C644" s="179" t="s">
        <v>1084</v>
      </c>
      <c r="D644" s="179" t="s">
        <v>146</v>
      </c>
      <c r="E644" s="180" t="s">
        <v>1085</v>
      </c>
      <c r="F644" s="181" t="s">
        <v>1086</v>
      </c>
      <c r="G644" s="182" t="s">
        <v>204</v>
      </c>
      <c r="H644" s="183">
        <v>1</v>
      </c>
      <c r="I644" s="184"/>
      <c r="J644" s="185">
        <f>ROUND(I644*H644,2)</f>
        <v>0</v>
      </c>
      <c r="K644" s="181" t="s">
        <v>150</v>
      </c>
      <c r="L644" s="40"/>
      <c r="M644" s="186" t="s">
        <v>19</v>
      </c>
      <c r="N644" s="187" t="s">
        <v>40</v>
      </c>
      <c r="O644" s="65"/>
      <c r="P644" s="188">
        <f>O644*H644</f>
        <v>0</v>
      </c>
      <c r="Q644" s="188">
        <v>0</v>
      </c>
      <c r="R644" s="188">
        <f>Q644*H644</f>
        <v>0</v>
      </c>
      <c r="S644" s="188">
        <v>1.4999999999999999E-2</v>
      </c>
      <c r="T644" s="189">
        <f>S644*H644</f>
        <v>1.4999999999999999E-2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190" t="s">
        <v>179</v>
      </c>
      <c r="AT644" s="190" t="s">
        <v>146</v>
      </c>
      <c r="AU644" s="190" t="s">
        <v>79</v>
      </c>
      <c r="AY644" s="18" t="s">
        <v>144</v>
      </c>
      <c r="BE644" s="191">
        <f>IF(N644="základní",J644,0)</f>
        <v>0</v>
      </c>
      <c r="BF644" s="191">
        <f>IF(N644="snížená",J644,0)</f>
        <v>0</v>
      </c>
      <c r="BG644" s="191">
        <f>IF(N644="zákl. přenesená",J644,0)</f>
        <v>0</v>
      </c>
      <c r="BH644" s="191">
        <f>IF(N644="sníž. přenesená",J644,0)</f>
        <v>0</v>
      </c>
      <c r="BI644" s="191">
        <f>IF(N644="nulová",J644,0)</f>
        <v>0</v>
      </c>
      <c r="BJ644" s="18" t="s">
        <v>77</v>
      </c>
      <c r="BK644" s="191">
        <f>ROUND(I644*H644,2)</f>
        <v>0</v>
      </c>
      <c r="BL644" s="18" t="s">
        <v>179</v>
      </c>
      <c r="BM644" s="190" t="s">
        <v>916</v>
      </c>
    </row>
    <row r="645" spans="1:65" s="2" customFormat="1" ht="11.25">
      <c r="A645" s="35"/>
      <c r="B645" s="36"/>
      <c r="C645" s="37"/>
      <c r="D645" s="192" t="s">
        <v>152</v>
      </c>
      <c r="E645" s="37"/>
      <c r="F645" s="193" t="s">
        <v>1087</v>
      </c>
      <c r="G645" s="37"/>
      <c r="H645" s="37"/>
      <c r="I645" s="194"/>
      <c r="J645" s="37"/>
      <c r="K645" s="37"/>
      <c r="L645" s="40"/>
      <c r="M645" s="195"/>
      <c r="N645" s="196"/>
      <c r="O645" s="65"/>
      <c r="P645" s="65"/>
      <c r="Q645" s="65"/>
      <c r="R645" s="65"/>
      <c r="S645" s="65"/>
      <c r="T645" s="66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152</v>
      </c>
      <c r="AU645" s="18" t="s">
        <v>79</v>
      </c>
    </row>
    <row r="646" spans="1:65" s="2" customFormat="1" ht="11.25">
      <c r="A646" s="35"/>
      <c r="B646" s="36"/>
      <c r="C646" s="37"/>
      <c r="D646" s="197" t="s">
        <v>154</v>
      </c>
      <c r="E646" s="37"/>
      <c r="F646" s="198" t="s">
        <v>1088</v>
      </c>
      <c r="G646" s="37"/>
      <c r="H646" s="37"/>
      <c r="I646" s="194"/>
      <c r="J646" s="37"/>
      <c r="K646" s="37"/>
      <c r="L646" s="40"/>
      <c r="M646" s="195"/>
      <c r="N646" s="196"/>
      <c r="O646" s="65"/>
      <c r="P646" s="65"/>
      <c r="Q646" s="65"/>
      <c r="R646" s="65"/>
      <c r="S646" s="65"/>
      <c r="T646" s="66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154</v>
      </c>
      <c r="AU646" s="18" t="s">
        <v>79</v>
      </c>
    </row>
    <row r="647" spans="1:65" s="2" customFormat="1" ht="16.5" customHeight="1">
      <c r="A647" s="35"/>
      <c r="B647" s="36"/>
      <c r="C647" s="179" t="s">
        <v>1089</v>
      </c>
      <c r="D647" s="179" t="s">
        <v>146</v>
      </c>
      <c r="E647" s="180" t="s">
        <v>1090</v>
      </c>
      <c r="F647" s="181" t="s">
        <v>1091</v>
      </c>
      <c r="G647" s="182" t="s">
        <v>192</v>
      </c>
      <c r="H647" s="183">
        <v>18.45</v>
      </c>
      <c r="I647" s="184"/>
      <c r="J647" s="185">
        <f>ROUND(I647*H647,2)</f>
        <v>0</v>
      </c>
      <c r="K647" s="181" t="s">
        <v>150</v>
      </c>
      <c r="L647" s="40"/>
      <c r="M647" s="186" t="s">
        <v>19</v>
      </c>
      <c r="N647" s="187" t="s">
        <v>40</v>
      </c>
      <c r="O647" s="65"/>
      <c r="P647" s="188">
        <f>O647*H647</f>
        <v>0</v>
      </c>
      <c r="Q647" s="188">
        <v>0</v>
      </c>
      <c r="R647" s="188">
        <f>Q647*H647</f>
        <v>0</v>
      </c>
      <c r="S647" s="188">
        <v>1.67E-3</v>
      </c>
      <c r="T647" s="189">
        <f>S647*H647</f>
        <v>3.0811499999999999E-2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190" t="s">
        <v>179</v>
      </c>
      <c r="AT647" s="190" t="s">
        <v>146</v>
      </c>
      <c r="AU647" s="190" t="s">
        <v>79</v>
      </c>
      <c r="AY647" s="18" t="s">
        <v>144</v>
      </c>
      <c r="BE647" s="191">
        <f>IF(N647="základní",J647,0)</f>
        <v>0</v>
      </c>
      <c r="BF647" s="191">
        <f>IF(N647="snížená",J647,0)</f>
        <v>0</v>
      </c>
      <c r="BG647" s="191">
        <f>IF(N647="zákl. přenesená",J647,0)</f>
        <v>0</v>
      </c>
      <c r="BH647" s="191">
        <f>IF(N647="sníž. přenesená",J647,0)</f>
        <v>0</v>
      </c>
      <c r="BI647" s="191">
        <f>IF(N647="nulová",J647,0)</f>
        <v>0</v>
      </c>
      <c r="BJ647" s="18" t="s">
        <v>77</v>
      </c>
      <c r="BK647" s="191">
        <f>ROUND(I647*H647,2)</f>
        <v>0</v>
      </c>
      <c r="BL647" s="18" t="s">
        <v>179</v>
      </c>
      <c r="BM647" s="190" t="s">
        <v>925</v>
      </c>
    </row>
    <row r="648" spans="1:65" s="2" customFormat="1" ht="11.25">
      <c r="A648" s="35"/>
      <c r="B648" s="36"/>
      <c r="C648" s="37"/>
      <c r="D648" s="192" t="s">
        <v>152</v>
      </c>
      <c r="E648" s="37"/>
      <c r="F648" s="193" t="s">
        <v>1092</v>
      </c>
      <c r="G648" s="37"/>
      <c r="H648" s="37"/>
      <c r="I648" s="194"/>
      <c r="J648" s="37"/>
      <c r="K648" s="37"/>
      <c r="L648" s="40"/>
      <c r="M648" s="195"/>
      <c r="N648" s="196"/>
      <c r="O648" s="65"/>
      <c r="P648" s="65"/>
      <c r="Q648" s="65"/>
      <c r="R648" s="65"/>
      <c r="S648" s="65"/>
      <c r="T648" s="66"/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T648" s="18" t="s">
        <v>152</v>
      </c>
      <c r="AU648" s="18" t="s">
        <v>79</v>
      </c>
    </row>
    <row r="649" spans="1:65" s="2" customFormat="1" ht="11.25">
      <c r="A649" s="35"/>
      <c r="B649" s="36"/>
      <c r="C649" s="37"/>
      <c r="D649" s="197" t="s">
        <v>154</v>
      </c>
      <c r="E649" s="37"/>
      <c r="F649" s="198" t="s">
        <v>1093</v>
      </c>
      <c r="G649" s="37"/>
      <c r="H649" s="37"/>
      <c r="I649" s="194"/>
      <c r="J649" s="37"/>
      <c r="K649" s="37"/>
      <c r="L649" s="40"/>
      <c r="M649" s="195"/>
      <c r="N649" s="196"/>
      <c r="O649" s="65"/>
      <c r="P649" s="65"/>
      <c r="Q649" s="65"/>
      <c r="R649" s="65"/>
      <c r="S649" s="65"/>
      <c r="T649" s="66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T649" s="18" t="s">
        <v>154</v>
      </c>
      <c r="AU649" s="18" t="s">
        <v>79</v>
      </c>
    </row>
    <row r="650" spans="1:65" s="2" customFormat="1" ht="16.5" customHeight="1">
      <c r="A650" s="35"/>
      <c r="B650" s="36"/>
      <c r="C650" s="179" t="s">
        <v>1094</v>
      </c>
      <c r="D650" s="179" t="s">
        <v>146</v>
      </c>
      <c r="E650" s="180" t="s">
        <v>1095</v>
      </c>
      <c r="F650" s="181" t="s">
        <v>1096</v>
      </c>
      <c r="G650" s="182" t="s">
        <v>192</v>
      </c>
      <c r="H650" s="183">
        <v>80</v>
      </c>
      <c r="I650" s="184"/>
      <c r="J650" s="185">
        <f>ROUND(I650*H650,2)</f>
        <v>0</v>
      </c>
      <c r="K650" s="181" t="s">
        <v>150</v>
      </c>
      <c r="L650" s="40"/>
      <c r="M650" s="186" t="s">
        <v>19</v>
      </c>
      <c r="N650" s="187" t="s">
        <v>40</v>
      </c>
      <c r="O650" s="65"/>
      <c r="P650" s="188">
        <f>O650*H650</f>
        <v>0</v>
      </c>
      <c r="Q650" s="188">
        <v>0</v>
      </c>
      <c r="R650" s="188">
        <f>Q650*H650</f>
        <v>0</v>
      </c>
      <c r="S650" s="188">
        <v>2.5999999999999999E-3</v>
      </c>
      <c r="T650" s="189">
        <f>S650*H650</f>
        <v>0.20799999999999999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190" t="s">
        <v>179</v>
      </c>
      <c r="AT650" s="190" t="s">
        <v>146</v>
      </c>
      <c r="AU650" s="190" t="s">
        <v>79</v>
      </c>
      <c r="AY650" s="18" t="s">
        <v>144</v>
      </c>
      <c r="BE650" s="191">
        <f>IF(N650="základní",J650,0)</f>
        <v>0</v>
      </c>
      <c r="BF650" s="191">
        <f>IF(N650="snížená",J650,0)</f>
        <v>0</v>
      </c>
      <c r="BG650" s="191">
        <f>IF(N650="zákl. přenesená",J650,0)</f>
        <v>0</v>
      </c>
      <c r="BH650" s="191">
        <f>IF(N650="sníž. přenesená",J650,0)</f>
        <v>0</v>
      </c>
      <c r="BI650" s="191">
        <f>IF(N650="nulová",J650,0)</f>
        <v>0</v>
      </c>
      <c r="BJ650" s="18" t="s">
        <v>77</v>
      </c>
      <c r="BK650" s="191">
        <f>ROUND(I650*H650,2)</f>
        <v>0</v>
      </c>
      <c r="BL650" s="18" t="s">
        <v>179</v>
      </c>
      <c r="BM650" s="190" t="s">
        <v>931</v>
      </c>
    </row>
    <row r="651" spans="1:65" s="2" customFormat="1" ht="11.25">
      <c r="A651" s="35"/>
      <c r="B651" s="36"/>
      <c r="C651" s="37"/>
      <c r="D651" s="192" t="s">
        <v>152</v>
      </c>
      <c r="E651" s="37"/>
      <c r="F651" s="193" t="s">
        <v>1097</v>
      </c>
      <c r="G651" s="37"/>
      <c r="H651" s="37"/>
      <c r="I651" s="194"/>
      <c r="J651" s="37"/>
      <c r="K651" s="37"/>
      <c r="L651" s="40"/>
      <c r="M651" s="195"/>
      <c r="N651" s="196"/>
      <c r="O651" s="65"/>
      <c r="P651" s="65"/>
      <c r="Q651" s="65"/>
      <c r="R651" s="65"/>
      <c r="S651" s="65"/>
      <c r="T651" s="66"/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T651" s="18" t="s">
        <v>152</v>
      </c>
      <c r="AU651" s="18" t="s">
        <v>79</v>
      </c>
    </row>
    <row r="652" spans="1:65" s="2" customFormat="1" ht="11.25">
      <c r="A652" s="35"/>
      <c r="B652" s="36"/>
      <c r="C652" s="37"/>
      <c r="D652" s="197" t="s">
        <v>154</v>
      </c>
      <c r="E652" s="37"/>
      <c r="F652" s="198" t="s">
        <v>1098</v>
      </c>
      <c r="G652" s="37"/>
      <c r="H652" s="37"/>
      <c r="I652" s="194"/>
      <c r="J652" s="37"/>
      <c r="K652" s="37"/>
      <c r="L652" s="40"/>
      <c r="M652" s="195"/>
      <c r="N652" s="196"/>
      <c r="O652" s="65"/>
      <c r="P652" s="65"/>
      <c r="Q652" s="65"/>
      <c r="R652" s="65"/>
      <c r="S652" s="65"/>
      <c r="T652" s="66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154</v>
      </c>
      <c r="AU652" s="18" t="s">
        <v>79</v>
      </c>
    </row>
    <row r="653" spans="1:65" s="2" customFormat="1" ht="16.5" customHeight="1">
      <c r="A653" s="35"/>
      <c r="B653" s="36"/>
      <c r="C653" s="179" t="s">
        <v>1099</v>
      </c>
      <c r="D653" s="179" t="s">
        <v>146</v>
      </c>
      <c r="E653" s="180" t="s">
        <v>1100</v>
      </c>
      <c r="F653" s="181" t="s">
        <v>1101</v>
      </c>
      <c r="G653" s="182" t="s">
        <v>192</v>
      </c>
      <c r="H653" s="183">
        <v>27</v>
      </c>
      <c r="I653" s="184"/>
      <c r="J653" s="185">
        <f>ROUND(I653*H653,2)</f>
        <v>0</v>
      </c>
      <c r="K653" s="181" t="s">
        <v>150</v>
      </c>
      <c r="L653" s="40"/>
      <c r="M653" s="186" t="s">
        <v>19</v>
      </c>
      <c r="N653" s="187" t="s">
        <v>40</v>
      </c>
      <c r="O653" s="65"/>
      <c r="P653" s="188">
        <f>O653*H653</f>
        <v>0</v>
      </c>
      <c r="Q653" s="188">
        <v>0</v>
      </c>
      <c r="R653" s="188">
        <f>Q653*H653</f>
        <v>0</v>
      </c>
      <c r="S653" s="188">
        <v>3.9399999999999999E-3</v>
      </c>
      <c r="T653" s="189">
        <f>S653*H653</f>
        <v>0.10638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190" t="s">
        <v>179</v>
      </c>
      <c r="AT653" s="190" t="s">
        <v>146</v>
      </c>
      <c r="AU653" s="190" t="s">
        <v>79</v>
      </c>
      <c r="AY653" s="18" t="s">
        <v>144</v>
      </c>
      <c r="BE653" s="191">
        <f>IF(N653="základní",J653,0)</f>
        <v>0</v>
      </c>
      <c r="BF653" s="191">
        <f>IF(N653="snížená",J653,0)</f>
        <v>0</v>
      </c>
      <c r="BG653" s="191">
        <f>IF(N653="zákl. přenesená",J653,0)</f>
        <v>0</v>
      </c>
      <c r="BH653" s="191">
        <f>IF(N653="sníž. přenesená",J653,0)</f>
        <v>0</v>
      </c>
      <c r="BI653" s="191">
        <f>IF(N653="nulová",J653,0)</f>
        <v>0</v>
      </c>
      <c r="BJ653" s="18" t="s">
        <v>77</v>
      </c>
      <c r="BK653" s="191">
        <f>ROUND(I653*H653,2)</f>
        <v>0</v>
      </c>
      <c r="BL653" s="18" t="s">
        <v>179</v>
      </c>
      <c r="BM653" s="190" t="s">
        <v>937</v>
      </c>
    </row>
    <row r="654" spans="1:65" s="2" customFormat="1" ht="11.25">
      <c r="A654" s="35"/>
      <c r="B654" s="36"/>
      <c r="C654" s="37"/>
      <c r="D654" s="192" t="s">
        <v>152</v>
      </c>
      <c r="E654" s="37"/>
      <c r="F654" s="193" t="s">
        <v>1102</v>
      </c>
      <c r="G654" s="37"/>
      <c r="H654" s="37"/>
      <c r="I654" s="194"/>
      <c r="J654" s="37"/>
      <c r="K654" s="37"/>
      <c r="L654" s="40"/>
      <c r="M654" s="195"/>
      <c r="N654" s="196"/>
      <c r="O654" s="65"/>
      <c r="P654" s="65"/>
      <c r="Q654" s="65"/>
      <c r="R654" s="65"/>
      <c r="S654" s="65"/>
      <c r="T654" s="66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8" t="s">
        <v>152</v>
      </c>
      <c r="AU654" s="18" t="s">
        <v>79</v>
      </c>
    </row>
    <row r="655" spans="1:65" s="2" customFormat="1" ht="11.25">
      <c r="A655" s="35"/>
      <c r="B655" s="36"/>
      <c r="C655" s="37"/>
      <c r="D655" s="197" t="s">
        <v>154</v>
      </c>
      <c r="E655" s="37"/>
      <c r="F655" s="198" t="s">
        <v>1103</v>
      </c>
      <c r="G655" s="37"/>
      <c r="H655" s="37"/>
      <c r="I655" s="194"/>
      <c r="J655" s="37"/>
      <c r="K655" s="37"/>
      <c r="L655" s="40"/>
      <c r="M655" s="195"/>
      <c r="N655" s="196"/>
      <c r="O655" s="65"/>
      <c r="P655" s="65"/>
      <c r="Q655" s="65"/>
      <c r="R655" s="65"/>
      <c r="S655" s="65"/>
      <c r="T655" s="66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T655" s="18" t="s">
        <v>154</v>
      </c>
      <c r="AU655" s="18" t="s">
        <v>79</v>
      </c>
    </row>
    <row r="656" spans="1:65" s="2" customFormat="1" ht="16.5" customHeight="1">
      <c r="A656" s="35"/>
      <c r="B656" s="36"/>
      <c r="C656" s="179" t="s">
        <v>1104</v>
      </c>
      <c r="D656" s="179" t="s">
        <v>146</v>
      </c>
      <c r="E656" s="180" t="s">
        <v>1105</v>
      </c>
      <c r="F656" s="181" t="s">
        <v>1106</v>
      </c>
      <c r="G656" s="182" t="s">
        <v>192</v>
      </c>
      <c r="H656" s="183">
        <v>12.6</v>
      </c>
      <c r="I656" s="184"/>
      <c r="J656" s="185">
        <f>ROUND(I656*H656,2)</f>
        <v>0</v>
      </c>
      <c r="K656" s="181" t="s">
        <v>150</v>
      </c>
      <c r="L656" s="40"/>
      <c r="M656" s="186" t="s">
        <v>19</v>
      </c>
      <c r="N656" s="187" t="s">
        <v>40</v>
      </c>
      <c r="O656" s="65"/>
      <c r="P656" s="188">
        <f>O656*H656</f>
        <v>0</v>
      </c>
      <c r="Q656" s="188">
        <v>2.9114660000000001E-3</v>
      </c>
      <c r="R656" s="188">
        <f>Q656*H656</f>
        <v>3.6684471599999997E-2</v>
      </c>
      <c r="S656" s="188">
        <v>0</v>
      </c>
      <c r="T656" s="189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190" t="s">
        <v>179</v>
      </c>
      <c r="AT656" s="190" t="s">
        <v>146</v>
      </c>
      <c r="AU656" s="190" t="s">
        <v>79</v>
      </c>
      <c r="AY656" s="18" t="s">
        <v>144</v>
      </c>
      <c r="BE656" s="191">
        <f>IF(N656="základní",J656,0)</f>
        <v>0</v>
      </c>
      <c r="BF656" s="191">
        <f>IF(N656="snížená",J656,0)</f>
        <v>0</v>
      </c>
      <c r="BG656" s="191">
        <f>IF(N656="zákl. přenesená",J656,0)</f>
        <v>0</v>
      </c>
      <c r="BH656" s="191">
        <f>IF(N656="sníž. přenesená",J656,0)</f>
        <v>0</v>
      </c>
      <c r="BI656" s="191">
        <f>IF(N656="nulová",J656,0)</f>
        <v>0</v>
      </c>
      <c r="BJ656" s="18" t="s">
        <v>77</v>
      </c>
      <c r="BK656" s="191">
        <f>ROUND(I656*H656,2)</f>
        <v>0</v>
      </c>
      <c r="BL656" s="18" t="s">
        <v>179</v>
      </c>
      <c r="BM656" s="190" t="s">
        <v>944</v>
      </c>
    </row>
    <row r="657" spans="1:65" s="2" customFormat="1" ht="11.25">
      <c r="A657" s="35"/>
      <c r="B657" s="36"/>
      <c r="C657" s="37"/>
      <c r="D657" s="192" t="s">
        <v>152</v>
      </c>
      <c r="E657" s="37"/>
      <c r="F657" s="193" t="s">
        <v>1107</v>
      </c>
      <c r="G657" s="37"/>
      <c r="H657" s="37"/>
      <c r="I657" s="194"/>
      <c r="J657" s="37"/>
      <c r="K657" s="37"/>
      <c r="L657" s="40"/>
      <c r="M657" s="195"/>
      <c r="N657" s="196"/>
      <c r="O657" s="65"/>
      <c r="P657" s="65"/>
      <c r="Q657" s="65"/>
      <c r="R657" s="65"/>
      <c r="S657" s="65"/>
      <c r="T657" s="66"/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T657" s="18" t="s">
        <v>152</v>
      </c>
      <c r="AU657" s="18" t="s">
        <v>79</v>
      </c>
    </row>
    <row r="658" spans="1:65" s="2" customFormat="1" ht="11.25">
      <c r="A658" s="35"/>
      <c r="B658" s="36"/>
      <c r="C658" s="37"/>
      <c r="D658" s="197" t="s">
        <v>154</v>
      </c>
      <c r="E658" s="37"/>
      <c r="F658" s="198" t="s">
        <v>1108</v>
      </c>
      <c r="G658" s="37"/>
      <c r="H658" s="37"/>
      <c r="I658" s="194"/>
      <c r="J658" s="37"/>
      <c r="K658" s="37"/>
      <c r="L658" s="40"/>
      <c r="M658" s="195"/>
      <c r="N658" s="196"/>
      <c r="O658" s="65"/>
      <c r="P658" s="65"/>
      <c r="Q658" s="65"/>
      <c r="R658" s="65"/>
      <c r="S658" s="65"/>
      <c r="T658" s="66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T658" s="18" t="s">
        <v>154</v>
      </c>
      <c r="AU658" s="18" t="s">
        <v>79</v>
      </c>
    </row>
    <row r="659" spans="1:65" s="2" customFormat="1" ht="16.5" customHeight="1">
      <c r="A659" s="35"/>
      <c r="B659" s="36"/>
      <c r="C659" s="179" t="s">
        <v>1109</v>
      </c>
      <c r="D659" s="179" t="s">
        <v>146</v>
      </c>
      <c r="E659" s="180" t="s">
        <v>1110</v>
      </c>
      <c r="F659" s="181" t="s">
        <v>1111</v>
      </c>
      <c r="G659" s="182" t="s">
        <v>192</v>
      </c>
      <c r="H659" s="183">
        <v>80</v>
      </c>
      <c r="I659" s="184"/>
      <c r="J659" s="185">
        <f>ROUND(I659*H659,2)</f>
        <v>0</v>
      </c>
      <c r="K659" s="181" t="s">
        <v>150</v>
      </c>
      <c r="L659" s="40"/>
      <c r="M659" s="186" t="s">
        <v>19</v>
      </c>
      <c r="N659" s="187" t="s">
        <v>40</v>
      </c>
      <c r="O659" s="65"/>
      <c r="P659" s="188">
        <f>O659*H659</f>
        <v>0</v>
      </c>
      <c r="Q659" s="188">
        <v>1.6887E-3</v>
      </c>
      <c r="R659" s="188">
        <f>Q659*H659</f>
        <v>0.13509599999999999</v>
      </c>
      <c r="S659" s="188">
        <v>0</v>
      </c>
      <c r="T659" s="189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190" t="s">
        <v>179</v>
      </c>
      <c r="AT659" s="190" t="s">
        <v>146</v>
      </c>
      <c r="AU659" s="190" t="s">
        <v>79</v>
      </c>
      <c r="AY659" s="18" t="s">
        <v>144</v>
      </c>
      <c r="BE659" s="191">
        <f>IF(N659="základní",J659,0)</f>
        <v>0</v>
      </c>
      <c r="BF659" s="191">
        <f>IF(N659="snížená",J659,0)</f>
        <v>0</v>
      </c>
      <c r="BG659" s="191">
        <f>IF(N659="zákl. přenesená",J659,0)</f>
        <v>0</v>
      </c>
      <c r="BH659" s="191">
        <f>IF(N659="sníž. přenesená",J659,0)</f>
        <v>0</v>
      </c>
      <c r="BI659" s="191">
        <f>IF(N659="nulová",J659,0)</f>
        <v>0</v>
      </c>
      <c r="BJ659" s="18" t="s">
        <v>77</v>
      </c>
      <c r="BK659" s="191">
        <f>ROUND(I659*H659,2)</f>
        <v>0</v>
      </c>
      <c r="BL659" s="18" t="s">
        <v>179</v>
      </c>
      <c r="BM659" s="190" t="s">
        <v>950</v>
      </c>
    </row>
    <row r="660" spans="1:65" s="2" customFormat="1" ht="11.25">
      <c r="A660" s="35"/>
      <c r="B660" s="36"/>
      <c r="C660" s="37"/>
      <c r="D660" s="192" t="s">
        <v>152</v>
      </c>
      <c r="E660" s="37"/>
      <c r="F660" s="193" t="s">
        <v>1112</v>
      </c>
      <c r="G660" s="37"/>
      <c r="H660" s="37"/>
      <c r="I660" s="194"/>
      <c r="J660" s="37"/>
      <c r="K660" s="37"/>
      <c r="L660" s="40"/>
      <c r="M660" s="195"/>
      <c r="N660" s="196"/>
      <c r="O660" s="65"/>
      <c r="P660" s="65"/>
      <c r="Q660" s="65"/>
      <c r="R660" s="65"/>
      <c r="S660" s="65"/>
      <c r="T660" s="66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152</v>
      </c>
      <c r="AU660" s="18" t="s">
        <v>79</v>
      </c>
    </row>
    <row r="661" spans="1:65" s="2" customFormat="1" ht="11.25">
      <c r="A661" s="35"/>
      <c r="B661" s="36"/>
      <c r="C661" s="37"/>
      <c r="D661" s="197" t="s">
        <v>154</v>
      </c>
      <c r="E661" s="37"/>
      <c r="F661" s="198" t="s">
        <v>1113</v>
      </c>
      <c r="G661" s="37"/>
      <c r="H661" s="37"/>
      <c r="I661" s="194"/>
      <c r="J661" s="37"/>
      <c r="K661" s="37"/>
      <c r="L661" s="40"/>
      <c r="M661" s="195"/>
      <c r="N661" s="196"/>
      <c r="O661" s="65"/>
      <c r="P661" s="65"/>
      <c r="Q661" s="65"/>
      <c r="R661" s="65"/>
      <c r="S661" s="65"/>
      <c r="T661" s="66"/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T661" s="18" t="s">
        <v>154</v>
      </c>
      <c r="AU661" s="18" t="s">
        <v>79</v>
      </c>
    </row>
    <row r="662" spans="1:65" s="2" customFormat="1" ht="16.5" customHeight="1">
      <c r="A662" s="35"/>
      <c r="B662" s="36"/>
      <c r="C662" s="179" t="s">
        <v>1114</v>
      </c>
      <c r="D662" s="179" t="s">
        <v>146</v>
      </c>
      <c r="E662" s="180" t="s">
        <v>1115</v>
      </c>
      <c r="F662" s="181" t="s">
        <v>1116</v>
      </c>
      <c r="G662" s="182" t="s">
        <v>204</v>
      </c>
      <c r="H662" s="183">
        <v>4</v>
      </c>
      <c r="I662" s="184"/>
      <c r="J662" s="185">
        <f>ROUND(I662*H662,2)</f>
        <v>0</v>
      </c>
      <c r="K662" s="181" t="s">
        <v>150</v>
      </c>
      <c r="L662" s="40"/>
      <c r="M662" s="186" t="s">
        <v>19</v>
      </c>
      <c r="N662" s="187" t="s">
        <v>40</v>
      </c>
      <c r="O662" s="65"/>
      <c r="P662" s="188">
        <f>O662*H662</f>
        <v>0</v>
      </c>
      <c r="Q662" s="188">
        <v>2.5159999999999999E-4</v>
      </c>
      <c r="R662" s="188">
        <f>Q662*H662</f>
        <v>1.0064E-3</v>
      </c>
      <c r="S662" s="188">
        <v>0</v>
      </c>
      <c r="T662" s="189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190" t="s">
        <v>179</v>
      </c>
      <c r="AT662" s="190" t="s">
        <v>146</v>
      </c>
      <c r="AU662" s="190" t="s">
        <v>79</v>
      </c>
      <c r="AY662" s="18" t="s">
        <v>144</v>
      </c>
      <c r="BE662" s="191">
        <f>IF(N662="základní",J662,0)</f>
        <v>0</v>
      </c>
      <c r="BF662" s="191">
        <f>IF(N662="snížená",J662,0)</f>
        <v>0</v>
      </c>
      <c r="BG662" s="191">
        <f>IF(N662="zákl. přenesená",J662,0)</f>
        <v>0</v>
      </c>
      <c r="BH662" s="191">
        <f>IF(N662="sníž. přenesená",J662,0)</f>
        <v>0</v>
      </c>
      <c r="BI662" s="191">
        <f>IF(N662="nulová",J662,0)</f>
        <v>0</v>
      </c>
      <c r="BJ662" s="18" t="s">
        <v>77</v>
      </c>
      <c r="BK662" s="191">
        <f>ROUND(I662*H662,2)</f>
        <v>0</v>
      </c>
      <c r="BL662" s="18" t="s">
        <v>179</v>
      </c>
      <c r="BM662" s="190" t="s">
        <v>956</v>
      </c>
    </row>
    <row r="663" spans="1:65" s="2" customFormat="1" ht="11.25">
      <c r="A663" s="35"/>
      <c r="B663" s="36"/>
      <c r="C663" s="37"/>
      <c r="D663" s="192" t="s">
        <v>152</v>
      </c>
      <c r="E663" s="37"/>
      <c r="F663" s="193" t="s">
        <v>1117</v>
      </c>
      <c r="G663" s="37"/>
      <c r="H663" s="37"/>
      <c r="I663" s="194"/>
      <c r="J663" s="37"/>
      <c r="K663" s="37"/>
      <c r="L663" s="40"/>
      <c r="M663" s="195"/>
      <c r="N663" s="196"/>
      <c r="O663" s="65"/>
      <c r="P663" s="65"/>
      <c r="Q663" s="65"/>
      <c r="R663" s="65"/>
      <c r="S663" s="65"/>
      <c r="T663" s="66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152</v>
      </c>
      <c r="AU663" s="18" t="s">
        <v>79</v>
      </c>
    </row>
    <row r="664" spans="1:65" s="2" customFormat="1" ht="11.25">
      <c r="A664" s="35"/>
      <c r="B664" s="36"/>
      <c r="C664" s="37"/>
      <c r="D664" s="197" t="s">
        <v>154</v>
      </c>
      <c r="E664" s="37"/>
      <c r="F664" s="198" t="s">
        <v>1118</v>
      </c>
      <c r="G664" s="37"/>
      <c r="H664" s="37"/>
      <c r="I664" s="194"/>
      <c r="J664" s="37"/>
      <c r="K664" s="37"/>
      <c r="L664" s="40"/>
      <c r="M664" s="195"/>
      <c r="N664" s="196"/>
      <c r="O664" s="65"/>
      <c r="P664" s="65"/>
      <c r="Q664" s="65"/>
      <c r="R664" s="65"/>
      <c r="S664" s="65"/>
      <c r="T664" s="66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154</v>
      </c>
      <c r="AU664" s="18" t="s">
        <v>79</v>
      </c>
    </row>
    <row r="665" spans="1:65" s="2" customFormat="1" ht="16.5" customHeight="1">
      <c r="A665" s="35"/>
      <c r="B665" s="36"/>
      <c r="C665" s="179" t="s">
        <v>1119</v>
      </c>
      <c r="D665" s="179" t="s">
        <v>146</v>
      </c>
      <c r="E665" s="180" t="s">
        <v>1120</v>
      </c>
      <c r="F665" s="181" t="s">
        <v>1121</v>
      </c>
      <c r="G665" s="182" t="s">
        <v>204</v>
      </c>
      <c r="H665" s="183">
        <v>4</v>
      </c>
      <c r="I665" s="184"/>
      <c r="J665" s="185">
        <f>ROUND(I665*H665,2)</f>
        <v>0</v>
      </c>
      <c r="K665" s="181" t="s">
        <v>150</v>
      </c>
      <c r="L665" s="40"/>
      <c r="M665" s="186" t="s">
        <v>19</v>
      </c>
      <c r="N665" s="187" t="s">
        <v>40</v>
      </c>
      <c r="O665" s="65"/>
      <c r="P665" s="188">
        <f>O665*H665</f>
        <v>0</v>
      </c>
      <c r="Q665" s="188">
        <v>3.6200000000000002E-4</v>
      </c>
      <c r="R665" s="188">
        <f>Q665*H665</f>
        <v>1.4480000000000001E-3</v>
      </c>
      <c r="S665" s="188">
        <v>0</v>
      </c>
      <c r="T665" s="189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190" t="s">
        <v>179</v>
      </c>
      <c r="AT665" s="190" t="s">
        <v>146</v>
      </c>
      <c r="AU665" s="190" t="s">
        <v>79</v>
      </c>
      <c r="AY665" s="18" t="s">
        <v>144</v>
      </c>
      <c r="BE665" s="191">
        <f>IF(N665="základní",J665,0)</f>
        <v>0</v>
      </c>
      <c r="BF665" s="191">
        <f>IF(N665="snížená",J665,0)</f>
        <v>0</v>
      </c>
      <c r="BG665" s="191">
        <f>IF(N665="zákl. přenesená",J665,0)</f>
        <v>0</v>
      </c>
      <c r="BH665" s="191">
        <f>IF(N665="sníž. přenesená",J665,0)</f>
        <v>0</v>
      </c>
      <c r="BI665" s="191">
        <f>IF(N665="nulová",J665,0)</f>
        <v>0</v>
      </c>
      <c r="BJ665" s="18" t="s">
        <v>77</v>
      </c>
      <c r="BK665" s="191">
        <f>ROUND(I665*H665,2)</f>
        <v>0</v>
      </c>
      <c r="BL665" s="18" t="s">
        <v>179</v>
      </c>
      <c r="BM665" s="190" t="s">
        <v>962</v>
      </c>
    </row>
    <row r="666" spans="1:65" s="2" customFormat="1" ht="19.5">
      <c r="A666" s="35"/>
      <c r="B666" s="36"/>
      <c r="C666" s="37"/>
      <c r="D666" s="192" t="s">
        <v>152</v>
      </c>
      <c r="E666" s="37"/>
      <c r="F666" s="193" t="s">
        <v>1122</v>
      </c>
      <c r="G666" s="37"/>
      <c r="H666" s="37"/>
      <c r="I666" s="194"/>
      <c r="J666" s="37"/>
      <c r="K666" s="37"/>
      <c r="L666" s="40"/>
      <c r="M666" s="195"/>
      <c r="N666" s="196"/>
      <c r="O666" s="65"/>
      <c r="P666" s="65"/>
      <c r="Q666" s="65"/>
      <c r="R666" s="65"/>
      <c r="S666" s="65"/>
      <c r="T666" s="66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8" t="s">
        <v>152</v>
      </c>
      <c r="AU666" s="18" t="s">
        <v>79</v>
      </c>
    </row>
    <row r="667" spans="1:65" s="2" customFormat="1" ht="11.25">
      <c r="A667" s="35"/>
      <c r="B667" s="36"/>
      <c r="C667" s="37"/>
      <c r="D667" s="197" t="s">
        <v>154</v>
      </c>
      <c r="E667" s="37"/>
      <c r="F667" s="198" t="s">
        <v>1123</v>
      </c>
      <c r="G667" s="37"/>
      <c r="H667" s="37"/>
      <c r="I667" s="194"/>
      <c r="J667" s="37"/>
      <c r="K667" s="37"/>
      <c r="L667" s="40"/>
      <c r="M667" s="195"/>
      <c r="N667" s="196"/>
      <c r="O667" s="65"/>
      <c r="P667" s="65"/>
      <c r="Q667" s="65"/>
      <c r="R667" s="65"/>
      <c r="S667" s="65"/>
      <c r="T667" s="66"/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T667" s="18" t="s">
        <v>154</v>
      </c>
      <c r="AU667" s="18" t="s">
        <v>79</v>
      </c>
    </row>
    <row r="668" spans="1:65" s="2" customFormat="1" ht="16.5" customHeight="1">
      <c r="A668" s="35"/>
      <c r="B668" s="36"/>
      <c r="C668" s="179" t="s">
        <v>1124</v>
      </c>
      <c r="D668" s="179" t="s">
        <v>146</v>
      </c>
      <c r="E668" s="180" t="s">
        <v>1125</v>
      </c>
      <c r="F668" s="181" t="s">
        <v>1126</v>
      </c>
      <c r="G668" s="182" t="s">
        <v>192</v>
      </c>
      <c r="H668" s="183">
        <v>24</v>
      </c>
      <c r="I668" s="184"/>
      <c r="J668" s="185">
        <f>ROUND(I668*H668,2)</f>
        <v>0</v>
      </c>
      <c r="K668" s="181" t="s">
        <v>150</v>
      </c>
      <c r="L668" s="40"/>
      <c r="M668" s="186" t="s">
        <v>19</v>
      </c>
      <c r="N668" s="187" t="s">
        <v>40</v>
      </c>
      <c r="O668" s="65"/>
      <c r="P668" s="188">
        <f>O668*H668</f>
        <v>0</v>
      </c>
      <c r="Q668" s="188">
        <v>2.1656000000000002E-3</v>
      </c>
      <c r="R668" s="188">
        <f>Q668*H668</f>
        <v>5.1974400000000004E-2</v>
      </c>
      <c r="S668" s="188">
        <v>0</v>
      </c>
      <c r="T668" s="189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190" t="s">
        <v>179</v>
      </c>
      <c r="AT668" s="190" t="s">
        <v>146</v>
      </c>
      <c r="AU668" s="190" t="s">
        <v>79</v>
      </c>
      <c r="AY668" s="18" t="s">
        <v>144</v>
      </c>
      <c r="BE668" s="191">
        <f>IF(N668="základní",J668,0)</f>
        <v>0</v>
      </c>
      <c r="BF668" s="191">
        <f>IF(N668="snížená",J668,0)</f>
        <v>0</v>
      </c>
      <c r="BG668" s="191">
        <f>IF(N668="zákl. přenesená",J668,0)</f>
        <v>0</v>
      </c>
      <c r="BH668" s="191">
        <f>IF(N668="sníž. přenesená",J668,0)</f>
        <v>0</v>
      </c>
      <c r="BI668" s="191">
        <f>IF(N668="nulová",J668,0)</f>
        <v>0</v>
      </c>
      <c r="BJ668" s="18" t="s">
        <v>77</v>
      </c>
      <c r="BK668" s="191">
        <f>ROUND(I668*H668,2)</f>
        <v>0</v>
      </c>
      <c r="BL668" s="18" t="s">
        <v>179</v>
      </c>
      <c r="BM668" s="190" t="s">
        <v>968</v>
      </c>
    </row>
    <row r="669" spans="1:65" s="2" customFormat="1" ht="11.25">
      <c r="A669" s="35"/>
      <c r="B669" s="36"/>
      <c r="C669" s="37"/>
      <c r="D669" s="192" t="s">
        <v>152</v>
      </c>
      <c r="E669" s="37"/>
      <c r="F669" s="193" t="s">
        <v>1127</v>
      </c>
      <c r="G669" s="37"/>
      <c r="H669" s="37"/>
      <c r="I669" s="194"/>
      <c r="J669" s="37"/>
      <c r="K669" s="37"/>
      <c r="L669" s="40"/>
      <c r="M669" s="195"/>
      <c r="N669" s="196"/>
      <c r="O669" s="65"/>
      <c r="P669" s="65"/>
      <c r="Q669" s="65"/>
      <c r="R669" s="65"/>
      <c r="S669" s="65"/>
      <c r="T669" s="66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T669" s="18" t="s">
        <v>152</v>
      </c>
      <c r="AU669" s="18" t="s">
        <v>79</v>
      </c>
    </row>
    <row r="670" spans="1:65" s="2" customFormat="1" ht="11.25">
      <c r="A670" s="35"/>
      <c r="B670" s="36"/>
      <c r="C670" s="37"/>
      <c r="D670" s="197" t="s">
        <v>154</v>
      </c>
      <c r="E670" s="37"/>
      <c r="F670" s="198" t="s">
        <v>1128</v>
      </c>
      <c r="G670" s="37"/>
      <c r="H670" s="37"/>
      <c r="I670" s="194"/>
      <c r="J670" s="37"/>
      <c r="K670" s="37"/>
      <c r="L670" s="40"/>
      <c r="M670" s="195"/>
      <c r="N670" s="196"/>
      <c r="O670" s="65"/>
      <c r="P670" s="65"/>
      <c r="Q670" s="65"/>
      <c r="R670" s="65"/>
      <c r="S670" s="65"/>
      <c r="T670" s="66"/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T670" s="18" t="s">
        <v>154</v>
      </c>
      <c r="AU670" s="18" t="s">
        <v>79</v>
      </c>
    </row>
    <row r="671" spans="1:65" s="2" customFormat="1" ht="16.5" customHeight="1">
      <c r="A671" s="35"/>
      <c r="B671" s="36"/>
      <c r="C671" s="179" t="s">
        <v>1129</v>
      </c>
      <c r="D671" s="179" t="s">
        <v>146</v>
      </c>
      <c r="E671" s="180" t="s">
        <v>1130</v>
      </c>
      <c r="F671" s="181" t="s">
        <v>1131</v>
      </c>
      <c r="G671" s="182" t="s">
        <v>788</v>
      </c>
      <c r="H671" s="220"/>
      <c r="I671" s="184"/>
      <c r="J671" s="185">
        <f>ROUND(I671*H671,2)</f>
        <v>0</v>
      </c>
      <c r="K671" s="181" t="s">
        <v>150</v>
      </c>
      <c r="L671" s="40"/>
      <c r="M671" s="186" t="s">
        <v>19</v>
      </c>
      <c r="N671" s="187" t="s">
        <v>40</v>
      </c>
      <c r="O671" s="65"/>
      <c r="P671" s="188">
        <f>O671*H671</f>
        <v>0</v>
      </c>
      <c r="Q671" s="188">
        <v>0</v>
      </c>
      <c r="R671" s="188">
        <f>Q671*H671</f>
        <v>0</v>
      </c>
      <c r="S671" s="188">
        <v>0</v>
      </c>
      <c r="T671" s="189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190" t="s">
        <v>179</v>
      </c>
      <c r="AT671" s="190" t="s">
        <v>146</v>
      </c>
      <c r="AU671" s="190" t="s">
        <v>79</v>
      </c>
      <c r="AY671" s="18" t="s">
        <v>144</v>
      </c>
      <c r="BE671" s="191">
        <f>IF(N671="základní",J671,0)</f>
        <v>0</v>
      </c>
      <c r="BF671" s="191">
        <f>IF(N671="snížená",J671,0)</f>
        <v>0</v>
      </c>
      <c r="BG671" s="191">
        <f>IF(N671="zákl. přenesená",J671,0)</f>
        <v>0</v>
      </c>
      <c r="BH671" s="191">
        <f>IF(N671="sníž. přenesená",J671,0)</f>
        <v>0</v>
      </c>
      <c r="BI671" s="191">
        <f>IF(N671="nulová",J671,0)</f>
        <v>0</v>
      </c>
      <c r="BJ671" s="18" t="s">
        <v>77</v>
      </c>
      <c r="BK671" s="191">
        <f>ROUND(I671*H671,2)</f>
        <v>0</v>
      </c>
      <c r="BL671" s="18" t="s">
        <v>179</v>
      </c>
      <c r="BM671" s="190" t="s">
        <v>974</v>
      </c>
    </row>
    <row r="672" spans="1:65" s="2" customFormat="1" ht="19.5">
      <c r="A672" s="35"/>
      <c r="B672" s="36"/>
      <c r="C672" s="37"/>
      <c r="D672" s="192" t="s">
        <v>152</v>
      </c>
      <c r="E672" s="37"/>
      <c r="F672" s="193" t="s">
        <v>1132</v>
      </c>
      <c r="G672" s="37"/>
      <c r="H672" s="37"/>
      <c r="I672" s="194"/>
      <c r="J672" s="37"/>
      <c r="K672" s="37"/>
      <c r="L672" s="40"/>
      <c r="M672" s="195"/>
      <c r="N672" s="196"/>
      <c r="O672" s="65"/>
      <c r="P672" s="65"/>
      <c r="Q672" s="65"/>
      <c r="R672" s="65"/>
      <c r="S672" s="65"/>
      <c r="T672" s="66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T672" s="18" t="s">
        <v>152</v>
      </c>
      <c r="AU672" s="18" t="s">
        <v>79</v>
      </c>
    </row>
    <row r="673" spans="1:65" s="2" customFormat="1" ht="11.25">
      <c r="A673" s="35"/>
      <c r="B673" s="36"/>
      <c r="C673" s="37"/>
      <c r="D673" s="197" t="s">
        <v>154</v>
      </c>
      <c r="E673" s="37"/>
      <c r="F673" s="198" t="s">
        <v>1133</v>
      </c>
      <c r="G673" s="37"/>
      <c r="H673" s="37"/>
      <c r="I673" s="194"/>
      <c r="J673" s="37"/>
      <c r="K673" s="37"/>
      <c r="L673" s="40"/>
      <c r="M673" s="195"/>
      <c r="N673" s="196"/>
      <c r="O673" s="65"/>
      <c r="P673" s="65"/>
      <c r="Q673" s="65"/>
      <c r="R673" s="65"/>
      <c r="S673" s="65"/>
      <c r="T673" s="66"/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T673" s="18" t="s">
        <v>154</v>
      </c>
      <c r="AU673" s="18" t="s">
        <v>79</v>
      </c>
    </row>
    <row r="674" spans="1:65" s="12" customFormat="1" ht="22.9" customHeight="1">
      <c r="B674" s="163"/>
      <c r="C674" s="164"/>
      <c r="D674" s="165" t="s">
        <v>68</v>
      </c>
      <c r="E674" s="177" t="s">
        <v>1134</v>
      </c>
      <c r="F674" s="177" t="s">
        <v>1135</v>
      </c>
      <c r="G674" s="164"/>
      <c r="H674" s="164"/>
      <c r="I674" s="167"/>
      <c r="J674" s="178">
        <f>BK674</f>
        <v>0</v>
      </c>
      <c r="K674" s="164"/>
      <c r="L674" s="169"/>
      <c r="M674" s="170"/>
      <c r="N674" s="171"/>
      <c r="O674" s="171"/>
      <c r="P674" s="172">
        <f>SUM(P675:P715)</f>
        <v>0</v>
      </c>
      <c r="Q674" s="171"/>
      <c r="R674" s="172">
        <f>SUM(R675:R715)</f>
        <v>26.295094500000005</v>
      </c>
      <c r="S674" s="171"/>
      <c r="T674" s="173">
        <f>SUM(T675:T715)</f>
        <v>30.569210000000005</v>
      </c>
      <c r="AR674" s="174" t="s">
        <v>79</v>
      </c>
      <c r="AT674" s="175" t="s">
        <v>68</v>
      </c>
      <c r="AU674" s="175" t="s">
        <v>77</v>
      </c>
      <c r="AY674" s="174" t="s">
        <v>144</v>
      </c>
      <c r="BK674" s="176">
        <f>SUM(BK675:BK715)</f>
        <v>0</v>
      </c>
    </row>
    <row r="675" spans="1:65" s="2" customFormat="1" ht="16.5" customHeight="1">
      <c r="A675" s="35"/>
      <c r="B675" s="36"/>
      <c r="C675" s="179" t="s">
        <v>1136</v>
      </c>
      <c r="D675" s="179" t="s">
        <v>146</v>
      </c>
      <c r="E675" s="180" t="s">
        <v>1137</v>
      </c>
      <c r="F675" s="181" t="s">
        <v>1138</v>
      </c>
      <c r="G675" s="182" t="s">
        <v>240</v>
      </c>
      <c r="H675" s="183">
        <v>400</v>
      </c>
      <c r="I675" s="184"/>
      <c r="J675" s="185">
        <f>ROUND(I675*H675,2)</f>
        <v>0</v>
      </c>
      <c r="K675" s="181" t="s">
        <v>150</v>
      </c>
      <c r="L675" s="40"/>
      <c r="M675" s="186" t="s">
        <v>19</v>
      </c>
      <c r="N675" s="187" t="s">
        <v>40</v>
      </c>
      <c r="O675" s="65"/>
      <c r="P675" s="188">
        <f>O675*H675</f>
        <v>0</v>
      </c>
      <c r="Q675" s="188">
        <v>0</v>
      </c>
      <c r="R675" s="188">
        <f>Q675*H675</f>
        <v>0</v>
      </c>
      <c r="S675" s="188">
        <v>7.5190000000000007E-2</v>
      </c>
      <c r="T675" s="189">
        <f>S675*H675</f>
        <v>30.076000000000004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190" t="s">
        <v>179</v>
      </c>
      <c r="AT675" s="190" t="s">
        <v>146</v>
      </c>
      <c r="AU675" s="190" t="s">
        <v>79</v>
      </c>
      <c r="AY675" s="18" t="s">
        <v>144</v>
      </c>
      <c r="BE675" s="191">
        <f>IF(N675="základní",J675,0)</f>
        <v>0</v>
      </c>
      <c r="BF675" s="191">
        <f>IF(N675="snížená",J675,0)</f>
        <v>0</v>
      </c>
      <c r="BG675" s="191">
        <f>IF(N675="zákl. přenesená",J675,0)</f>
        <v>0</v>
      </c>
      <c r="BH675" s="191">
        <f>IF(N675="sníž. přenesená",J675,0)</f>
        <v>0</v>
      </c>
      <c r="BI675" s="191">
        <f>IF(N675="nulová",J675,0)</f>
        <v>0</v>
      </c>
      <c r="BJ675" s="18" t="s">
        <v>77</v>
      </c>
      <c r="BK675" s="191">
        <f>ROUND(I675*H675,2)</f>
        <v>0</v>
      </c>
      <c r="BL675" s="18" t="s">
        <v>179</v>
      </c>
      <c r="BM675" s="190" t="s">
        <v>980</v>
      </c>
    </row>
    <row r="676" spans="1:65" s="2" customFormat="1" ht="11.25">
      <c r="A676" s="35"/>
      <c r="B676" s="36"/>
      <c r="C676" s="37"/>
      <c r="D676" s="192" t="s">
        <v>152</v>
      </c>
      <c r="E676" s="37"/>
      <c r="F676" s="193" t="s">
        <v>1139</v>
      </c>
      <c r="G676" s="37"/>
      <c r="H676" s="37"/>
      <c r="I676" s="194"/>
      <c r="J676" s="37"/>
      <c r="K676" s="37"/>
      <c r="L676" s="40"/>
      <c r="M676" s="195"/>
      <c r="N676" s="196"/>
      <c r="O676" s="65"/>
      <c r="P676" s="65"/>
      <c r="Q676" s="65"/>
      <c r="R676" s="65"/>
      <c r="S676" s="65"/>
      <c r="T676" s="66"/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T676" s="18" t="s">
        <v>152</v>
      </c>
      <c r="AU676" s="18" t="s">
        <v>79</v>
      </c>
    </row>
    <row r="677" spans="1:65" s="2" customFormat="1" ht="11.25">
      <c r="A677" s="35"/>
      <c r="B677" s="36"/>
      <c r="C677" s="37"/>
      <c r="D677" s="197" t="s">
        <v>154</v>
      </c>
      <c r="E677" s="37"/>
      <c r="F677" s="198" t="s">
        <v>1140</v>
      </c>
      <c r="G677" s="37"/>
      <c r="H677" s="37"/>
      <c r="I677" s="194"/>
      <c r="J677" s="37"/>
      <c r="K677" s="37"/>
      <c r="L677" s="40"/>
      <c r="M677" s="195"/>
      <c r="N677" s="196"/>
      <c r="O677" s="65"/>
      <c r="P677" s="65"/>
      <c r="Q677" s="65"/>
      <c r="R677" s="65"/>
      <c r="S677" s="65"/>
      <c r="T677" s="66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154</v>
      </c>
      <c r="AU677" s="18" t="s">
        <v>79</v>
      </c>
    </row>
    <row r="678" spans="1:65" s="2" customFormat="1" ht="16.5" customHeight="1">
      <c r="A678" s="35"/>
      <c r="B678" s="36"/>
      <c r="C678" s="179" t="s">
        <v>1141</v>
      </c>
      <c r="D678" s="179" t="s">
        <v>146</v>
      </c>
      <c r="E678" s="180" t="s">
        <v>1142</v>
      </c>
      <c r="F678" s="181" t="s">
        <v>1143</v>
      </c>
      <c r="G678" s="182" t="s">
        <v>240</v>
      </c>
      <c r="H678" s="183">
        <v>400</v>
      </c>
      <c r="I678" s="184"/>
      <c r="J678" s="185">
        <f>ROUND(I678*H678,2)</f>
        <v>0</v>
      </c>
      <c r="K678" s="181" t="s">
        <v>150</v>
      </c>
      <c r="L678" s="40"/>
      <c r="M678" s="186" t="s">
        <v>19</v>
      </c>
      <c r="N678" s="187" t="s">
        <v>40</v>
      </c>
      <c r="O678" s="65"/>
      <c r="P678" s="188">
        <f>O678*H678</f>
        <v>0</v>
      </c>
      <c r="Q678" s="188">
        <v>0</v>
      </c>
      <c r="R678" s="188">
        <f>Q678*H678</f>
        <v>0</v>
      </c>
      <c r="S678" s="188">
        <v>0</v>
      </c>
      <c r="T678" s="189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190" t="s">
        <v>179</v>
      </c>
      <c r="AT678" s="190" t="s">
        <v>146</v>
      </c>
      <c r="AU678" s="190" t="s">
        <v>79</v>
      </c>
      <c r="AY678" s="18" t="s">
        <v>144</v>
      </c>
      <c r="BE678" s="191">
        <f>IF(N678="základní",J678,0)</f>
        <v>0</v>
      </c>
      <c r="BF678" s="191">
        <f>IF(N678="snížená",J678,0)</f>
        <v>0</v>
      </c>
      <c r="BG678" s="191">
        <f>IF(N678="zákl. přenesená",J678,0)</f>
        <v>0</v>
      </c>
      <c r="BH678" s="191">
        <f>IF(N678="sníž. přenesená",J678,0)</f>
        <v>0</v>
      </c>
      <c r="BI678" s="191">
        <f>IF(N678="nulová",J678,0)</f>
        <v>0</v>
      </c>
      <c r="BJ678" s="18" t="s">
        <v>77</v>
      </c>
      <c r="BK678" s="191">
        <f>ROUND(I678*H678,2)</f>
        <v>0</v>
      </c>
      <c r="BL678" s="18" t="s">
        <v>179</v>
      </c>
      <c r="BM678" s="190" t="s">
        <v>1144</v>
      </c>
    </row>
    <row r="679" spans="1:65" s="2" customFormat="1" ht="11.25">
      <c r="A679" s="35"/>
      <c r="B679" s="36"/>
      <c r="C679" s="37"/>
      <c r="D679" s="192" t="s">
        <v>152</v>
      </c>
      <c r="E679" s="37"/>
      <c r="F679" s="193" t="s">
        <v>1145</v>
      </c>
      <c r="G679" s="37"/>
      <c r="H679" s="37"/>
      <c r="I679" s="194"/>
      <c r="J679" s="37"/>
      <c r="K679" s="37"/>
      <c r="L679" s="40"/>
      <c r="M679" s="195"/>
      <c r="N679" s="196"/>
      <c r="O679" s="65"/>
      <c r="P679" s="65"/>
      <c r="Q679" s="65"/>
      <c r="R679" s="65"/>
      <c r="S679" s="65"/>
      <c r="T679" s="66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T679" s="18" t="s">
        <v>152</v>
      </c>
      <c r="AU679" s="18" t="s">
        <v>79</v>
      </c>
    </row>
    <row r="680" spans="1:65" s="2" customFormat="1" ht="11.25">
      <c r="A680" s="35"/>
      <c r="B680" s="36"/>
      <c r="C680" s="37"/>
      <c r="D680" s="197" t="s">
        <v>154</v>
      </c>
      <c r="E680" s="37"/>
      <c r="F680" s="198" t="s">
        <v>1146</v>
      </c>
      <c r="G680" s="37"/>
      <c r="H680" s="37"/>
      <c r="I680" s="194"/>
      <c r="J680" s="37"/>
      <c r="K680" s="37"/>
      <c r="L680" s="40"/>
      <c r="M680" s="195"/>
      <c r="N680" s="196"/>
      <c r="O680" s="65"/>
      <c r="P680" s="65"/>
      <c r="Q680" s="65"/>
      <c r="R680" s="65"/>
      <c r="S680" s="65"/>
      <c r="T680" s="66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18" t="s">
        <v>154</v>
      </c>
      <c r="AU680" s="18" t="s">
        <v>79</v>
      </c>
    </row>
    <row r="681" spans="1:65" s="2" customFormat="1" ht="16.5" customHeight="1">
      <c r="A681" s="35"/>
      <c r="B681" s="36"/>
      <c r="C681" s="179" t="s">
        <v>1147</v>
      </c>
      <c r="D681" s="179" t="s">
        <v>146</v>
      </c>
      <c r="E681" s="180" t="s">
        <v>1148</v>
      </c>
      <c r="F681" s="181" t="s">
        <v>1149</v>
      </c>
      <c r="G681" s="182" t="s">
        <v>192</v>
      </c>
      <c r="H681" s="183">
        <v>43</v>
      </c>
      <c r="I681" s="184"/>
      <c r="J681" s="185">
        <f>ROUND(I681*H681,2)</f>
        <v>0</v>
      </c>
      <c r="K681" s="181" t="s">
        <v>150</v>
      </c>
      <c r="L681" s="40"/>
      <c r="M681" s="186" t="s">
        <v>19</v>
      </c>
      <c r="N681" s="187" t="s">
        <v>40</v>
      </c>
      <c r="O681" s="65"/>
      <c r="P681" s="188">
        <f>O681*H681</f>
        <v>0</v>
      </c>
      <c r="Q681" s="188">
        <v>0</v>
      </c>
      <c r="R681" s="188">
        <f>Q681*H681</f>
        <v>0</v>
      </c>
      <c r="S681" s="188">
        <v>1.1469999999999999E-2</v>
      </c>
      <c r="T681" s="189">
        <f>S681*H681</f>
        <v>0.49320999999999998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190" t="s">
        <v>179</v>
      </c>
      <c r="AT681" s="190" t="s">
        <v>146</v>
      </c>
      <c r="AU681" s="190" t="s">
        <v>79</v>
      </c>
      <c r="AY681" s="18" t="s">
        <v>144</v>
      </c>
      <c r="BE681" s="191">
        <f>IF(N681="základní",J681,0)</f>
        <v>0</v>
      </c>
      <c r="BF681" s="191">
        <f>IF(N681="snížená",J681,0)</f>
        <v>0</v>
      </c>
      <c r="BG681" s="191">
        <f>IF(N681="zákl. přenesená",J681,0)</f>
        <v>0</v>
      </c>
      <c r="BH681" s="191">
        <f>IF(N681="sníž. přenesená",J681,0)</f>
        <v>0</v>
      </c>
      <c r="BI681" s="191">
        <f>IF(N681="nulová",J681,0)</f>
        <v>0</v>
      </c>
      <c r="BJ681" s="18" t="s">
        <v>77</v>
      </c>
      <c r="BK681" s="191">
        <f>ROUND(I681*H681,2)</f>
        <v>0</v>
      </c>
      <c r="BL681" s="18" t="s">
        <v>179</v>
      </c>
      <c r="BM681" s="190" t="s">
        <v>986</v>
      </c>
    </row>
    <row r="682" spans="1:65" s="2" customFormat="1" ht="11.25">
      <c r="A682" s="35"/>
      <c r="B682" s="36"/>
      <c r="C682" s="37"/>
      <c r="D682" s="192" t="s">
        <v>152</v>
      </c>
      <c r="E682" s="37"/>
      <c r="F682" s="193" t="s">
        <v>1150</v>
      </c>
      <c r="G682" s="37"/>
      <c r="H682" s="37"/>
      <c r="I682" s="194"/>
      <c r="J682" s="37"/>
      <c r="K682" s="37"/>
      <c r="L682" s="40"/>
      <c r="M682" s="195"/>
      <c r="N682" s="196"/>
      <c r="O682" s="65"/>
      <c r="P682" s="65"/>
      <c r="Q682" s="65"/>
      <c r="R682" s="65"/>
      <c r="S682" s="65"/>
      <c r="T682" s="66"/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T682" s="18" t="s">
        <v>152</v>
      </c>
      <c r="AU682" s="18" t="s">
        <v>79</v>
      </c>
    </row>
    <row r="683" spans="1:65" s="2" customFormat="1" ht="11.25">
      <c r="A683" s="35"/>
      <c r="B683" s="36"/>
      <c r="C683" s="37"/>
      <c r="D683" s="197" t="s">
        <v>154</v>
      </c>
      <c r="E683" s="37"/>
      <c r="F683" s="198" t="s">
        <v>1151</v>
      </c>
      <c r="G683" s="37"/>
      <c r="H683" s="37"/>
      <c r="I683" s="194"/>
      <c r="J683" s="37"/>
      <c r="K683" s="37"/>
      <c r="L683" s="40"/>
      <c r="M683" s="195"/>
      <c r="N683" s="196"/>
      <c r="O683" s="65"/>
      <c r="P683" s="65"/>
      <c r="Q683" s="65"/>
      <c r="R683" s="65"/>
      <c r="S683" s="65"/>
      <c r="T683" s="66"/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T683" s="18" t="s">
        <v>154</v>
      </c>
      <c r="AU683" s="18" t="s">
        <v>79</v>
      </c>
    </row>
    <row r="684" spans="1:65" s="2" customFormat="1" ht="16.5" customHeight="1">
      <c r="A684" s="35"/>
      <c r="B684" s="36"/>
      <c r="C684" s="179" t="s">
        <v>1152</v>
      </c>
      <c r="D684" s="179" t="s">
        <v>146</v>
      </c>
      <c r="E684" s="180" t="s">
        <v>1153</v>
      </c>
      <c r="F684" s="181" t="s">
        <v>1154</v>
      </c>
      <c r="G684" s="182" t="s">
        <v>240</v>
      </c>
      <c r="H684" s="183">
        <v>400</v>
      </c>
      <c r="I684" s="184"/>
      <c r="J684" s="185">
        <f>ROUND(I684*H684,2)</f>
        <v>0</v>
      </c>
      <c r="K684" s="181" t="s">
        <v>150</v>
      </c>
      <c r="L684" s="40"/>
      <c r="M684" s="186" t="s">
        <v>19</v>
      </c>
      <c r="N684" s="187" t="s">
        <v>40</v>
      </c>
      <c r="O684" s="65"/>
      <c r="P684" s="188">
        <f>O684*H684</f>
        <v>0</v>
      </c>
      <c r="Q684" s="188">
        <v>6.4600000000000005E-2</v>
      </c>
      <c r="R684" s="188">
        <f>Q684*H684</f>
        <v>25.840000000000003</v>
      </c>
      <c r="S684" s="188">
        <v>0</v>
      </c>
      <c r="T684" s="189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190" t="s">
        <v>179</v>
      </c>
      <c r="AT684" s="190" t="s">
        <v>146</v>
      </c>
      <c r="AU684" s="190" t="s">
        <v>79</v>
      </c>
      <c r="AY684" s="18" t="s">
        <v>144</v>
      </c>
      <c r="BE684" s="191">
        <f>IF(N684="základní",J684,0)</f>
        <v>0</v>
      </c>
      <c r="BF684" s="191">
        <f>IF(N684="snížená",J684,0)</f>
        <v>0</v>
      </c>
      <c r="BG684" s="191">
        <f>IF(N684="zákl. přenesená",J684,0)</f>
        <v>0</v>
      </c>
      <c r="BH684" s="191">
        <f>IF(N684="sníž. přenesená",J684,0)</f>
        <v>0</v>
      </c>
      <c r="BI684" s="191">
        <f>IF(N684="nulová",J684,0)</f>
        <v>0</v>
      </c>
      <c r="BJ684" s="18" t="s">
        <v>77</v>
      </c>
      <c r="BK684" s="191">
        <f>ROUND(I684*H684,2)</f>
        <v>0</v>
      </c>
      <c r="BL684" s="18" t="s">
        <v>179</v>
      </c>
      <c r="BM684" s="190" t="s">
        <v>996</v>
      </c>
    </row>
    <row r="685" spans="1:65" s="2" customFormat="1" ht="11.25">
      <c r="A685" s="35"/>
      <c r="B685" s="36"/>
      <c r="C685" s="37"/>
      <c r="D685" s="192" t="s">
        <v>152</v>
      </c>
      <c r="E685" s="37"/>
      <c r="F685" s="193" t="s">
        <v>1155</v>
      </c>
      <c r="G685" s="37"/>
      <c r="H685" s="37"/>
      <c r="I685" s="194"/>
      <c r="J685" s="37"/>
      <c r="K685" s="37"/>
      <c r="L685" s="40"/>
      <c r="M685" s="195"/>
      <c r="N685" s="196"/>
      <c r="O685" s="65"/>
      <c r="P685" s="65"/>
      <c r="Q685" s="65"/>
      <c r="R685" s="65"/>
      <c r="S685" s="65"/>
      <c r="T685" s="66"/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T685" s="18" t="s">
        <v>152</v>
      </c>
      <c r="AU685" s="18" t="s">
        <v>79</v>
      </c>
    </row>
    <row r="686" spans="1:65" s="2" customFormat="1" ht="11.25">
      <c r="A686" s="35"/>
      <c r="B686" s="36"/>
      <c r="C686" s="37"/>
      <c r="D686" s="197" t="s">
        <v>154</v>
      </c>
      <c r="E686" s="37"/>
      <c r="F686" s="198" t="s">
        <v>1156</v>
      </c>
      <c r="G686" s="37"/>
      <c r="H686" s="37"/>
      <c r="I686" s="194"/>
      <c r="J686" s="37"/>
      <c r="K686" s="37"/>
      <c r="L686" s="40"/>
      <c r="M686" s="195"/>
      <c r="N686" s="196"/>
      <c r="O686" s="65"/>
      <c r="P686" s="65"/>
      <c r="Q686" s="65"/>
      <c r="R686" s="65"/>
      <c r="S686" s="65"/>
      <c r="T686" s="66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154</v>
      </c>
      <c r="AU686" s="18" t="s">
        <v>79</v>
      </c>
    </row>
    <row r="687" spans="1:65" s="2" customFormat="1" ht="21.75" customHeight="1">
      <c r="A687" s="35"/>
      <c r="B687" s="36"/>
      <c r="C687" s="179" t="s">
        <v>1157</v>
      </c>
      <c r="D687" s="179" t="s">
        <v>146</v>
      </c>
      <c r="E687" s="180" t="s">
        <v>1158</v>
      </c>
      <c r="F687" s="181" t="s">
        <v>1159</v>
      </c>
      <c r="G687" s="182" t="s">
        <v>192</v>
      </c>
      <c r="H687" s="183">
        <v>32</v>
      </c>
      <c r="I687" s="184"/>
      <c r="J687" s="185">
        <f>ROUND(I687*H687,2)</f>
        <v>0</v>
      </c>
      <c r="K687" s="181" t="s">
        <v>150</v>
      </c>
      <c r="L687" s="40"/>
      <c r="M687" s="186" t="s">
        <v>19</v>
      </c>
      <c r="N687" s="187" t="s">
        <v>40</v>
      </c>
      <c r="O687" s="65"/>
      <c r="P687" s="188">
        <f>O687*H687</f>
        <v>0</v>
      </c>
      <c r="Q687" s="188">
        <v>8.6715000000000004E-3</v>
      </c>
      <c r="R687" s="188">
        <f>Q687*H687</f>
        <v>0.27748800000000001</v>
      </c>
      <c r="S687" s="188">
        <v>0</v>
      </c>
      <c r="T687" s="189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190" t="s">
        <v>179</v>
      </c>
      <c r="AT687" s="190" t="s">
        <v>146</v>
      </c>
      <c r="AU687" s="190" t="s">
        <v>79</v>
      </c>
      <c r="AY687" s="18" t="s">
        <v>144</v>
      </c>
      <c r="BE687" s="191">
        <f>IF(N687="základní",J687,0)</f>
        <v>0</v>
      </c>
      <c r="BF687" s="191">
        <f>IF(N687="snížená",J687,0)</f>
        <v>0</v>
      </c>
      <c r="BG687" s="191">
        <f>IF(N687="zákl. přenesená",J687,0)</f>
        <v>0</v>
      </c>
      <c r="BH687" s="191">
        <f>IF(N687="sníž. přenesená",J687,0)</f>
        <v>0</v>
      </c>
      <c r="BI687" s="191">
        <f>IF(N687="nulová",J687,0)</f>
        <v>0</v>
      </c>
      <c r="BJ687" s="18" t="s">
        <v>77</v>
      </c>
      <c r="BK687" s="191">
        <f>ROUND(I687*H687,2)</f>
        <v>0</v>
      </c>
      <c r="BL687" s="18" t="s">
        <v>179</v>
      </c>
      <c r="BM687" s="190" t="s">
        <v>1004</v>
      </c>
    </row>
    <row r="688" spans="1:65" s="2" customFormat="1" ht="11.25">
      <c r="A688" s="35"/>
      <c r="B688" s="36"/>
      <c r="C688" s="37"/>
      <c r="D688" s="192" t="s">
        <v>152</v>
      </c>
      <c r="E688" s="37"/>
      <c r="F688" s="193" t="s">
        <v>1160</v>
      </c>
      <c r="G688" s="37"/>
      <c r="H688" s="37"/>
      <c r="I688" s="194"/>
      <c r="J688" s="37"/>
      <c r="K688" s="37"/>
      <c r="L688" s="40"/>
      <c r="M688" s="195"/>
      <c r="N688" s="196"/>
      <c r="O688" s="65"/>
      <c r="P688" s="65"/>
      <c r="Q688" s="65"/>
      <c r="R688" s="65"/>
      <c r="S688" s="65"/>
      <c r="T688" s="66"/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T688" s="18" t="s">
        <v>152</v>
      </c>
      <c r="AU688" s="18" t="s">
        <v>79</v>
      </c>
    </row>
    <row r="689" spans="1:65" s="2" customFormat="1" ht="11.25">
      <c r="A689" s="35"/>
      <c r="B689" s="36"/>
      <c r="C689" s="37"/>
      <c r="D689" s="197" t="s">
        <v>154</v>
      </c>
      <c r="E689" s="37"/>
      <c r="F689" s="198" t="s">
        <v>1161</v>
      </c>
      <c r="G689" s="37"/>
      <c r="H689" s="37"/>
      <c r="I689" s="194"/>
      <c r="J689" s="37"/>
      <c r="K689" s="37"/>
      <c r="L689" s="40"/>
      <c r="M689" s="195"/>
      <c r="N689" s="196"/>
      <c r="O689" s="65"/>
      <c r="P689" s="65"/>
      <c r="Q689" s="65"/>
      <c r="R689" s="65"/>
      <c r="S689" s="65"/>
      <c r="T689" s="66"/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T689" s="18" t="s">
        <v>154</v>
      </c>
      <c r="AU689" s="18" t="s">
        <v>79</v>
      </c>
    </row>
    <row r="690" spans="1:65" s="2" customFormat="1" ht="16.5" customHeight="1">
      <c r="A690" s="35"/>
      <c r="B690" s="36"/>
      <c r="C690" s="179" t="s">
        <v>1162</v>
      </c>
      <c r="D690" s="179" t="s">
        <v>146</v>
      </c>
      <c r="E690" s="180" t="s">
        <v>1163</v>
      </c>
      <c r="F690" s="181" t="s">
        <v>1164</v>
      </c>
      <c r="G690" s="182" t="s">
        <v>192</v>
      </c>
      <c r="H690" s="183">
        <v>11</v>
      </c>
      <c r="I690" s="184"/>
      <c r="J690" s="185">
        <f>ROUND(I690*H690,2)</f>
        <v>0</v>
      </c>
      <c r="K690" s="181" t="s">
        <v>150</v>
      </c>
      <c r="L690" s="40"/>
      <c r="M690" s="186" t="s">
        <v>19</v>
      </c>
      <c r="N690" s="187" t="s">
        <v>40</v>
      </c>
      <c r="O690" s="65"/>
      <c r="P690" s="188">
        <f>O690*H690</f>
        <v>0</v>
      </c>
      <c r="Q690" s="188">
        <v>8.7915000000000007E-3</v>
      </c>
      <c r="R690" s="188">
        <f>Q690*H690</f>
        <v>9.6706500000000001E-2</v>
      </c>
      <c r="S690" s="188">
        <v>0</v>
      </c>
      <c r="T690" s="189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190" t="s">
        <v>179</v>
      </c>
      <c r="AT690" s="190" t="s">
        <v>146</v>
      </c>
      <c r="AU690" s="190" t="s">
        <v>79</v>
      </c>
      <c r="AY690" s="18" t="s">
        <v>144</v>
      </c>
      <c r="BE690" s="191">
        <f>IF(N690="základní",J690,0)</f>
        <v>0</v>
      </c>
      <c r="BF690" s="191">
        <f>IF(N690="snížená",J690,0)</f>
        <v>0</v>
      </c>
      <c r="BG690" s="191">
        <f>IF(N690="zákl. přenesená",J690,0)</f>
        <v>0</v>
      </c>
      <c r="BH690" s="191">
        <f>IF(N690="sníž. přenesená",J690,0)</f>
        <v>0</v>
      </c>
      <c r="BI690" s="191">
        <f>IF(N690="nulová",J690,0)</f>
        <v>0</v>
      </c>
      <c r="BJ690" s="18" t="s">
        <v>77</v>
      </c>
      <c r="BK690" s="191">
        <f>ROUND(I690*H690,2)</f>
        <v>0</v>
      </c>
      <c r="BL690" s="18" t="s">
        <v>179</v>
      </c>
      <c r="BM690" s="190" t="s">
        <v>1014</v>
      </c>
    </row>
    <row r="691" spans="1:65" s="2" customFormat="1" ht="11.25">
      <c r="A691" s="35"/>
      <c r="B691" s="36"/>
      <c r="C691" s="37"/>
      <c r="D691" s="192" t="s">
        <v>152</v>
      </c>
      <c r="E691" s="37"/>
      <c r="F691" s="193" t="s">
        <v>1165</v>
      </c>
      <c r="G691" s="37"/>
      <c r="H691" s="37"/>
      <c r="I691" s="194"/>
      <c r="J691" s="37"/>
      <c r="K691" s="37"/>
      <c r="L691" s="40"/>
      <c r="M691" s="195"/>
      <c r="N691" s="196"/>
      <c r="O691" s="65"/>
      <c r="P691" s="65"/>
      <c r="Q691" s="65"/>
      <c r="R691" s="65"/>
      <c r="S691" s="65"/>
      <c r="T691" s="66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18" t="s">
        <v>152</v>
      </c>
      <c r="AU691" s="18" t="s">
        <v>79</v>
      </c>
    </row>
    <row r="692" spans="1:65" s="2" customFormat="1" ht="11.25">
      <c r="A692" s="35"/>
      <c r="B692" s="36"/>
      <c r="C692" s="37"/>
      <c r="D692" s="197" t="s">
        <v>154</v>
      </c>
      <c r="E692" s="37"/>
      <c r="F692" s="198" t="s">
        <v>1166</v>
      </c>
      <c r="G692" s="37"/>
      <c r="H692" s="37"/>
      <c r="I692" s="194"/>
      <c r="J692" s="37"/>
      <c r="K692" s="37"/>
      <c r="L692" s="40"/>
      <c r="M692" s="195"/>
      <c r="N692" s="196"/>
      <c r="O692" s="65"/>
      <c r="P692" s="65"/>
      <c r="Q692" s="65"/>
      <c r="R692" s="65"/>
      <c r="S692" s="65"/>
      <c r="T692" s="66"/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T692" s="18" t="s">
        <v>154</v>
      </c>
      <c r="AU692" s="18" t="s">
        <v>79</v>
      </c>
    </row>
    <row r="693" spans="1:65" s="2" customFormat="1" ht="16.5" customHeight="1">
      <c r="A693" s="35"/>
      <c r="B693" s="36"/>
      <c r="C693" s="179" t="s">
        <v>1167</v>
      </c>
      <c r="D693" s="179" t="s">
        <v>146</v>
      </c>
      <c r="E693" s="180" t="s">
        <v>1168</v>
      </c>
      <c r="F693" s="181" t="s">
        <v>1169</v>
      </c>
      <c r="G693" s="182" t="s">
        <v>204</v>
      </c>
      <c r="H693" s="183">
        <v>2</v>
      </c>
      <c r="I693" s="184"/>
      <c r="J693" s="185">
        <f>ROUND(I693*H693,2)</f>
        <v>0</v>
      </c>
      <c r="K693" s="181" t="s">
        <v>150</v>
      </c>
      <c r="L693" s="40"/>
      <c r="M693" s="186" t="s">
        <v>19</v>
      </c>
      <c r="N693" s="187" t="s">
        <v>40</v>
      </c>
      <c r="O693" s="65"/>
      <c r="P693" s="188">
        <f>O693*H693</f>
        <v>0</v>
      </c>
      <c r="Q693" s="188">
        <v>0</v>
      </c>
      <c r="R693" s="188">
        <f>Q693*H693</f>
        <v>0</v>
      </c>
      <c r="S693" s="188">
        <v>0</v>
      </c>
      <c r="T693" s="189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190" t="s">
        <v>179</v>
      </c>
      <c r="AT693" s="190" t="s">
        <v>146</v>
      </c>
      <c r="AU693" s="190" t="s">
        <v>79</v>
      </c>
      <c r="AY693" s="18" t="s">
        <v>144</v>
      </c>
      <c r="BE693" s="191">
        <f>IF(N693="základní",J693,0)</f>
        <v>0</v>
      </c>
      <c r="BF693" s="191">
        <f>IF(N693="snížená",J693,0)</f>
        <v>0</v>
      </c>
      <c r="BG693" s="191">
        <f>IF(N693="zákl. přenesená",J693,0)</f>
        <v>0</v>
      </c>
      <c r="BH693" s="191">
        <f>IF(N693="sníž. přenesená",J693,0)</f>
        <v>0</v>
      </c>
      <c r="BI693" s="191">
        <f>IF(N693="nulová",J693,0)</f>
        <v>0</v>
      </c>
      <c r="BJ693" s="18" t="s">
        <v>77</v>
      </c>
      <c r="BK693" s="191">
        <f>ROUND(I693*H693,2)</f>
        <v>0</v>
      </c>
      <c r="BL693" s="18" t="s">
        <v>179</v>
      </c>
      <c r="BM693" s="190" t="s">
        <v>1025</v>
      </c>
    </row>
    <row r="694" spans="1:65" s="2" customFormat="1" ht="11.25">
      <c r="A694" s="35"/>
      <c r="B694" s="36"/>
      <c r="C694" s="37"/>
      <c r="D694" s="192" t="s">
        <v>152</v>
      </c>
      <c r="E694" s="37"/>
      <c r="F694" s="193" t="s">
        <v>1170</v>
      </c>
      <c r="G694" s="37"/>
      <c r="H694" s="37"/>
      <c r="I694" s="194"/>
      <c r="J694" s="37"/>
      <c r="K694" s="37"/>
      <c r="L694" s="40"/>
      <c r="M694" s="195"/>
      <c r="N694" s="196"/>
      <c r="O694" s="65"/>
      <c r="P694" s="65"/>
      <c r="Q694" s="65"/>
      <c r="R694" s="65"/>
      <c r="S694" s="65"/>
      <c r="T694" s="66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8" t="s">
        <v>152</v>
      </c>
      <c r="AU694" s="18" t="s">
        <v>79</v>
      </c>
    </row>
    <row r="695" spans="1:65" s="2" customFormat="1" ht="11.25">
      <c r="A695" s="35"/>
      <c r="B695" s="36"/>
      <c r="C695" s="37"/>
      <c r="D695" s="197" t="s">
        <v>154</v>
      </c>
      <c r="E695" s="37"/>
      <c r="F695" s="198" t="s">
        <v>1171</v>
      </c>
      <c r="G695" s="37"/>
      <c r="H695" s="37"/>
      <c r="I695" s="194"/>
      <c r="J695" s="37"/>
      <c r="K695" s="37"/>
      <c r="L695" s="40"/>
      <c r="M695" s="195"/>
      <c r="N695" s="196"/>
      <c r="O695" s="65"/>
      <c r="P695" s="65"/>
      <c r="Q695" s="65"/>
      <c r="R695" s="65"/>
      <c r="S695" s="65"/>
      <c r="T695" s="66"/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T695" s="18" t="s">
        <v>154</v>
      </c>
      <c r="AU695" s="18" t="s">
        <v>79</v>
      </c>
    </row>
    <row r="696" spans="1:65" s="2" customFormat="1" ht="16.5" customHeight="1">
      <c r="A696" s="35"/>
      <c r="B696" s="36"/>
      <c r="C696" s="210" t="s">
        <v>1172</v>
      </c>
      <c r="D696" s="210" t="s">
        <v>255</v>
      </c>
      <c r="E696" s="211" t="s">
        <v>1173</v>
      </c>
      <c r="F696" s="212" t="s">
        <v>1174</v>
      </c>
      <c r="G696" s="213" t="s">
        <v>204</v>
      </c>
      <c r="H696" s="214">
        <v>2</v>
      </c>
      <c r="I696" s="215"/>
      <c r="J696" s="216">
        <f>ROUND(I696*H696,2)</f>
        <v>0</v>
      </c>
      <c r="K696" s="212" t="s">
        <v>150</v>
      </c>
      <c r="L696" s="217"/>
      <c r="M696" s="218" t="s">
        <v>19</v>
      </c>
      <c r="N696" s="219" t="s">
        <v>40</v>
      </c>
      <c r="O696" s="65"/>
      <c r="P696" s="188">
        <f>O696*H696</f>
        <v>0</v>
      </c>
      <c r="Q696" s="188">
        <v>2.2000000000000001E-3</v>
      </c>
      <c r="R696" s="188">
        <f>Q696*H696</f>
        <v>4.4000000000000003E-3</v>
      </c>
      <c r="S696" s="188">
        <v>0</v>
      </c>
      <c r="T696" s="189">
        <f>S696*H696</f>
        <v>0</v>
      </c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R696" s="190" t="s">
        <v>267</v>
      </c>
      <c r="AT696" s="190" t="s">
        <v>255</v>
      </c>
      <c r="AU696" s="190" t="s">
        <v>79</v>
      </c>
      <c r="AY696" s="18" t="s">
        <v>144</v>
      </c>
      <c r="BE696" s="191">
        <f>IF(N696="základní",J696,0)</f>
        <v>0</v>
      </c>
      <c r="BF696" s="191">
        <f>IF(N696="snížená",J696,0)</f>
        <v>0</v>
      </c>
      <c r="BG696" s="191">
        <f>IF(N696="zákl. přenesená",J696,0)</f>
        <v>0</v>
      </c>
      <c r="BH696" s="191">
        <f>IF(N696="sníž. přenesená",J696,0)</f>
        <v>0</v>
      </c>
      <c r="BI696" s="191">
        <f>IF(N696="nulová",J696,0)</f>
        <v>0</v>
      </c>
      <c r="BJ696" s="18" t="s">
        <v>77</v>
      </c>
      <c r="BK696" s="191">
        <f>ROUND(I696*H696,2)</f>
        <v>0</v>
      </c>
      <c r="BL696" s="18" t="s">
        <v>179</v>
      </c>
      <c r="BM696" s="190" t="s">
        <v>1032</v>
      </c>
    </row>
    <row r="697" spans="1:65" s="2" customFormat="1" ht="11.25">
      <c r="A697" s="35"/>
      <c r="B697" s="36"/>
      <c r="C697" s="37"/>
      <c r="D697" s="192" t="s">
        <v>152</v>
      </c>
      <c r="E697" s="37"/>
      <c r="F697" s="193" t="s">
        <v>1174</v>
      </c>
      <c r="G697" s="37"/>
      <c r="H697" s="37"/>
      <c r="I697" s="194"/>
      <c r="J697" s="37"/>
      <c r="K697" s="37"/>
      <c r="L697" s="40"/>
      <c r="M697" s="195"/>
      <c r="N697" s="196"/>
      <c r="O697" s="65"/>
      <c r="P697" s="65"/>
      <c r="Q697" s="65"/>
      <c r="R697" s="65"/>
      <c r="S697" s="65"/>
      <c r="T697" s="66"/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T697" s="18" t="s">
        <v>152</v>
      </c>
      <c r="AU697" s="18" t="s">
        <v>79</v>
      </c>
    </row>
    <row r="698" spans="1:65" s="2" customFormat="1" ht="16.5" customHeight="1">
      <c r="A698" s="35"/>
      <c r="B698" s="36"/>
      <c r="C698" s="179" t="s">
        <v>1175</v>
      </c>
      <c r="D698" s="179" t="s">
        <v>146</v>
      </c>
      <c r="E698" s="180" t="s">
        <v>1176</v>
      </c>
      <c r="F698" s="181" t="s">
        <v>1177</v>
      </c>
      <c r="G698" s="182" t="s">
        <v>204</v>
      </c>
      <c r="H698" s="183">
        <v>1</v>
      </c>
      <c r="I698" s="184"/>
      <c r="J698" s="185">
        <f>ROUND(I698*H698,2)</f>
        <v>0</v>
      </c>
      <c r="K698" s="181" t="s">
        <v>150</v>
      </c>
      <c r="L698" s="40"/>
      <c r="M698" s="186" t="s">
        <v>19</v>
      </c>
      <c r="N698" s="187" t="s">
        <v>40</v>
      </c>
      <c r="O698" s="65"/>
      <c r="P698" s="188">
        <f>O698*H698</f>
        <v>0</v>
      </c>
      <c r="Q698" s="188">
        <v>0</v>
      </c>
      <c r="R698" s="188">
        <f>Q698*H698</f>
        <v>0</v>
      </c>
      <c r="S698" s="188">
        <v>0</v>
      </c>
      <c r="T698" s="189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190" t="s">
        <v>179</v>
      </c>
      <c r="AT698" s="190" t="s">
        <v>146</v>
      </c>
      <c r="AU698" s="190" t="s">
        <v>79</v>
      </c>
      <c r="AY698" s="18" t="s">
        <v>144</v>
      </c>
      <c r="BE698" s="191">
        <f>IF(N698="základní",J698,0)</f>
        <v>0</v>
      </c>
      <c r="BF698" s="191">
        <f>IF(N698="snížená",J698,0)</f>
        <v>0</v>
      </c>
      <c r="BG698" s="191">
        <f>IF(N698="zákl. přenesená",J698,0)</f>
        <v>0</v>
      </c>
      <c r="BH698" s="191">
        <f>IF(N698="sníž. přenesená",J698,0)</f>
        <v>0</v>
      </c>
      <c r="BI698" s="191">
        <f>IF(N698="nulová",J698,0)</f>
        <v>0</v>
      </c>
      <c r="BJ698" s="18" t="s">
        <v>77</v>
      </c>
      <c r="BK698" s="191">
        <f>ROUND(I698*H698,2)</f>
        <v>0</v>
      </c>
      <c r="BL698" s="18" t="s">
        <v>179</v>
      </c>
      <c r="BM698" s="190" t="s">
        <v>1045</v>
      </c>
    </row>
    <row r="699" spans="1:65" s="2" customFormat="1" ht="11.25">
      <c r="A699" s="35"/>
      <c r="B699" s="36"/>
      <c r="C699" s="37"/>
      <c r="D699" s="192" t="s">
        <v>152</v>
      </c>
      <c r="E699" s="37"/>
      <c r="F699" s="193" t="s">
        <v>1178</v>
      </c>
      <c r="G699" s="37"/>
      <c r="H699" s="37"/>
      <c r="I699" s="194"/>
      <c r="J699" s="37"/>
      <c r="K699" s="37"/>
      <c r="L699" s="40"/>
      <c r="M699" s="195"/>
      <c r="N699" s="196"/>
      <c r="O699" s="65"/>
      <c r="P699" s="65"/>
      <c r="Q699" s="65"/>
      <c r="R699" s="65"/>
      <c r="S699" s="65"/>
      <c r="T699" s="66"/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T699" s="18" t="s">
        <v>152</v>
      </c>
      <c r="AU699" s="18" t="s">
        <v>79</v>
      </c>
    </row>
    <row r="700" spans="1:65" s="2" customFormat="1" ht="11.25">
      <c r="A700" s="35"/>
      <c r="B700" s="36"/>
      <c r="C700" s="37"/>
      <c r="D700" s="197" t="s">
        <v>154</v>
      </c>
      <c r="E700" s="37"/>
      <c r="F700" s="198" t="s">
        <v>1179</v>
      </c>
      <c r="G700" s="37"/>
      <c r="H700" s="37"/>
      <c r="I700" s="194"/>
      <c r="J700" s="37"/>
      <c r="K700" s="37"/>
      <c r="L700" s="40"/>
      <c r="M700" s="195"/>
      <c r="N700" s="196"/>
      <c r="O700" s="65"/>
      <c r="P700" s="65"/>
      <c r="Q700" s="65"/>
      <c r="R700" s="65"/>
      <c r="S700" s="65"/>
      <c r="T700" s="66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T700" s="18" t="s">
        <v>154</v>
      </c>
      <c r="AU700" s="18" t="s">
        <v>79</v>
      </c>
    </row>
    <row r="701" spans="1:65" s="2" customFormat="1" ht="16.5" customHeight="1">
      <c r="A701" s="35"/>
      <c r="B701" s="36"/>
      <c r="C701" s="210" t="s">
        <v>1180</v>
      </c>
      <c r="D701" s="210" t="s">
        <v>255</v>
      </c>
      <c r="E701" s="211" t="s">
        <v>1181</v>
      </c>
      <c r="F701" s="212" t="s">
        <v>1182</v>
      </c>
      <c r="G701" s="213" t="s">
        <v>204</v>
      </c>
      <c r="H701" s="214">
        <v>1</v>
      </c>
      <c r="I701" s="215"/>
      <c r="J701" s="216">
        <f>ROUND(I701*H701,2)</f>
        <v>0</v>
      </c>
      <c r="K701" s="212" t="s">
        <v>150</v>
      </c>
      <c r="L701" s="217"/>
      <c r="M701" s="218" t="s">
        <v>19</v>
      </c>
      <c r="N701" s="219" t="s">
        <v>40</v>
      </c>
      <c r="O701" s="65"/>
      <c r="P701" s="188">
        <f>O701*H701</f>
        <v>0</v>
      </c>
      <c r="Q701" s="188">
        <v>1.0500000000000001E-2</v>
      </c>
      <c r="R701" s="188">
        <f>Q701*H701</f>
        <v>1.0500000000000001E-2</v>
      </c>
      <c r="S701" s="188">
        <v>0</v>
      </c>
      <c r="T701" s="189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190" t="s">
        <v>267</v>
      </c>
      <c r="AT701" s="190" t="s">
        <v>255</v>
      </c>
      <c r="AU701" s="190" t="s">
        <v>79</v>
      </c>
      <c r="AY701" s="18" t="s">
        <v>144</v>
      </c>
      <c r="BE701" s="191">
        <f>IF(N701="základní",J701,0)</f>
        <v>0</v>
      </c>
      <c r="BF701" s="191">
        <f>IF(N701="snížená",J701,0)</f>
        <v>0</v>
      </c>
      <c r="BG701" s="191">
        <f>IF(N701="zákl. přenesená",J701,0)</f>
        <v>0</v>
      </c>
      <c r="BH701" s="191">
        <f>IF(N701="sníž. přenesená",J701,0)</f>
        <v>0</v>
      </c>
      <c r="BI701" s="191">
        <f>IF(N701="nulová",J701,0)</f>
        <v>0</v>
      </c>
      <c r="BJ701" s="18" t="s">
        <v>77</v>
      </c>
      <c r="BK701" s="191">
        <f>ROUND(I701*H701,2)</f>
        <v>0</v>
      </c>
      <c r="BL701" s="18" t="s">
        <v>179</v>
      </c>
      <c r="BM701" s="190" t="s">
        <v>1055</v>
      </c>
    </row>
    <row r="702" spans="1:65" s="2" customFormat="1" ht="11.25">
      <c r="A702" s="35"/>
      <c r="B702" s="36"/>
      <c r="C702" s="37"/>
      <c r="D702" s="192" t="s">
        <v>152</v>
      </c>
      <c r="E702" s="37"/>
      <c r="F702" s="193" t="s">
        <v>1182</v>
      </c>
      <c r="G702" s="37"/>
      <c r="H702" s="37"/>
      <c r="I702" s="194"/>
      <c r="J702" s="37"/>
      <c r="K702" s="37"/>
      <c r="L702" s="40"/>
      <c r="M702" s="195"/>
      <c r="N702" s="196"/>
      <c r="O702" s="65"/>
      <c r="P702" s="65"/>
      <c r="Q702" s="65"/>
      <c r="R702" s="65"/>
      <c r="S702" s="65"/>
      <c r="T702" s="66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T702" s="18" t="s">
        <v>152</v>
      </c>
      <c r="AU702" s="18" t="s">
        <v>79</v>
      </c>
    </row>
    <row r="703" spans="1:65" s="2" customFormat="1" ht="21.75" customHeight="1">
      <c r="A703" s="35"/>
      <c r="B703" s="36"/>
      <c r="C703" s="179" t="s">
        <v>1183</v>
      </c>
      <c r="D703" s="179" t="s">
        <v>146</v>
      </c>
      <c r="E703" s="180" t="s">
        <v>1184</v>
      </c>
      <c r="F703" s="181" t="s">
        <v>1185</v>
      </c>
      <c r="G703" s="182" t="s">
        <v>240</v>
      </c>
      <c r="H703" s="183">
        <v>400</v>
      </c>
      <c r="I703" s="184"/>
      <c r="J703" s="185">
        <f>ROUND(I703*H703,2)</f>
        <v>0</v>
      </c>
      <c r="K703" s="181" t="s">
        <v>150</v>
      </c>
      <c r="L703" s="40"/>
      <c r="M703" s="186" t="s">
        <v>19</v>
      </c>
      <c r="N703" s="187" t="s">
        <v>40</v>
      </c>
      <c r="O703" s="65"/>
      <c r="P703" s="188">
        <f>O703*H703</f>
        <v>0</v>
      </c>
      <c r="Q703" s="188">
        <v>0</v>
      </c>
      <c r="R703" s="188">
        <f>Q703*H703</f>
        <v>0</v>
      </c>
      <c r="S703" s="188">
        <v>0</v>
      </c>
      <c r="T703" s="189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190" t="s">
        <v>179</v>
      </c>
      <c r="AT703" s="190" t="s">
        <v>146</v>
      </c>
      <c r="AU703" s="190" t="s">
        <v>79</v>
      </c>
      <c r="AY703" s="18" t="s">
        <v>144</v>
      </c>
      <c r="BE703" s="191">
        <f>IF(N703="základní",J703,0)</f>
        <v>0</v>
      </c>
      <c r="BF703" s="191">
        <f>IF(N703="snížená",J703,0)</f>
        <v>0</v>
      </c>
      <c r="BG703" s="191">
        <f>IF(N703="zákl. přenesená",J703,0)</f>
        <v>0</v>
      </c>
      <c r="BH703" s="191">
        <f>IF(N703="sníž. přenesená",J703,0)</f>
        <v>0</v>
      </c>
      <c r="BI703" s="191">
        <f>IF(N703="nulová",J703,0)</f>
        <v>0</v>
      </c>
      <c r="BJ703" s="18" t="s">
        <v>77</v>
      </c>
      <c r="BK703" s="191">
        <f>ROUND(I703*H703,2)</f>
        <v>0</v>
      </c>
      <c r="BL703" s="18" t="s">
        <v>179</v>
      </c>
      <c r="BM703" s="190" t="s">
        <v>1065</v>
      </c>
    </row>
    <row r="704" spans="1:65" s="2" customFormat="1" ht="11.25">
      <c r="A704" s="35"/>
      <c r="B704" s="36"/>
      <c r="C704" s="37"/>
      <c r="D704" s="192" t="s">
        <v>152</v>
      </c>
      <c r="E704" s="37"/>
      <c r="F704" s="193" t="s">
        <v>1186</v>
      </c>
      <c r="G704" s="37"/>
      <c r="H704" s="37"/>
      <c r="I704" s="194"/>
      <c r="J704" s="37"/>
      <c r="K704" s="37"/>
      <c r="L704" s="40"/>
      <c r="M704" s="195"/>
      <c r="N704" s="196"/>
      <c r="O704" s="65"/>
      <c r="P704" s="65"/>
      <c r="Q704" s="65"/>
      <c r="R704" s="65"/>
      <c r="S704" s="65"/>
      <c r="T704" s="66"/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T704" s="18" t="s">
        <v>152</v>
      </c>
      <c r="AU704" s="18" t="s">
        <v>79</v>
      </c>
    </row>
    <row r="705" spans="1:65" s="2" customFormat="1" ht="11.25">
      <c r="A705" s="35"/>
      <c r="B705" s="36"/>
      <c r="C705" s="37"/>
      <c r="D705" s="197" t="s">
        <v>154</v>
      </c>
      <c r="E705" s="37"/>
      <c r="F705" s="198" t="s">
        <v>1187</v>
      </c>
      <c r="G705" s="37"/>
      <c r="H705" s="37"/>
      <c r="I705" s="194"/>
      <c r="J705" s="37"/>
      <c r="K705" s="37"/>
      <c r="L705" s="40"/>
      <c r="M705" s="195"/>
      <c r="N705" s="196"/>
      <c r="O705" s="65"/>
      <c r="P705" s="65"/>
      <c r="Q705" s="65"/>
      <c r="R705" s="65"/>
      <c r="S705" s="65"/>
      <c r="T705" s="66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154</v>
      </c>
      <c r="AU705" s="18" t="s">
        <v>79</v>
      </c>
    </row>
    <row r="706" spans="1:65" s="2" customFormat="1" ht="24.2" customHeight="1">
      <c r="A706" s="35"/>
      <c r="B706" s="36"/>
      <c r="C706" s="210" t="s">
        <v>1188</v>
      </c>
      <c r="D706" s="210" t="s">
        <v>255</v>
      </c>
      <c r="E706" s="211" t="s">
        <v>1189</v>
      </c>
      <c r="F706" s="212" t="s">
        <v>1190</v>
      </c>
      <c r="G706" s="213" t="s">
        <v>240</v>
      </c>
      <c r="H706" s="214">
        <v>440</v>
      </c>
      <c r="I706" s="215"/>
      <c r="J706" s="216">
        <f>ROUND(I706*H706,2)</f>
        <v>0</v>
      </c>
      <c r="K706" s="212" t="s">
        <v>150</v>
      </c>
      <c r="L706" s="217"/>
      <c r="M706" s="218" t="s">
        <v>19</v>
      </c>
      <c r="N706" s="219" t="s">
        <v>40</v>
      </c>
      <c r="O706" s="65"/>
      <c r="P706" s="188">
        <f>O706*H706</f>
        <v>0</v>
      </c>
      <c r="Q706" s="188">
        <v>1.3999999999999999E-4</v>
      </c>
      <c r="R706" s="188">
        <f>Q706*H706</f>
        <v>6.1599999999999995E-2</v>
      </c>
      <c r="S706" s="188">
        <v>0</v>
      </c>
      <c r="T706" s="189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190" t="s">
        <v>267</v>
      </c>
      <c r="AT706" s="190" t="s">
        <v>255</v>
      </c>
      <c r="AU706" s="190" t="s">
        <v>79</v>
      </c>
      <c r="AY706" s="18" t="s">
        <v>144</v>
      </c>
      <c r="BE706" s="191">
        <f>IF(N706="základní",J706,0)</f>
        <v>0</v>
      </c>
      <c r="BF706" s="191">
        <f>IF(N706="snížená",J706,0)</f>
        <v>0</v>
      </c>
      <c r="BG706" s="191">
        <f>IF(N706="zákl. přenesená",J706,0)</f>
        <v>0</v>
      </c>
      <c r="BH706" s="191">
        <f>IF(N706="sníž. přenesená",J706,0)</f>
        <v>0</v>
      </c>
      <c r="BI706" s="191">
        <f>IF(N706="nulová",J706,0)</f>
        <v>0</v>
      </c>
      <c r="BJ706" s="18" t="s">
        <v>77</v>
      </c>
      <c r="BK706" s="191">
        <f>ROUND(I706*H706,2)</f>
        <v>0</v>
      </c>
      <c r="BL706" s="18" t="s">
        <v>179</v>
      </c>
      <c r="BM706" s="190" t="s">
        <v>1073</v>
      </c>
    </row>
    <row r="707" spans="1:65" s="2" customFormat="1" ht="19.5">
      <c r="A707" s="35"/>
      <c r="B707" s="36"/>
      <c r="C707" s="37"/>
      <c r="D707" s="192" t="s">
        <v>152</v>
      </c>
      <c r="E707" s="37"/>
      <c r="F707" s="193" t="s">
        <v>1190</v>
      </c>
      <c r="G707" s="37"/>
      <c r="H707" s="37"/>
      <c r="I707" s="194"/>
      <c r="J707" s="37"/>
      <c r="K707" s="37"/>
      <c r="L707" s="40"/>
      <c r="M707" s="195"/>
      <c r="N707" s="196"/>
      <c r="O707" s="65"/>
      <c r="P707" s="65"/>
      <c r="Q707" s="65"/>
      <c r="R707" s="65"/>
      <c r="S707" s="65"/>
      <c r="T707" s="66"/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T707" s="18" t="s">
        <v>152</v>
      </c>
      <c r="AU707" s="18" t="s">
        <v>79</v>
      </c>
    </row>
    <row r="708" spans="1:65" s="2" customFormat="1" ht="16.5" customHeight="1">
      <c r="A708" s="35"/>
      <c r="B708" s="36"/>
      <c r="C708" s="179" t="s">
        <v>1191</v>
      </c>
      <c r="D708" s="179" t="s">
        <v>146</v>
      </c>
      <c r="E708" s="180" t="s">
        <v>1192</v>
      </c>
      <c r="F708" s="181" t="s">
        <v>1193</v>
      </c>
      <c r="G708" s="182" t="s">
        <v>192</v>
      </c>
      <c r="H708" s="183">
        <v>400</v>
      </c>
      <c r="I708" s="184"/>
      <c r="J708" s="185">
        <f>ROUND(I708*H708,2)</f>
        <v>0</v>
      </c>
      <c r="K708" s="181" t="s">
        <v>150</v>
      </c>
      <c r="L708" s="40"/>
      <c r="M708" s="186" t="s">
        <v>19</v>
      </c>
      <c r="N708" s="187" t="s">
        <v>40</v>
      </c>
      <c r="O708" s="65"/>
      <c r="P708" s="188">
        <f>O708*H708</f>
        <v>0</v>
      </c>
      <c r="Q708" s="188">
        <v>0</v>
      </c>
      <c r="R708" s="188">
        <f>Q708*H708</f>
        <v>0</v>
      </c>
      <c r="S708" s="188">
        <v>0</v>
      </c>
      <c r="T708" s="189">
        <f>S708*H708</f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190" t="s">
        <v>179</v>
      </c>
      <c r="AT708" s="190" t="s">
        <v>146</v>
      </c>
      <c r="AU708" s="190" t="s">
        <v>79</v>
      </c>
      <c r="AY708" s="18" t="s">
        <v>144</v>
      </c>
      <c r="BE708" s="191">
        <f>IF(N708="základní",J708,0)</f>
        <v>0</v>
      </c>
      <c r="BF708" s="191">
        <f>IF(N708="snížená",J708,0)</f>
        <v>0</v>
      </c>
      <c r="BG708" s="191">
        <f>IF(N708="zákl. přenesená",J708,0)</f>
        <v>0</v>
      </c>
      <c r="BH708" s="191">
        <f>IF(N708="sníž. přenesená",J708,0)</f>
        <v>0</v>
      </c>
      <c r="BI708" s="191">
        <f>IF(N708="nulová",J708,0)</f>
        <v>0</v>
      </c>
      <c r="BJ708" s="18" t="s">
        <v>77</v>
      </c>
      <c r="BK708" s="191">
        <f>ROUND(I708*H708,2)</f>
        <v>0</v>
      </c>
      <c r="BL708" s="18" t="s">
        <v>179</v>
      </c>
      <c r="BM708" s="190" t="s">
        <v>1084</v>
      </c>
    </row>
    <row r="709" spans="1:65" s="2" customFormat="1" ht="11.25">
      <c r="A709" s="35"/>
      <c r="B709" s="36"/>
      <c r="C709" s="37"/>
      <c r="D709" s="192" t="s">
        <v>152</v>
      </c>
      <c r="E709" s="37"/>
      <c r="F709" s="193" t="s">
        <v>1194</v>
      </c>
      <c r="G709" s="37"/>
      <c r="H709" s="37"/>
      <c r="I709" s="194"/>
      <c r="J709" s="37"/>
      <c r="K709" s="37"/>
      <c r="L709" s="40"/>
      <c r="M709" s="195"/>
      <c r="N709" s="196"/>
      <c r="O709" s="65"/>
      <c r="P709" s="65"/>
      <c r="Q709" s="65"/>
      <c r="R709" s="65"/>
      <c r="S709" s="65"/>
      <c r="T709" s="66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T709" s="18" t="s">
        <v>152</v>
      </c>
      <c r="AU709" s="18" t="s">
        <v>79</v>
      </c>
    </row>
    <row r="710" spans="1:65" s="2" customFormat="1" ht="11.25">
      <c r="A710" s="35"/>
      <c r="B710" s="36"/>
      <c r="C710" s="37"/>
      <c r="D710" s="197" t="s">
        <v>154</v>
      </c>
      <c r="E710" s="37"/>
      <c r="F710" s="198" t="s">
        <v>1195</v>
      </c>
      <c r="G710" s="37"/>
      <c r="H710" s="37"/>
      <c r="I710" s="194"/>
      <c r="J710" s="37"/>
      <c r="K710" s="37"/>
      <c r="L710" s="40"/>
      <c r="M710" s="195"/>
      <c r="N710" s="196"/>
      <c r="O710" s="65"/>
      <c r="P710" s="65"/>
      <c r="Q710" s="65"/>
      <c r="R710" s="65"/>
      <c r="S710" s="65"/>
      <c r="T710" s="66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T710" s="18" t="s">
        <v>154</v>
      </c>
      <c r="AU710" s="18" t="s">
        <v>79</v>
      </c>
    </row>
    <row r="711" spans="1:65" s="2" customFormat="1" ht="16.5" customHeight="1">
      <c r="A711" s="35"/>
      <c r="B711" s="36"/>
      <c r="C711" s="210" t="s">
        <v>1196</v>
      </c>
      <c r="D711" s="210" t="s">
        <v>255</v>
      </c>
      <c r="E711" s="211" t="s">
        <v>1197</v>
      </c>
      <c r="F711" s="212" t="s">
        <v>1198</v>
      </c>
      <c r="G711" s="213" t="s">
        <v>192</v>
      </c>
      <c r="H711" s="214">
        <v>440</v>
      </c>
      <c r="I711" s="215"/>
      <c r="J711" s="216">
        <f>ROUND(I711*H711,2)</f>
        <v>0</v>
      </c>
      <c r="K711" s="212" t="s">
        <v>150</v>
      </c>
      <c r="L711" s="217"/>
      <c r="M711" s="218" t="s">
        <v>19</v>
      </c>
      <c r="N711" s="219" t="s">
        <v>40</v>
      </c>
      <c r="O711" s="65"/>
      <c r="P711" s="188">
        <f>O711*H711</f>
        <v>0</v>
      </c>
      <c r="Q711" s="188">
        <v>1.0000000000000001E-5</v>
      </c>
      <c r="R711" s="188">
        <f>Q711*H711</f>
        <v>4.4000000000000003E-3</v>
      </c>
      <c r="S711" s="188">
        <v>0</v>
      </c>
      <c r="T711" s="189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190" t="s">
        <v>267</v>
      </c>
      <c r="AT711" s="190" t="s">
        <v>255</v>
      </c>
      <c r="AU711" s="190" t="s">
        <v>79</v>
      </c>
      <c r="AY711" s="18" t="s">
        <v>144</v>
      </c>
      <c r="BE711" s="191">
        <f>IF(N711="základní",J711,0)</f>
        <v>0</v>
      </c>
      <c r="BF711" s="191">
        <f>IF(N711="snížená",J711,0)</f>
        <v>0</v>
      </c>
      <c r="BG711" s="191">
        <f>IF(N711="zákl. přenesená",J711,0)</f>
        <v>0</v>
      </c>
      <c r="BH711" s="191">
        <f>IF(N711="sníž. přenesená",J711,0)</f>
        <v>0</v>
      </c>
      <c r="BI711" s="191">
        <f>IF(N711="nulová",J711,0)</f>
        <v>0</v>
      </c>
      <c r="BJ711" s="18" t="s">
        <v>77</v>
      </c>
      <c r="BK711" s="191">
        <f>ROUND(I711*H711,2)</f>
        <v>0</v>
      </c>
      <c r="BL711" s="18" t="s">
        <v>179</v>
      </c>
      <c r="BM711" s="190" t="s">
        <v>1094</v>
      </c>
    </row>
    <row r="712" spans="1:65" s="2" customFormat="1" ht="11.25">
      <c r="A712" s="35"/>
      <c r="B712" s="36"/>
      <c r="C712" s="37"/>
      <c r="D712" s="192" t="s">
        <v>152</v>
      </c>
      <c r="E712" s="37"/>
      <c r="F712" s="193" t="s">
        <v>1198</v>
      </c>
      <c r="G712" s="37"/>
      <c r="H712" s="37"/>
      <c r="I712" s="194"/>
      <c r="J712" s="37"/>
      <c r="K712" s="37"/>
      <c r="L712" s="40"/>
      <c r="M712" s="195"/>
      <c r="N712" s="196"/>
      <c r="O712" s="65"/>
      <c r="P712" s="65"/>
      <c r="Q712" s="65"/>
      <c r="R712" s="65"/>
      <c r="S712" s="65"/>
      <c r="T712" s="66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T712" s="18" t="s">
        <v>152</v>
      </c>
      <c r="AU712" s="18" t="s">
        <v>79</v>
      </c>
    </row>
    <row r="713" spans="1:65" s="2" customFormat="1" ht="16.5" customHeight="1">
      <c r="A713" s="35"/>
      <c r="B713" s="36"/>
      <c r="C713" s="179" t="s">
        <v>1199</v>
      </c>
      <c r="D713" s="179" t="s">
        <v>146</v>
      </c>
      <c r="E713" s="180" t="s">
        <v>1200</v>
      </c>
      <c r="F713" s="181" t="s">
        <v>1201</v>
      </c>
      <c r="G713" s="182" t="s">
        <v>788</v>
      </c>
      <c r="H713" s="220"/>
      <c r="I713" s="184"/>
      <c r="J713" s="185">
        <f>ROUND(I713*H713,2)</f>
        <v>0</v>
      </c>
      <c r="K713" s="181" t="s">
        <v>150</v>
      </c>
      <c r="L713" s="40"/>
      <c r="M713" s="186" t="s">
        <v>19</v>
      </c>
      <c r="N713" s="187" t="s">
        <v>40</v>
      </c>
      <c r="O713" s="65"/>
      <c r="P713" s="188">
        <f>O713*H713</f>
        <v>0</v>
      </c>
      <c r="Q713" s="188">
        <v>0</v>
      </c>
      <c r="R713" s="188">
        <f>Q713*H713</f>
        <v>0</v>
      </c>
      <c r="S713" s="188">
        <v>0</v>
      </c>
      <c r="T713" s="189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190" t="s">
        <v>179</v>
      </c>
      <c r="AT713" s="190" t="s">
        <v>146</v>
      </c>
      <c r="AU713" s="190" t="s">
        <v>79</v>
      </c>
      <c r="AY713" s="18" t="s">
        <v>144</v>
      </c>
      <c r="BE713" s="191">
        <f>IF(N713="základní",J713,0)</f>
        <v>0</v>
      </c>
      <c r="BF713" s="191">
        <f>IF(N713="snížená",J713,0)</f>
        <v>0</v>
      </c>
      <c r="BG713" s="191">
        <f>IF(N713="zákl. přenesená",J713,0)</f>
        <v>0</v>
      </c>
      <c r="BH713" s="191">
        <f>IF(N713="sníž. přenesená",J713,0)</f>
        <v>0</v>
      </c>
      <c r="BI713" s="191">
        <f>IF(N713="nulová",J713,0)</f>
        <v>0</v>
      </c>
      <c r="BJ713" s="18" t="s">
        <v>77</v>
      </c>
      <c r="BK713" s="191">
        <f>ROUND(I713*H713,2)</f>
        <v>0</v>
      </c>
      <c r="BL713" s="18" t="s">
        <v>179</v>
      </c>
      <c r="BM713" s="190" t="s">
        <v>1104</v>
      </c>
    </row>
    <row r="714" spans="1:65" s="2" customFormat="1" ht="19.5">
      <c r="A714" s="35"/>
      <c r="B714" s="36"/>
      <c r="C714" s="37"/>
      <c r="D714" s="192" t="s">
        <v>152</v>
      </c>
      <c r="E714" s="37"/>
      <c r="F714" s="193" t="s">
        <v>1202</v>
      </c>
      <c r="G714" s="37"/>
      <c r="H714" s="37"/>
      <c r="I714" s="194"/>
      <c r="J714" s="37"/>
      <c r="K714" s="37"/>
      <c r="L714" s="40"/>
      <c r="M714" s="195"/>
      <c r="N714" s="196"/>
      <c r="O714" s="65"/>
      <c r="P714" s="65"/>
      <c r="Q714" s="65"/>
      <c r="R714" s="65"/>
      <c r="S714" s="65"/>
      <c r="T714" s="66"/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T714" s="18" t="s">
        <v>152</v>
      </c>
      <c r="AU714" s="18" t="s">
        <v>79</v>
      </c>
    </row>
    <row r="715" spans="1:65" s="2" customFormat="1" ht="11.25">
      <c r="A715" s="35"/>
      <c r="B715" s="36"/>
      <c r="C715" s="37"/>
      <c r="D715" s="197" t="s">
        <v>154</v>
      </c>
      <c r="E715" s="37"/>
      <c r="F715" s="198" t="s">
        <v>1203</v>
      </c>
      <c r="G715" s="37"/>
      <c r="H715" s="37"/>
      <c r="I715" s="194"/>
      <c r="J715" s="37"/>
      <c r="K715" s="37"/>
      <c r="L715" s="40"/>
      <c r="M715" s="195"/>
      <c r="N715" s="196"/>
      <c r="O715" s="65"/>
      <c r="P715" s="65"/>
      <c r="Q715" s="65"/>
      <c r="R715" s="65"/>
      <c r="S715" s="65"/>
      <c r="T715" s="66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T715" s="18" t="s">
        <v>154</v>
      </c>
      <c r="AU715" s="18" t="s">
        <v>79</v>
      </c>
    </row>
    <row r="716" spans="1:65" s="12" customFormat="1" ht="22.9" customHeight="1">
      <c r="B716" s="163"/>
      <c r="C716" s="164"/>
      <c r="D716" s="165" t="s">
        <v>68</v>
      </c>
      <c r="E716" s="177" t="s">
        <v>1204</v>
      </c>
      <c r="F716" s="177" t="s">
        <v>1205</v>
      </c>
      <c r="G716" s="164"/>
      <c r="H716" s="164"/>
      <c r="I716" s="167"/>
      <c r="J716" s="178">
        <f>BK716</f>
        <v>0</v>
      </c>
      <c r="K716" s="164"/>
      <c r="L716" s="169"/>
      <c r="M716" s="170"/>
      <c r="N716" s="171"/>
      <c r="O716" s="171"/>
      <c r="P716" s="172">
        <f>SUM(P717:P759)</f>
        <v>0</v>
      </c>
      <c r="Q716" s="171"/>
      <c r="R716" s="172">
        <f>SUM(R717:R759)</f>
        <v>9.9676350350000012E-2</v>
      </c>
      <c r="S716" s="171"/>
      <c r="T716" s="173">
        <f>SUM(T717:T759)</f>
        <v>0</v>
      </c>
      <c r="AR716" s="174" t="s">
        <v>79</v>
      </c>
      <c r="AT716" s="175" t="s">
        <v>68</v>
      </c>
      <c r="AU716" s="175" t="s">
        <v>77</v>
      </c>
      <c r="AY716" s="174" t="s">
        <v>144</v>
      </c>
      <c r="BK716" s="176">
        <f>SUM(BK717:BK759)</f>
        <v>0</v>
      </c>
    </row>
    <row r="717" spans="1:65" s="2" customFormat="1" ht="16.5" customHeight="1">
      <c r="A717" s="35"/>
      <c r="B717" s="36"/>
      <c r="C717" s="179" t="s">
        <v>1206</v>
      </c>
      <c r="D717" s="179" t="s">
        <v>146</v>
      </c>
      <c r="E717" s="180" t="s">
        <v>1207</v>
      </c>
      <c r="F717" s="181" t="s">
        <v>1208</v>
      </c>
      <c r="G717" s="182" t="s">
        <v>204</v>
      </c>
      <c r="H717" s="183">
        <v>1</v>
      </c>
      <c r="I717" s="184"/>
      <c r="J717" s="185">
        <f>ROUND(I717*H717,2)</f>
        <v>0</v>
      </c>
      <c r="K717" s="181" t="s">
        <v>150</v>
      </c>
      <c r="L717" s="40"/>
      <c r="M717" s="186" t="s">
        <v>19</v>
      </c>
      <c r="N717" s="187" t="s">
        <v>40</v>
      </c>
      <c r="O717" s="65"/>
      <c r="P717" s="188">
        <f>O717*H717</f>
        <v>0</v>
      </c>
      <c r="Q717" s="188">
        <v>4.3966250000000001E-4</v>
      </c>
      <c r="R717" s="188">
        <f>Q717*H717</f>
        <v>4.3966250000000001E-4</v>
      </c>
      <c r="S717" s="188">
        <v>0</v>
      </c>
      <c r="T717" s="189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190" t="s">
        <v>179</v>
      </c>
      <c r="AT717" s="190" t="s">
        <v>146</v>
      </c>
      <c r="AU717" s="190" t="s">
        <v>79</v>
      </c>
      <c r="AY717" s="18" t="s">
        <v>144</v>
      </c>
      <c r="BE717" s="191">
        <f>IF(N717="základní",J717,0)</f>
        <v>0</v>
      </c>
      <c r="BF717" s="191">
        <f>IF(N717="snížená",J717,0)</f>
        <v>0</v>
      </c>
      <c r="BG717" s="191">
        <f>IF(N717="zákl. přenesená",J717,0)</f>
        <v>0</v>
      </c>
      <c r="BH717" s="191">
        <f>IF(N717="sníž. přenesená",J717,0)</f>
        <v>0</v>
      </c>
      <c r="BI717" s="191">
        <f>IF(N717="nulová",J717,0)</f>
        <v>0</v>
      </c>
      <c r="BJ717" s="18" t="s">
        <v>77</v>
      </c>
      <c r="BK717" s="191">
        <f>ROUND(I717*H717,2)</f>
        <v>0</v>
      </c>
      <c r="BL717" s="18" t="s">
        <v>179</v>
      </c>
      <c r="BM717" s="190" t="s">
        <v>1114</v>
      </c>
    </row>
    <row r="718" spans="1:65" s="2" customFormat="1" ht="11.25">
      <c r="A718" s="35"/>
      <c r="B718" s="36"/>
      <c r="C718" s="37"/>
      <c r="D718" s="192" t="s">
        <v>152</v>
      </c>
      <c r="E718" s="37"/>
      <c r="F718" s="193" t="s">
        <v>1209</v>
      </c>
      <c r="G718" s="37"/>
      <c r="H718" s="37"/>
      <c r="I718" s="194"/>
      <c r="J718" s="37"/>
      <c r="K718" s="37"/>
      <c r="L718" s="40"/>
      <c r="M718" s="195"/>
      <c r="N718" s="196"/>
      <c r="O718" s="65"/>
      <c r="P718" s="65"/>
      <c r="Q718" s="65"/>
      <c r="R718" s="65"/>
      <c r="S718" s="65"/>
      <c r="T718" s="66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T718" s="18" t="s">
        <v>152</v>
      </c>
      <c r="AU718" s="18" t="s">
        <v>79</v>
      </c>
    </row>
    <row r="719" spans="1:65" s="2" customFormat="1" ht="11.25">
      <c r="A719" s="35"/>
      <c r="B719" s="36"/>
      <c r="C719" s="37"/>
      <c r="D719" s="197" t="s">
        <v>154</v>
      </c>
      <c r="E719" s="37"/>
      <c r="F719" s="198" t="s">
        <v>1210</v>
      </c>
      <c r="G719" s="37"/>
      <c r="H719" s="37"/>
      <c r="I719" s="194"/>
      <c r="J719" s="37"/>
      <c r="K719" s="37"/>
      <c r="L719" s="40"/>
      <c r="M719" s="195"/>
      <c r="N719" s="196"/>
      <c r="O719" s="65"/>
      <c r="P719" s="65"/>
      <c r="Q719" s="65"/>
      <c r="R719" s="65"/>
      <c r="S719" s="65"/>
      <c r="T719" s="66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T719" s="18" t="s">
        <v>154</v>
      </c>
      <c r="AU719" s="18" t="s">
        <v>79</v>
      </c>
    </row>
    <row r="720" spans="1:65" s="2" customFormat="1" ht="16.5" customHeight="1">
      <c r="A720" s="35"/>
      <c r="B720" s="36"/>
      <c r="C720" s="210" t="s">
        <v>1211</v>
      </c>
      <c r="D720" s="210" t="s">
        <v>255</v>
      </c>
      <c r="E720" s="211" t="s">
        <v>1212</v>
      </c>
      <c r="F720" s="212" t="s">
        <v>1213</v>
      </c>
      <c r="G720" s="213" t="s">
        <v>204</v>
      </c>
      <c r="H720" s="214">
        <v>1</v>
      </c>
      <c r="I720" s="215"/>
      <c r="J720" s="216">
        <f>ROUND(I720*H720,2)</f>
        <v>0</v>
      </c>
      <c r="K720" s="212" t="s">
        <v>150</v>
      </c>
      <c r="L720" s="217"/>
      <c r="M720" s="218" t="s">
        <v>19</v>
      </c>
      <c r="N720" s="219" t="s">
        <v>40</v>
      </c>
      <c r="O720" s="65"/>
      <c r="P720" s="188">
        <f>O720*H720</f>
        <v>0</v>
      </c>
      <c r="Q720" s="188">
        <v>3.5000000000000003E-2</v>
      </c>
      <c r="R720" s="188">
        <f>Q720*H720</f>
        <v>3.5000000000000003E-2</v>
      </c>
      <c r="S720" s="188">
        <v>0</v>
      </c>
      <c r="T720" s="189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190" t="s">
        <v>267</v>
      </c>
      <c r="AT720" s="190" t="s">
        <v>255</v>
      </c>
      <c r="AU720" s="190" t="s">
        <v>79</v>
      </c>
      <c r="AY720" s="18" t="s">
        <v>144</v>
      </c>
      <c r="BE720" s="191">
        <f>IF(N720="základní",J720,0)</f>
        <v>0</v>
      </c>
      <c r="BF720" s="191">
        <f>IF(N720="snížená",J720,0)</f>
        <v>0</v>
      </c>
      <c r="BG720" s="191">
        <f>IF(N720="zákl. přenesená",J720,0)</f>
        <v>0</v>
      </c>
      <c r="BH720" s="191">
        <f>IF(N720="sníž. přenesená",J720,0)</f>
        <v>0</v>
      </c>
      <c r="BI720" s="191">
        <f>IF(N720="nulová",J720,0)</f>
        <v>0</v>
      </c>
      <c r="BJ720" s="18" t="s">
        <v>77</v>
      </c>
      <c r="BK720" s="191">
        <f>ROUND(I720*H720,2)</f>
        <v>0</v>
      </c>
      <c r="BL720" s="18" t="s">
        <v>179</v>
      </c>
      <c r="BM720" s="190" t="s">
        <v>1124</v>
      </c>
    </row>
    <row r="721" spans="1:65" s="2" customFormat="1" ht="11.25">
      <c r="A721" s="35"/>
      <c r="B721" s="36"/>
      <c r="C721" s="37"/>
      <c r="D721" s="192" t="s">
        <v>152</v>
      </c>
      <c r="E721" s="37"/>
      <c r="F721" s="193" t="s">
        <v>1213</v>
      </c>
      <c r="G721" s="37"/>
      <c r="H721" s="37"/>
      <c r="I721" s="194"/>
      <c r="J721" s="37"/>
      <c r="K721" s="37"/>
      <c r="L721" s="40"/>
      <c r="M721" s="195"/>
      <c r="N721" s="196"/>
      <c r="O721" s="65"/>
      <c r="P721" s="65"/>
      <c r="Q721" s="65"/>
      <c r="R721" s="65"/>
      <c r="S721" s="65"/>
      <c r="T721" s="66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T721" s="18" t="s">
        <v>152</v>
      </c>
      <c r="AU721" s="18" t="s">
        <v>79</v>
      </c>
    </row>
    <row r="722" spans="1:65" s="2" customFormat="1" ht="16.5" customHeight="1">
      <c r="A722" s="35"/>
      <c r="B722" s="36"/>
      <c r="C722" s="179" t="s">
        <v>1214</v>
      </c>
      <c r="D722" s="179" t="s">
        <v>146</v>
      </c>
      <c r="E722" s="180" t="s">
        <v>1215</v>
      </c>
      <c r="F722" s="181" t="s">
        <v>1216</v>
      </c>
      <c r="G722" s="182" t="s">
        <v>240</v>
      </c>
      <c r="H722" s="183">
        <v>15.042</v>
      </c>
      <c r="I722" s="184"/>
      <c r="J722" s="185">
        <f>ROUND(I722*H722,2)</f>
        <v>0</v>
      </c>
      <c r="K722" s="181" t="s">
        <v>150</v>
      </c>
      <c r="L722" s="40"/>
      <c r="M722" s="186" t="s">
        <v>19</v>
      </c>
      <c r="N722" s="187" t="s">
        <v>40</v>
      </c>
      <c r="O722" s="65"/>
      <c r="P722" s="188">
        <f>O722*H722</f>
        <v>0</v>
      </c>
      <c r="Q722" s="188">
        <v>2.60425E-4</v>
      </c>
      <c r="R722" s="188">
        <f>Q722*H722</f>
        <v>3.9173128500000001E-3</v>
      </c>
      <c r="S722" s="188">
        <v>0</v>
      </c>
      <c r="T722" s="189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190" t="s">
        <v>179</v>
      </c>
      <c r="AT722" s="190" t="s">
        <v>146</v>
      </c>
      <c r="AU722" s="190" t="s">
        <v>79</v>
      </c>
      <c r="AY722" s="18" t="s">
        <v>144</v>
      </c>
      <c r="BE722" s="191">
        <f>IF(N722="základní",J722,0)</f>
        <v>0</v>
      </c>
      <c r="BF722" s="191">
        <f>IF(N722="snížená",J722,0)</f>
        <v>0</v>
      </c>
      <c r="BG722" s="191">
        <f>IF(N722="zákl. přenesená",J722,0)</f>
        <v>0</v>
      </c>
      <c r="BH722" s="191">
        <f>IF(N722="sníž. přenesená",J722,0)</f>
        <v>0</v>
      </c>
      <c r="BI722" s="191">
        <f>IF(N722="nulová",J722,0)</f>
        <v>0</v>
      </c>
      <c r="BJ722" s="18" t="s">
        <v>77</v>
      </c>
      <c r="BK722" s="191">
        <f>ROUND(I722*H722,2)</f>
        <v>0</v>
      </c>
      <c r="BL722" s="18" t="s">
        <v>179</v>
      </c>
      <c r="BM722" s="190" t="s">
        <v>1136</v>
      </c>
    </row>
    <row r="723" spans="1:65" s="2" customFormat="1" ht="11.25">
      <c r="A723" s="35"/>
      <c r="B723" s="36"/>
      <c r="C723" s="37"/>
      <c r="D723" s="192" t="s">
        <v>152</v>
      </c>
      <c r="E723" s="37"/>
      <c r="F723" s="193" t="s">
        <v>1217</v>
      </c>
      <c r="G723" s="37"/>
      <c r="H723" s="37"/>
      <c r="I723" s="194"/>
      <c r="J723" s="37"/>
      <c r="K723" s="37"/>
      <c r="L723" s="40"/>
      <c r="M723" s="195"/>
      <c r="N723" s="196"/>
      <c r="O723" s="65"/>
      <c r="P723" s="65"/>
      <c r="Q723" s="65"/>
      <c r="R723" s="65"/>
      <c r="S723" s="65"/>
      <c r="T723" s="66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T723" s="18" t="s">
        <v>152</v>
      </c>
      <c r="AU723" s="18" t="s">
        <v>79</v>
      </c>
    </row>
    <row r="724" spans="1:65" s="2" customFormat="1" ht="11.25">
      <c r="A724" s="35"/>
      <c r="B724" s="36"/>
      <c r="C724" s="37"/>
      <c r="D724" s="197" t="s">
        <v>154</v>
      </c>
      <c r="E724" s="37"/>
      <c r="F724" s="198" t="s">
        <v>1218</v>
      </c>
      <c r="G724" s="37"/>
      <c r="H724" s="37"/>
      <c r="I724" s="194"/>
      <c r="J724" s="37"/>
      <c r="K724" s="37"/>
      <c r="L724" s="40"/>
      <c r="M724" s="195"/>
      <c r="N724" s="196"/>
      <c r="O724" s="65"/>
      <c r="P724" s="65"/>
      <c r="Q724" s="65"/>
      <c r="R724" s="65"/>
      <c r="S724" s="65"/>
      <c r="T724" s="66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8" t="s">
        <v>154</v>
      </c>
      <c r="AU724" s="18" t="s">
        <v>79</v>
      </c>
    </row>
    <row r="725" spans="1:65" s="2" customFormat="1" ht="16.5" customHeight="1">
      <c r="A725" s="35"/>
      <c r="B725" s="36"/>
      <c r="C725" s="210" t="s">
        <v>1219</v>
      </c>
      <c r="D725" s="210" t="s">
        <v>255</v>
      </c>
      <c r="E725" s="211" t="s">
        <v>1220</v>
      </c>
      <c r="F725" s="212" t="s">
        <v>1221</v>
      </c>
      <c r="G725" s="213" t="s">
        <v>277</v>
      </c>
      <c r="H725" s="214">
        <v>2</v>
      </c>
      <c r="I725" s="215"/>
      <c r="J725" s="216">
        <f>ROUND(I725*H725,2)</f>
        <v>0</v>
      </c>
      <c r="K725" s="212" t="s">
        <v>19</v>
      </c>
      <c r="L725" s="217"/>
      <c r="M725" s="218" t="s">
        <v>19</v>
      </c>
      <c r="N725" s="219" t="s">
        <v>40</v>
      </c>
      <c r="O725" s="65"/>
      <c r="P725" s="188">
        <f>O725*H725</f>
        <v>0</v>
      </c>
      <c r="Q725" s="188">
        <v>0</v>
      </c>
      <c r="R725" s="188">
        <f>Q725*H725</f>
        <v>0</v>
      </c>
      <c r="S725" s="188">
        <v>0</v>
      </c>
      <c r="T725" s="189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190" t="s">
        <v>267</v>
      </c>
      <c r="AT725" s="190" t="s">
        <v>255</v>
      </c>
      <c r="AU725" s="190" t="s">
        <v>79</v>
      </c>
      <c r="AY725" s="18" t="s">
        <v>144</v>
      </c>
      <c r="BE725" s="191">
        <f>IF(N725="základní",J725,0)</f>
        <v>0</v>
      </c>
      <c r="BF725" s="191">
        <f>IF(N725="snížená",J725,0)</f>
        <v>0</v>
      </c>
      <c r="BG725" s="191">
        <f>IF(N725="zákl. přenesená",J725,0)</f>
        <v>0</v>
      </c>
      <c r="BH725" s="191">
        <f>IF(N725="sníž. přenesená",J725,0)</f>
        <v>0</v>
      </c>
      <c r="BI725" s="191">
        <f>IF(N725="nulová",J725,0)</f>
        <v>0</v>
      </c>
      <c r="BJ725" s="18" t="s">
        <v>77</v>
      </c>
      <c r="BK725" s="191">
        <f>ROUND(I725*H725,2)</f>
        <v>0</v>
      </c>
      <c r="BL725" s="18" t="s">
        <v>179</v>
      </c>
      <c r="BM725" s="190" t="s">
        <v>1147</v>
      </c>
    </row>
    <row r="726" spans="1:65" s="2" customFormat="1" ht="11.25">
      <c r="A726" s="35"/>
      <c r="B726" s="36"/>
      <c r="C726" s="37"/>
      <c r="D726" s="192" t="s">
        <v>152</v>
      </c>
      <c r="E726" s="37"/>
      <c r="F726" s="193" t="s">
        <v>1221</v>
      </c>
      <c r="G726" s="37"/>
      <c r="H726" s="37"/>
      <c r="I726" s="194"/>
      <c r="J726" s="37"/>
      <c r="K726" s="37"/>
      <c r="L726" s="40"/>
      <c r="M726" s="195"/>
      <c r="N726" s="196"/>
      <c r="O726" s="65"/>
      <c r="P726" s="65"/>
      <c r="Q726" s="65"/>
      <c r="R726" s="65"/>
      <c r="S726" s="65"/>
      <c r="T726" s="66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T726" s="18" t="s">
        <v>152</v>
      </c>
      <c r="AU726" s="18" t="s">
        <v>79</v>
      </c>
    </row>
    <row r="727" spans="1:65" s="2" customFormat="1" ht="16.5" customHeight="1">
      <c r="A727" s="35"/>
      <c r="B727" s="36"/>
      <c r="C727" s="210" t="s">
        <v>1222</v>
      </c>
      <c r="D727" s="210" t="s">
        <v>255</v>
      </c>
      <c r="E727" s="211" t="s">
        <v>1223</v>
      </c>
      <c r="F727" s="212" t="s">
        <v>1224</v>
      </c>
      <c r="G727" s="213" t="s">
        <v>277</v>
      </c>
      <c r="H727" s="214">
        <v>2</v>
      </c>
      <c r="I727" s="215"/>
      <c r="J727" s="216">
        <f>ROUND(I727*H727,2)</f>
        <v>0</v>
      </c>
      <c r="K727" s="212" t="s">
        <v>19</v>
      </c>
      <c r="L727" s="217"/>
      <c r="M727" s="218" t="s">
        <v>19</v>
      </c>
      <c r="N727" s="219" t="s">
        <v>40</v>
      </c>
      <c r="O727" s="65"/>
      <c r="P727" s="188">
        <f>O727*H727</f>
        <v>0</v>
      </c>
      <c r="Q727" s="188">
        <v>0</v>
      </c>
      <c r="R727" s="188">
        <f>Q727*H727</f>
        <v>0</v>
      </c>
      <c r="S727" s="188">
        <v>0</v>
      </c>
      <c r="T727" s="189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190" t="s">
        <v>267</v>
      </c>
      <c r="AT727" s="190" t="s">
        <v>255</v>
      </c>
      <c r="AU727" s="190" t="s">
        <v>79</v>
      </c>
      <c r="AY727" s="18" t="s">
        <v>144</v>
      </c>
      <c r="BE727" s="191">
        <f>IF(N727="základní",J727,0)</f>
        <v>0</v>
      </c>
      <c r="BF727" s="191">
        <f>IF(N727="snížená",J727,0)</f>
        <v>0</v>
      </c>
      <c r="BG727" s="191">
        <f>IF(N727="zákl. přenesená",J727,0)</f>
        <v>0</v>
      </c>
      <c r="BH727" s="191">
        <f>IF(N727="sníž. přenesená",J727,0)</f>
        <v>0</v>
      </c>
      <c r="BI727" s="191">
        <f>IF(N727="nulová",J727,0)</f>
        <v>0</v>
      </c>
      <c r="BJ727" s="18" t="s">
        <v>77</v>
      </c>
      <c r="BK727" s="191">
        <f>ROUND(I727*H727,2)</f>
        <v>0</v>
      </c>
      <c r="BL727" s="18" t="s">
        <v>179</v>
      </c>
      <c r="BM727" s="190" t="s">
        <v>1157</v>
      </c>
    </row>
    <row r="728" spans="1:65" s="2" customFormat="1" ht="11.25">
      <c r="A728" s="35"/>
      <c r="B728" s="36"/>
      <c r="C728" s="37"/>
      <c r="D728" s="192" t="s">
        <v>152</v>
      </c>
      <c r="E728" s="37"/>
      <c r="F728" s="193" t="s">
        <v>1224</v>
      </c>
      <c r="G728" s="37"/>
      <c r="H728" s="37"/>
      <c r="I728" s="194"/>
      <c r="J728" s="37"/>
      <c r="K728" s="37"/>
      <c r="L728" s="40"/>
      <c r="M728" s="195"/>
      <c r="N728" s="196"/>
      <c r="O728" s="65"/>
      <c r="P728" s="65"/>
      <c r="Q728" s="65"/>
      <c r="R728" s="65"/>
      <c r="S728" s="65"/>
      <c r="T728" s="66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T728" s="18" t="s">
        <v>152</v>
      </c>
      <c r="AU728" s="18" t="s">
        <v>79</v>
      </c>
    </row>
    <row r="729" spans="1:65" s="2" customFormat="1" ht="16.5" customHeight="1">
      <c r="A729" s="35"/>
      <c r="B729" s="36"/>
      <c r="C729" s="210" t="s">
        <v>1225</v>
      </c>
      <c r="D729" s="210" t="s">
        <v>255</v>
      </c>
      <c r="E729" s="211" t="s">
        <v>1226</v>
      </c>
      <c r="F729" s="212" t="s">
        <v>1227</v>
      </c>
      <c r="G729" s="213" t="s">
        <v>277</v>
      </c>
      <c r="H729" s="214">
        <v>3</v>
      </c>
      <c r="I729" s="215"/>
      <c r="J729" s="216">
        <f>ROUND(I729*H729,2)</f>
        <v>0</v>
      </c>
      <c r="K729" s="212" t="s">
        <v>19</v>
      </c>
      <c r="L729" s="217"/>
      <c r="M729" s="218" t="s">
        <v>19</v>
      </c>
      <c r="N729" s="219" t="s">
        <v>40</v>
      </c>
      <c r="O729" s="65"/>
      <c r="P729" s="188">
        <f>O729*H729</f>
        <v>0</v>
      </c>
      <c r="Q729" s="188">
        <v>0</v>
      </c>
      <c r="R729" s="188">
        <f>Q729*H729</f>
        <v>0</v>
      </c>
      <c r="S729" s="188">
        <v>0</v>
      </c>
      <c r="T729" s="189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190" t="s">
        <v>267</v>
      </c>
      <c r="AT729" s="190" t="s">
        <v>255</v>
      </c>
      <c r="AU729" s="190" t="s">
        <v>79</v>
      </c>
      <c r="AY729" s="18" t="s">
        <v>144</v>
      </c>
      <c r="BE729" s="191">
        <f>IF(N729="základní",J729,0)</f>
        <v>0</v>
      </c>
      <c r="BF729" s="191">
        <f>IF(N729="snížená",J729,0)</f>
        <v>0</v>
      </c>
      <c r="BG729" s="191">
        <f>IF(N729="zákl. přenesená",J729,0)</f>
        <v>0</v>
      </c>
      <c r="BH729" s="191">
        <f>IF(N729="sníž. přenesená",J729,0)</f>
        <v>0</v>
      </c>
      <c r="BI729" s="191">
        <f>IF(N729="nulová",J729,0)</f>
        <v>0</v>
      </c>
      <c r="BJ729" s="18" t="s">
        <v>77</v>
      </c>
      <c r="BK729" s="191">
        <f>ROUND(I729*H729,2)</f>
        <v>0</v>
      </c>
      <c r="BL729" s="18" t="s">
        <v>179</v>
      </c>
      <c r="BM729" s="190" t="s">
        <v>1167</v>
      </c>
    </row>
    <row r="730" spans="1:65" s="2" customFormat="1" ht="11.25">
      <c r="A730" s="35"/>
      <c r="B730" s="36"/>
      <c r="C730" s="37"/>
      <c r="D730" s="192" t="s">
        <v>152</v>
      </c>
      <c r="E730" s="37"/>
      <c r="F730" s="193" t="s">
        <v>1227</v>
      </c>
      <c r="G730" s="37"/>
      <c r="H730" s="37"/>
      <c r="I730" s="194"/>
      <c r="J730" s="37"/>
      <c r="K730" s="37"/>
      <c r="L730" s="40"/>
      <c r="M730" s="195"/>
      <c r="N730" s="196"/>
      <c r="O730" s="65"/>
      <c r="P730" s="65"/>
      <c r="Q730" s="65"/>
      <c r="R730" s="65"/>
      <c r="S730" s="65"/>
      <c r="T730" s="66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T730" s="18" t="s">
        <v>152</v>
      </c>
      <c r="AU730" s="18" t="s">
        <v>79</v>
      </c>
    </row>
    <row r="731" spans="1:65" s="2" customFormat="1" ht="16.5" customHeight="1">
      <c r="A731" s="35"/>
      <c r="B731" s="36"/>
      <c r="C731" s="179" t="s">
        <v>1228</v>
      </c>
      <c r="D731" s="179" t="s">
        <v>146</v>
      </c>
      <c r="E731" s="180" t="s">
        <v>1229</v>
      </c>
      <c r="F731" s="181" t="s">
        <v>1230</v>
      </c>
      <c r="G731" s="182" t="s">
        <v>204</v>
      </c>
      <c r="H731" s="183">
        <v>14</v>
      </c>
      <c r="I731" s="184"/>
      <c r="J731" s="185">
        <f>ROUND(I731*H731,2)</f>
        <v>0</v>
      </c>
      <c r="K731" s="181" t="s">
        <v>150</v>
      </c>
      <c r="L731" s="40"/>
      <c r="M731" s="186" t="s">
        <v>19</v>
      </c>
      <c r="N731" s="187" t="s">
        <v>40</v>
      </c>
      <c r="O731" s="65"/>
      <c r="P731" s="188">
        <f>O731*H731</f>
        <v>0</v>
      </c>
      <c r="Q731" s="188">
        <v>0</v>
      </c>
      <c r="R731" s="188">
        <f>Q731*H731</f>
        <v>0</v>
      </c>
      <c r="S731" s="188">
        <v>0</v>
      </c>
      <c r="T731" s="189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190" t="s">
        <v>179</v>
      </c>
      <c r="AT731" s="190" t="s">
        <v>146</v>
      </c>
      <c r="AU731" s="190" t="s">
        <v>79</v>
      </c>
      <c r="AY731" s="18" t="s">
        <v>144</v>
      </c>
      <c r="BE731" s="191">
        <f>IF(N731="základní",J731,0)</f>
        <v>0</v>
      </c>
      <c r="BF731" s="191">
        <f>IF(N731="snížená",J731,0)</f>
        <v>0</v>
      </c>
      <c r="BG731" s="191">
        <f>IF(N731="zákl. přenesená",J731,0)</f>
        <v>0</v>
      </c>
      <c r="BH731" s="191">
        <f>IF(N731="sníž. přenesená",J731,0)</f>
        <v>0</v>
      </c>
      <c r="BI731" s="191">
        <f>IF(N731="nulová",J731,0)</f>
        <v>0</v>
      </c>
      <c r="BJ731" s="18" t="s">
        <v>77</v>
      </c>
      <c r="BK731" s="191">
        <f>ROUND(I731*H731,2)</f>
        <v>0</v>
      </c>
      <c r="BL731" s="18" t="s">
        <v>179</v>
      </c>
      <c r="BM731" s="190" t="s">
        <v>1175</v>
      </c>
    </row>
    <row r="732" spans="1:65" s="2" customFormat="1" ht="19.5">
      <c r="A732" s="35"/>
      <c r="B732" s="36"/>
      <c r="C732" s="37"/>
      <c r="D732" s="192" t="s">
        <v>152</v>
      </c>
      <c r="E732" s="37"/>
      <c r="F732" s="193" t="s">
        <v>1231</v>
      </c>
      <c r="G732" s="37"/>
      <c r="H732" s="37"/>
      <c r="I732" s="194"/>
      <c r="J732" s="37"/>
      <c r="K732" s="37"/>
      <c r="L732" s="40"/>
      <c r="M732" s="195"/>
      <c r="N732" s="196"/>
      <c r="O732" s="65"/>
      <c r="P732" s="65"/>
      <c r="Q732" s="65"/>
      <c r="R732" s="65"/>
      <c r="S732" s="65"/>
      <c r="T732" s="66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T732" s="18" t="s">
        <v>152</v>
      </c>
      <c r="AU732" s="18" t="s">
        <v>79</v>
      </c>
    </row>
    <row r="733" spans="1:65" s="2" customFormat="1" ht="11.25">
      <c r="A733" s="35"/>
      <c r="B733" s="36"/>
      <c r="C733" s="37"/>
      <c r="D733" s="197" t="s">
        <v>154</v>
      </c>
      <c r="E733" s="37"/>
      <c r="F733" s="198" t="s">
        <v>1232</v>
      </c>
      <c r="G733" s="37"/>
      <c r="H733" s="37"/>
      <c r="I733" s="194"/>
      <c r="J733" s="37"/>
      <c r="K733" s="37"/>
      <c r="L733" s="40"/>
      <c r="M733" s="195"/>
      <c r="N733" s="196"/>
      <c r="O733" s="65"/>
      <c r="P733" s="65"/>
      <c r="Q733" s="65"/>
      <c r="R733" s="65"/>
      <c r="S733" s="65"/>
      <c r="T733" s="66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154</v>
      </c>
      <c r="AU733" s="18" t="s">
        <v>79</v>
      </c>
    </row>
    <row r="734" spans="1:65" s="2" customFormat="1" ht="24.2" customHeight="1">
      <c r="A734" s="35"/>
      <c r="B734" s="36"/>
      <c r="C734" s="210" t="s">
        <v>1233</v>
      </c>
      <c r="D734" s="210" t="s">
        <v>255</v>
      </c>
      <c r="E734" s="211" t="s">
        <v>1234</v>
      </c>
      <c r="F734" s="212" t="s">
        <v>1235</v>
      </c>
      <c r="G734" s="213" t="s">
        <v>277</v>
      </c>
      <c r="H734" s="214">
        <v>6</v>
      </c>
      <c r="I734" s="215"/>
      <c r="J734" s="216">
        <f>ROUND(I734*H734,2)</f>
        <v>0</v>
      </c>
      <c r="K734" s="212" t="s">
        <v>19</v>
      </c>
      <c r="L734" s="217"/>
      <c r="M734" s="218" t="s">
        <v>19</v>
      </c>
      <c r="N734" s="219" t="s">
        <v>40</v>
      </c>
      <c r="O734" s="65"/>
      <c r="P734" s="188">
        <f>O734*H734</f>
        <v>0</v>
      </c>
      <c r="Q734" s="188">
        <v>0</v>
      </c>
      <c r="R734" s="188">
        <f>Q734*H734</f>
        <v>0</v>
      </c>
      <c r="S734" s="188">
        <v>0</v>
      </c>
      <c r="T734" s="189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190" t="s">
        <v>267</v>
      </c>
      <c r="AT734" s="190" t="s">
        <v>255</v>
      </c>
      <c r="AU734" s="190" t="s">
        <v>79</v>
      </c>
      <c r="AY734" s="18" t="s">
        <v>144</v>
      </c>
      <c r="BE734" s="191">
        <f>IF(N734="základní",J734,0)</f>
        <v>0</v>
      </c>
      <c r="BF734" s="191">
        <f>IF(N734="snížená",J734,0)</f>
        <v>0</v>
      </c>
      <c r="BG734" s="191">
        <f>IF(N734="zákl. přenesená",J734,0)</f>
        <v>0</v>
      </c>
      <c r="BH734" s="191">
        <f>IF(N734="sníž. přenesená",J734,0)</f>
        <v>0</v>
      </c>
      <c r="BI734" s="191">
        <f>IF(N734="nulová",J734,0)</f>
        <v>0</v>
      </c>
      <c r="BJ734" s="18" t="s">
        <v>77</v>
      </c>
      <c r="BK734" s="191">
        <f>ROUND(I734*H734,2)</f>
        <v>0</v>
      </c>
      <c r="BL734" s="18" t="s">
        <v>179</v>
      </c>
      <c r="BM734" s="190" t="s">
        <v>1183</v>
      </c>
    </row>
    <row r="735" spans="1:65" s="2" customFormat="1" ht="19.5">
      <c r="A735" s="35"/>
      <c r="B735" s="36"/>
      <c r="C735" s="37"/>
      <c r="D735" s="192" t="s">
        <v>152</v>
      </c>
      <c r="E735" s="37"/>
      <c r="F735" s="193" t="s">
        <v>1235</v>
      </c>
      <c r="G735" s="37"/>
      <c r="H735" s="37"/>
      <c r="I735" s="194"/>
      <c r="J735" s="37"/>
      <c r="K735" s="37"/>
      <c r="L735" s="40"/>
      <c r="M735" s="195"/>
      <c r="N735" s="196"/>
      <c r="O735" s="65"/>
      <c r="P735" s="65"/>
      <c r="Q735" s="65"/>
      <c r="R735" s="65"/>
      <c r="S735" s="65"/>
      <c r="T735" s="66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T735" s="18" t="s">
        <v>152</v>
      </c>
      <c r="AU735" s="18" t="s">
        <v>79</v>
      </c>
    </row>
    <row r="736" spans="1:65" s="2" customFormat="1" ht="24.2" customHeight="1">
      <c r="A736" s="35"/>
      <c r="B736" s="36"/>
      <c r="C736" s="210" t="s">
        <v>1236</v>
      </c>
      <c r="D736" s="210" t="s">
        <v>255</v>
      </c>
      <c r="E736" s="211" t="s">
        <v>1237</v>
      </c>
      <c r="F736" s="212" t="s">
        <v>1238</v>
      </c>
      <c r="G736" s="213" t="s">
        <v>277</v>
      </c>
      <c r="H736" s="214">
        <v>5</v>
      </c>
      <c r="I736" s="215"/>
      <c r="J736" s="216">
        <f>ROUND(I736*H736,2)</f>
        <v>0</v>
      </c>
      <c r="K736" s="212" t="s">
        <v>19</v>
      </c>
      <c r="L736" s="217"/>
      <c r="M736" s="218" t="s">
        <v>19</v>
      </c>
      <c r="N736" s="219" t="s">
        <v>40</v>
      </c>
      <c r="O736" s="65"/>
      <c r="P736" s="188">
        <f>O736*H736</f>
        <v>0</v>
      </c>
      <c r="Q736" s="188">
        <v>0</v>
      </c>
      <c r="R736" s="188">
        <f>Q736*H736</f>
        <v>0</v>
      </c>
      <c r="S736" s="188">
        <v>0</v>
      </c>
      <c r="T736" s="189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190" t="s">
        <v>267</v>
      </c>
      <c r="AT736" s="190" t="s">
        <v>255</v>
      </c>
      <c r="AU736" s="190" t="s">
        <v>79</v>
      </c>
      <c r="AY736" s="18" t="s">
        <v>144</v>
      </c>
      <c r="BE736" s="191">
        <f>IF(N736="základní",J736,0)</f>
        <v>0</v>
      </c>
      <c r="BF736" s="191">
        <f>IF(N736="snížená",J736,0)</f>
        <v>0</v>
      </c>
      <c r="BG736" s="191">
        <f>IF(N736="zákl. přenesená",J736,0)</f>
        <v>0</v>
      </c>
      <c r="BH736" s="191">
        <f>IF(N736="sníž. přenesená",J736,0)</f>
        <v>0</v>
      </c>
      <c r="BI736" s="191">
        <f>IF(N736="nulová",J736,0)</f>
        <v>0</v>
      </c>
      <c r="BJ736" s="18" t="s">
        <v>77</v>
      </c>
      <c r="BK736" s="191">
        <f>ROUND(I736*H736,2)</f>
        <v>0</v>
      </c>
      <c r="BL736" s="18" t="s">
        <v>179</v>
      </c>
      <c r="BM736" s="190" t="s">
        <v>1191</v>
      </c>
    </row>
    <row r="737" spans="1:65" s="2" customFormat="1" ht="19.5">
      <c r="A737" s="35"/>
      <c r="B737" s="36"/>
      <c r="C737" s="37"/>
      <c r="D737" s="192" t="s">
        <v>152</v>
      </c>
      <c r="E737" s="37"/>
      <c r="F737" s="193" t="s">
        <v>1238</v>
      </c>
      <c r="G737" s="37"/>
      <c r="H737" s="37"/>
      <c r="I737" s="194"/>
      <c r="J737" s="37"/>
      <c r="K737" s="37"/>
      <c r="L737" s="40"/>
      <c r="M737" s="195"/>
      <c r="N737" s="196"/>
      <c r="O737" s="65"/>
      <c r="P737" s="65"/>
      <c r="Q737" s="65"/>
      <c r="R737" s="65"/>
      <c r="S737" s="65"/>
      <c r="T737" s="66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T737" s="18" t="s">
        <v>152</v>
      </c>
      <c r="AU737" s="18" t="s">
        <v>79</v>
      </c>
    </row>
    <row r="738" spans="1:65" s="2" customFormat="1" ht="24.2" customHeight="1">
      <c r="A738" s="35"/>
      <c r="B738" s="36"/>
      <c r="C738" s="210" t="s">
        <v>1239</v>
      </c>
      <c r="D738" s="210" t="s">
        <v>255</v>
      </c>
      <c r="E738" s="211" t="s">
        <v>1240</v>
      </c>
      <c r="F738" s="212" t="s">
        <v>1241</v>
      </c>
      <c r="G738" s="213" t="s">
        <v>277</v>
      </c>
      <c r="H738" s="214">
        <v>3</v>
      </c>
      <c r="I738" s="215"/>
      <c r="J738" s="216">
        <f>ROUND(I738*H738,2)</f>
        <v>0</v>
      </c>
      <c r="K738" s="212" t="s">
        <v>19</v>
      </c>
      <c r="L738" s="217"/>
      <c r="M738" s="218" t="s">
        <v>19</v>
      </c>
      <c r="N738" s="219" t="s">
        <v>40</v>
      </c>
      <c r="O738" s="65"/>
      <c r="P738" s="188">
        <f>O738*H738</f>
        <v>0</v>
      </c>
      <c r="Q738" s="188">
        <v>0</v>
      </c>
      <c r="R738" s="188">
        <f>Q738*H738</f>
        <v>0</v>
      </c>
      <c r="S738" s="188">
        <v>0</v>
      </c>
      <c r="T738" s="189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190" t="s">
        <v>267</v>
      </c>
      <c r="AT738" s="190" t="s">
        <v>255</v>
      </c>
      <c r="AU738" s="190" t="s">
        <v>79</v>
      </c>
      <c r="AY738" s="18" t="s">
        <v>144</v>
      </c>
      <c r="BE738" s="191">
        <f>IF(N738="základní",J738,0)</f>
        <v>0</v>
      </c>
      <c r="BF738" s="191">
        <f>IF(N738="snížená",J738,0)</f>
        <v>0</v>
      </c>
      <c r="BG738" s="191">
        <f>IF(N738="zákl. přenesená",J738,0)</f>
        <v>0</v>
      </c>
      <c r="BH738" s="191">
        <f>IF(N738="sníž. přenesená",J738,0)</f>
        <v>0</v>
      </c>
      <c r="BI738" s="191">
        <f>IF(N738="nulová",J738,0)</f>
        <v>0</v>
      </c>
      <c r="BJ738" s="18" t="s">
        <v>77</v>
      </c>
      <c r="BK738" s="191">
        <f>ROUND(I738*H738,2)</f>
        <v>0</v>
      </c>
      <c r="BL738" s="18" t="s">
        <v>179</v>
      </c>
      <c r="BM738" s="190" t="s">
        <v>1199</v>
      </c>
    </row>
    <row r="739" spans="1:65" s="2" customFormat="1" ht="19.5">
      <c r="A739" s="35"/>
      <c r="B739" s="36"/>
      <c r="C739" s="37"/>
      <c r="D739" s="192" t="s">
        <v>152</v>
      </c>
      <c r="E739" s="37"/>
      <c r="F739" s="193" t="s">
        <v>1241</v>
      </c>
      <c r="G739" s="37"/>
      <c r="H739" s="37"/>
      <c r="I739" s="194"/>
      <c r="J739" s="37"/>
      <c r="K739" s="37"/>
      <c r="L739" s="40"/>
      <c r="M739" s="195"/>
      <c r="N739" s="196"/>
      <c r="O739" s="65"/>
      <c r="P739" s="65"/>
      <c r="Q739" s="65"/>
      <c r="R739" s="65"/>
      <c r="S739" s="65"/>
      <c r="T739" s="66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T739" s="18" t="s">
        <v>152</v>
      </c>
      <c r="AU739" s="18" t="s">
        <v>79</v>
      </c>
    </row>
    <row r="740" spans="1:65" s="2" customFormat="1" ht="16.5" customHeight="1">
      <c r="A740" s="35"/>
      <c r="B740" s="36"/>
      <c r="C740" s="210" t="s">
        <v>1242</v>
      </c>
      <c r="D740" s="210" t="s">
        <v>255</v>
      </c>
      <c r="E740" s="211" t="s">
        <v>1243</v>
      </c>
      <c r="F740" s="212" t="s">
        <v>1244</v>
      </c>
      <c r="G740" s="213" t="s">
        <v>277</v>
      </c>
      <c r="H740" s="214">
        <v>2</v>
      </c>
      <c r="I740" s="215"/>
      <c r="J740" s="216">
        <f>ROUND(I740*H740,2)</f>
        <v>0</v>
      </c>
      <c r="K740" s="212" t="s">
        <v>19</v>
      </c>
      <c r="L740" s="217"/>
      <c r="M740" s="218" t="s">
        <v>19</v>
      </c>
      <c r="N740" s="219" t="s">
        <v>40</v>
      </c>
      <c r="O740" s="65"/>
      <c r="P740" s="188">
        <f>O740*H740</f>
        <v>0</v>
      </c>
      <c r="Q740" s="188">
        <v>0</v>
      </c>
      <c r="R740" s="188">
        <f>Q740*H740</f>
        <v>0</v>
      </c>
      <c r="S740" s="188">
        <v>0</v>
      </c>
      <c r="T740" s="189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190" t="s">
        <v>267</v>
      </c>
      <c r="AT740" s="190" t="s">
        <v>255</v>
      </c>
      <c r="AU740" s="190" t="s">
        <v>79</v>
      </c>
      <c r="AY740" s="18" t="s">
        <v>144</v>
      </c>
      <c r="BE740" s="191">
        <f>IF(N740="základní",J740,0)</f>
        <v>0</v>
      </c>
      <c r="BF740" s="191">
        <f>IF(N740="snížená",J740,0)</f>
        <v>0</v>
      </c>
      <c r="BG740" s="191">
        <f>IF(N740="zákl. přenesená",J740,0)</f>
        <v>0</v>
      </c>
      <c r="BH740" s="191">
        <f>IF(N740="sníž. přenesená",J740,0)</f>
        <v>0</v>
      </c>
      <c r="BI740" s="191">
        <f>IF(N740="nulová",J740,0)</f>
        <v>0</v>
      </c>
      <c r="BJ740" s="18" t="s">
        <v>77</v>
      </c>
      <c r="BK740" s="191">
        <f>ROUND(I740*H740,2)</f>
        <v>0</v>
      </c>
      <c r="BL740" s="18" t="s">
        <v>179</v>
      </c>
      <c r="BM740" s="190" t="s">
        <v>1211</v>
      </c>
    </row>
    <row r="741" spans="1:65" s="2" customFormat="1" ht="11.25">
      <c r="A741" s="35"/>
      <c r="B741" s="36"/>
      <c r="C741" s="37"/>
      <c r="D741" s="192" t="s">
        <v>152</v>
      </c>
      <c r="E741" s="37"/>
      <c r="F741" s="193" t="s">
        <v>1244</v>
      </c>
      <c r="G741" s="37"/>
      <c r="H741" s="37"/>
      <c r="I741" s="194"/>
      <c r="J741" s="37"/>
      <c r="K741" s="37"/>
      <c r="L741" s="40"/>
      <c r="M741" s="195"/>
      <c r="N741" s="196"/>
      <c r="O741" s="65"/>
      <c r="P741" s="65"/>
      <c r="Q741" s="65"/>
      <c r="R741" s="65"/>
      <c r="S741" s="65"/>
      <c r="T741" s="66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T741" s="18" t="s">
        <v>152</v>
      </c>
      <c r="AU741" s="18" t="s">
        <v>79</v>
      </c>
    </row>
    <row r="742" spans="1:65" s="2" customFormat="1" ht="16.5" customHeight="1">
      <c r="A742" s="35"/>
      <c r="B742" s="36"/>
      <c r="C742" s="179" t="s">
        <v>1245</v>
      </c>
      <c r="D742" s="179" t="s">
        <v>146</v>
      </c>
      <c r="E742" s="180" t="s">
        <v>1246</v>
      </c>
      <c r="F742" s="181" t="s">
        <v>1247</v>
      </c>
      <c r="G742" s="182" t="s">
        <v>204</v>
      </c>
      <c r="H742" s="183">
        <v>14</v>
      </c>
      <c r="I742" s="184"/>
      <c r="J742" s="185">
        <f>ROUND(I742*H742,2)</f>
        <v>0</v>
      </c>
      <c r="K742" s="181" t="s">
        <v>150</v>
      </c>
      <c r="L742" s="40"/>
      <c r="M742" s="186" t="s">
        <v>19</v>
      </c>
      <c r="N742" s="187" t="s">
        <v>40</v>
      </c>
      <c r="O742" s="65"/>
      <c r="P742" s="188">
        <f>O742*H742</f>
        <v>0</v>
      </c>
      <c r="Q742" s="188">
        <v>4.7281249999999998E-4</v>
      </c>
      <c r="R742" s="188">
        <f>Q742*H742</f>
        <v>6.6193749999999994E-3</v>
      </c>
      <c r="S742" s="188">
        <v>0</v>
      </c>
      <c r="T742" s="189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190" t="s">
        <v>179</v>
      </c>
      <c r="AT742" s="190" t="s">
        <v>146</v>
      </c>
      <c r="AU742" s="190" t="s">
        <v>79</v>
      </c>
      <c r="AY742" s="18" t="s">
        <v>144</v>
      </c>
      <c r="BE742" s="191">
        <f>IF(N742="základní",J742,0)</f>
        <v>0</v>
      </c>
      <c r="BF742" s="191">
        <f>IF(N742="snížená",J742,0)</f>
        <v>0</v>
      </c>
      <c r="BG742" s="191">
        <f>IF(N742="zákl. přenesená",J742,0)</f>
        <v>0</v>
      </c>
      <c r="BH742" s="191">
        <f>IF(N742="sníž. přenesená",J742,0)</f>
        <v>0</v>
      </c>
      <c r="BI742" s="191">
        <f>IF(N742="nulová",J742,0)</f>
        <v>0</v>
      </c>
      <c r="BJ742" s="18" t="s">
        <v>77</v>
      </c>
      <c r="BK742" s="191">
        <f>ROUND(I742*H742,2)</f>
        <v>0</v>
      </c>
      <c r="BL742" s="18" t="s">
        <v>179</v>
      </c>
      <c r="BM742" s="190" t="s">
        <v>1219</v>
      </c>
    </row>
    <row r="743" spans="1:65" s="2" customFormat="1" ht="11.25">
      <c r="A743" s="35"/>
      <c r="B743" s="36"/>
      <c r="C743" s="37"/>
      <c r="D743" s="192" t="s">
        <v>152</v>
      </c>
      <c r="E743" s="37"/>
      <c r="F743" s="193" t="s">
        <v>1248</v>
      </c>
      <c r="G743" s="37"/>
      <c r="H743" s="37"/>
      <c r="I743" s="194"/>
      <c r="J743" s="37"/>
      <c r="K743" s="37"/>
      <c r="L743" s="40"/>
      <c r="M743" s="195"/>
      <c r="N743" s="196"/>
      <c r="O743" s="65"/>
      <c r="P743" s="65"/>
      <c r="Q743" s="65"/>
      <c r="R743" s="65"/>
      <c r="S743" s="65"/>
      <c r="T743" s="66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T743" s="18" t="s">
        <v>152</v>
      </c>
      <c r="AU743" s="18" t="s">
        <v>79</v>
      </c>
    </row>
    <row r="744" spans="1:65" s="2" customFormat="1" ht="11.25">
      <c r="A744" s="35"/>
      <c r="B744" s="36"/>
      <c r="C744" s="37"/>
      <c r="D744" s="197" t="s">
        <v>154</v>
      </c>
      <c r="E744" s="37"/>
      <c r="F744" s="198" t="s">
        <v>1249</v>
      </c>
      <c r="G744" s="37"/>
      <c r="H744" s="37"/>
      <c r="I744" s="194"/>
      <c r="J744" s="37"/>
      <c r="K744" s="37"/>
      <c r="L744" s="40"/>
      <c r="M744" s="195"/>
      <c r="N744" s="196"/>
      <c r="O744" s="65"/>
      <c r="P744" s="65"/>
      <c r="Q744" s="65"/>
      <c r="R744" s="65"/>
      <c r="S744" s="65"/>
      <c r="T744" s="66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T744" s="18" t="s">
        <v>154</v>
      </c>
      <c r="AU744" s="18" t="s">
        <v>79</v>
      </c>
    </row>
    <row r="745" spans="1:65" s="2" customFormat="1" ht="16.5" customHeight="1">
      <c r="A745" s="35"/>
      <c r="B745" s="36"/>
      <c r="C745" s="179" t="s">
        <v>1250</v>
      </c>
      <c r="D745" s="179" t="s">
        <v>146</v>
      </c>
      <c r="E745" s="180" t="s">
        <v>1251</v>
      </c>
      <c r="F745" s="181" t="s">
        <v>1252</v>
      </c>
      <c r="G745" s="182" t="s">
        <v>192</v>
      </c>
      <c r="H745" s="183">
        <v>10.9</v>
      </c>
      <c r="I745" s="184"/>
      <c r="J745" s="185">
        <f>ROUND(I745*H745,2)</f>
        <v>0</v>
      </c>
      <c r="K745" s="181" t="s">
        <v>150</v>
      </c>
      <c r="L745" s="40"/>
      <c r="M745" s="186" t="s">
        <v>19</v>
      </c>
      <c r="N745" s="187" t="s">
        <v>40</v>
      </c>
      <c r="O745" s="65"/>
      <c r="P745" s="188">
        <f>O745*H745</f>
        <v>0</v>
      </c>
      <c r="Q745" s="188">
        <v>0</v>
      </c>
      <c r="R745" s="188">
        <f>Q745*H745</f>
        <v>0</v>
      </c>
      <c r="S745" s="188">
        <v>0</v>
      </c>
      <c r="T745" s="189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190" t="s">
        <v>179</v>
      </c>
      <c r="AT745" s="190" t="s">
        <v>146</v>
      </c>
      <c r="AU745" s="190" t="s">
        <v>79</v>
      </c>
      <c r="AY745" s="18" t="s">
        <v>144</v>
      </c>
      <c r="BE745" s="191">
        <f>IF(N745="základní",J745,0)</f>
        <v>0</v>
      </c>
      <c r="BF745" s="191">
        <f>IF(N745="snížená",J745,0)</f>
        <v>0</v>
      </c>
      <c r="BG745" s="191">
        <f>IF(N745="zákl. přenesená",J745,0)</f>
        <v>0</v>
      </c>
      <c r="BH745" s="191">
        <f>IF(N745="sníž. přenesená",J745,0)</f>
        <v>0</v>
      </c>
      <c r="BI745" s="191">
        <f>IF(N745="nulová",J745,0)</f>
        <v>0</v>
      </c>
      <c r="BJ745" s="18" t="s">
        <v>77</v>
      </c>
      <c r="BK745" s="191">
        <f>ROUND(I745*H745,2)</f>
        <v>0</v>
      </c>
      <c r="BL745" s="18" t="s">
        <v>179</v>
      </c>
      <c r="BM745" s="190" t="s">
        <v>1225</v>
      </c>
    </row>
    <row r="746" spans="1:65" s="2" customFormat="1" ht="11.25">
      <c r="A746" s="35"/>
      <c r="B746" s="36"/>
      <c r="C746" s="37"/>
      <c r="D746" s="192" t="s">
        <v>152</v>
      </c>
      <c r="E746" s="37"/>
      <c r="F746" s="193" t="s">
        <v>1253</v>
      </c>
      <c r="G746" s="37"/>
      <c r="H746" s="37"/>
      <c r="I746" s="194"/>
      <c r="J746" s="37"/>
      <c r="K746" s="37"/>
      <c r="L746" s="40"/>
      <c r="M746" s="195"/>
      <c r="N746" s="196"/>
      <c r="O746" s="65"/>
      <c r="P746" s="65"/>
      <c r="Q746" s="65"/>
      <c r="R746" s="65"/>
      <c r="S746" s="65"/>
      <c r="T746" s="66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T746" s="18" t="s">
        <v>152</v>
      </c>
      <c r="AU746" s="18" t="s">
        <v>79</v>
      </c>
    </row>
    <row r="747" spans="1:65" s="2" customFormat="1" ht="11.25">
      <c r="A747" s="35"/>
      <c r="B747" s="36"/>
      <c r="C747" s="37"/>
      <c r="D747" s="197" t="s">
        <v>154</v>
      </c>
      <c r="E747" s="37"/>
      <c r="F747" s="198" t="s">
        <v>1254</v>
      </c>
      <c r="G747" s="37"/>
      <c r="H747" s="37"/>
      <c r="I747" s="194"/>
      <c r="J747" s="37"/>
      <c r="K747" s="37"/>
      <c r="L747" s="40"/>
      <c r="M747" s="195"/>
      <c r="N747" s="196"/>
      <c r="O747" s="65"/>
      <c r="P747" s="65"/>
      <c r="Q747" s="65"/>
      <c r="R747" s="65"/>
      <c r="S747" s="65"/>
      <c r="T747" s="66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T747" s="18" t="s">
        <v>154</v>
      </c>
      <c r="AU747" s="18" t="s">
        <v>79</v>
      </c>
    </row>
    <row r="748" spans="1:65" s="2" customFormat="1" ht="16.5" customHeight="1">
      <c r="A748" s="35"/>
      <c r="B748" s="36"/>
      <c r="C748" s="210" t="s">
        <v>1255</v>
      </c>
      <c r="D748" s="210" t="s">
        <v>255</v>
      </c>
      <c r="E748" s="211" t="s">
        <v>1256</v>
      </c>
      <c r="F748" s="212" t="s">
        <v>1257</v>
      </c>
      <c r="G748" s="213" t="s">
        <v>192</v>
      </c>
      <c r="H748" s="214">
        <v>10.9</v>
      </c>
      <c r="I748" s="215"/>
      <c r="J748" s="216">
        <f>ROUND(I748*H748,2)</f>
        <v>0</v>
      </c>
      <c r="K748" s="212" t="s">
        <v>150</v>
      </c>
      <c r="L748" s="217"/>
      <c r="M748" s="218" t="s">
        <v>19</v>
      </c>
      <c r="N748" s="219" t="s">
        <v>40</v>
      </c>
      <c r="O748" s="65"/>
      <c r="P748" s="188">
        <f>O748*H748</f>
        <v>0</v>
      </c>
      <c r="Q748" s="188">
        <v>3.0000000000000001E-3</v>
      </c>
      <c r="R748" s="188">
        <f>Q748*H748</f>
        <v>3.27E-2</v>
      </c>
      <c r="S748" s="188">
        <v>0</v>
      </c>
      <c r="T748" s="189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190" t="s">
        <v>267</v>
      </c>
      <c r="AT748" s="190" t="s">
        <v>255</v>
      </c>
      <c r="AU748" s="190" t="s">
        <v>79</v>
      </c>
      <c r="AY748" s="18" t="s">
        <v>144</v>
      </c>
      <c r="BE748" s="191">
        <f>IF(N748="základní",J748,0)</f>
        <v>0</v>
      </c>
      <c r="BF748" s="191">
        <f>IF(N748="snížená",J748,0)</f>
        <v>0</v>
      </c>
      <c r="BG748" s="191">
        <f>IF(N748="zákl. přenesená",J748,0)</f>
        <v>0</v>
      </c>
      <c r="BH748" s="191">
        <f>IF(N748="sníž. přenesená",J748,0)</f>
        <v>0</v>
      </c>
      <c r="BI748" s="191">
        <f>IF(N748="nulová",J748,0)</f>
        <v>0</v>
      </c>
      <c r="BJ748" s="18" t="s">
        <v>77</v>
      </c>
      <c r="BK748" s="191">
        <f>ROUND(I748*H748,2)</f>
        <v>0</v>
      </c>
      <c r="BL748" s="18" t="s">
        <v>179</v>
      </c>
      <c r="BM748" s="190" t="s">
        <v>1233</v>
      </c>
    </row>
    <row r="749" spans="1:65" s="2" customFormat="1" ht="11.25">
      <c r="A749" s="35"/>
      <c r="B749" s="36"/>
      <c r="C749" s="37"/>
      <c r="D749" s="192" t="s">
        <v>152</v>
      </c>
      <c r="E749" s="37"/>
      <c r="F749" s="193" t="s">
        <v>1257</v>
      </c>
      <c r="G749" s="37"/>
      <c r="H749" s="37"/>
      <c r="I749" s="194"/>
      <c r="J749" s="37"/>
      <c r="K749" s="37"/>
      <c r="L749" s="40"/>
      <c r="M749" s="195"/>
      <c r="N749" s="196"/>
      <c r="O749" s="65"/>
      <c r="P749" s="65"/>
      <c r="Q749" s="65"/>
      <c r="R749" s="65"/>
      <c r="S749" s="65"/>
      <c r="T749" s="66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T749" s="18" t="s">
        <v>152</v>
      </c>
      <c r="AU749" s="18" t="s">
        <v>79</v>
      </c>
    </row>
    <row r="750" spans="1:65" s="2" customFormat="1" ht="16.5" customHeight="1">
      <c r="A750" s="35"/>
      <c r="B750" s="36"/>
      <c r="C750" s="179" t="s">
        <v>1258</v>
      </c>
      <c r="D750" s="179" t="s">
        <v>146</v>
      </c>
      <c r="E750" s="180" t="s">
        <v>1259</v>
      </c>
      <c r="F750" s="181" t="s">
        <v>1260</v>
      </c>
      <c r="G750" s="182" t="s">
        <v>192</v>
      </c>
      <c r="H750" s="183">
        <v>3</v>
      </c>
      <c r="I750" s="184"/>
      <c r="J750" s="185">
        <f>ROUND(I750*H750,2)</f>
        <v>0</v>
      </c>
      <c r="K750" s="181" t="s">
        <v>150</v>
      </c>
      <c r="L750" s="40"/>
      <c r="M750" s="186" t="s">
        <v>19</v>
      </c>
      <c r="N750" s="187" t="s">
        <v>40</v>
      </c>
      <c r="O750" s="65"/>
      <c r="P750" s="188">
        <f>O750*H750</f>
        <v>0</v>
      </c>
      <c r="Q750" s="188">
        <v>0</v>
      </c>
      <c r="R750" s="188">
        <f>Q750*H750</f>
        <v>0</v>
      </c>
      <c r="S750" s="188">
        <v>0</v>
      </c>
      <c r="T750" s="189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190" t="s">
        <v>179</v>
      </c>
      <c r="AT750" s="190" t="s">
        <v>146</v>
      </c>
      <c r="AU750" s="190" t="s">
        <v>79</v>
      </c>
      <c r="AY750" s="18" t="s">
        <v>144</v>
      </c>
      <c r="BE750" s="191">
        <f>IF(N750="základní",J750,0)</f>
        <v>0</v>
      </c>
      <c r="BF750" s="191">
        <f>IF(N750="snížená",J750,0)</f>
        <v>0</v>
      </c>
      <c r="BG750" s="191">
        <f>IF(N750="zákl. přenesená",J750,0)</f>
        <v>0</v>
      </c>
      <c r="BH750" s="191">
        <f>IF(N750="sníž. přenesená",J750,0)</f>
        <v>0</v>
      </c>
      <c r="BI750" s="191">
        <f>IF(N750="nulová",J750,0)</f>
        <v>0</v>
      </c>
      <c r="BJ750" s="18" t="s">
        <v>77</v>
      </c>
      <c r="BK750" s="191">
        <f>ROUND(I750*H750,2)</f>
        <v>0</v>
      </c>
      <c r="BL750" s="18" t="s">
        <v>179</v>
      </c>
      <c r="BM750" s="190" t="s">
        <v>1239</v>
      </c>
    </row>
    <row r="751" spans="1:65" s="2" customFormat="1" ht="11.25">
      <c r="A751" s="35"/>
      <c r="B751" s="36"/>
      <c r="C751" s="37"/>
      <c r="D751" s="192" t="s">
        <v>152</v>
      </c>
      <c r="E751" s="37"/>
      <c r="F751" s="193" t="s">
        <v>1261</v>
      </c>
      <c r="G751" s="37"/>
      <c r="H751" s="37"/>
      <c r="I751" s="194"/>
      <c r="J751" s="37"/>
      <c r="K751" s="37"/>
      <c r="L751" s="40"/>
      <c r="M751" s="195"/>
      <c r="N751" s="196"/>
      <c r="O751" s="65"/>
      <c r="P751" s="65"/>
      <c r="Q751" s="65"/>
      <c r="R751" s="65"/>
      <c r="S751" s="65"/>
      <c r="T751" s="66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T751" s="18" t="s">
        <v>152</v>
      </c>
      <c r="AU751" s="18" t="s">
        <v>79</v>
      </c>
    </row>
    <row r="752" spans="1:65" s="2" customFormat="1" ht="11.25">
      <c r="A752" s="35"/>
      <c r="B752" s="36"/>
      <c r="C752" s="37"/>
      <c r="D752" s="197" t="s">
        <v>154</v>
      </c>
      <c r="E752" s="37"/>
      <c r="F752" s="198" t="s">
        <v>1262</v>
      </c>
      <c r="G752" s="37"/>
      <c r="H752" s="37"/>
      <c r="I752" s="194"/>
      <c r="J752" s="37"/>
      <c r="K752" s="37"/>
      <c r="L752" s="40"/>
      <c r="M752" s="195"/>
      <c r="N752" s="196"/>
      <c r="O752" s="65"/>
      <c r="P752" s="65"/>
      <c r="Q752" s="65"/>
      <c r="R752" s="65"/>
      <c r="S752" s="65"/>
      <c r="T752" s="66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8" t="s">
        <v>154</v>
      </c>
      <c r="AU752" s="18" t="s">
        <v>79</v>
      </c>
    </row>
    <row r="753" spans="1:65" s="2" customFormat="1" ht="16.5" customHeight="1">
      <c r="A753" s="35"/>
      <c r="B753" s="36"/>
      <c r="C753" s="210" t="s">
        <v>1263</v>
      </c>
      <c r="D753" s="210" t="s">
        <v>255</v>
      </c>
      <c r="E753" s="211" t="s">
        <v>1264</v>
      </c>
      <c r="F753" s="212" t="s">
        <v>1265</v>
      </c>
      <c r="G753" s="213" t="s">
        <v>192</v>
      </c>
      <c r="H753" s="214">
        <v>3</v>
      </c>
      <c r="I753" s="215"/>
      <c r="J753" s="216">
        <f>ROUND(I753*H753,2)</f>
        <v>0</v>
      </c>
      <c r="K753" s="212" t="s">
        <v>150</v>
      </c>
      <c r="L753" s="217"/>
      <c r="M753" s="218" t="s">
        <v>19</v>
      </c>
      <c r="N753" s="219" t="s">
        <v>40</v>
      </c>
      <c r="O753" s="65"/>
      <c r="P753" s="188">
        <f>O753*H753</f>
        <v>0</v>
      </c>
      <c r="Q753" s="188">
        <v>7.0000000000000001E-3</v>
      </c>
      <c r="R753" s="188">
        <f>Q753*H753</f>
        <v>2.1000000000000001E-2</v>
      </c>
      <c r="S753" s="188">
        <v>0</v>
      </c>
      <c r="T753" s="189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190" t="s">
        <v>267</v>
      </c>
      <c r="AT753" s="190" t="s">
        <v>255</v>
      </c>
      <c r="AU753" s="190" t="s">
        <v>79</v>
      </c>
      <c r="AY753" s="18" t="s">
        <v>144</v>
      </c>
      <c r="BE753" s="191">
        <f>IF(N753="základní",J753,0)</f>
        <v>0</v>
      </c>
      <c r="BF753" s="191">
        <f>IF(N753="snížená",J753,0)</f>
        <v>0</v>
      </c>
      <c r="BG753" s="191">
        <f>IF(N753="zákl. přenesená",J753,0)</f>
        <v>0</v>
      </c>
      <c r="BH753" s="191">
        <f>IF(N753="sníž. přenesená",J753,0)</f>
        <v>0</v>
      </c>
      <c r="BI753" s="191">
        <f>IF(N753="nulová",J753,0)</f>
        <v>0</v>
      </c>
      <c r="BJ753" s="18" t="s">
        <v>77</v>
      </c>
      <c r="BK753" s="191">
        <f>ROUND(I753*H753,2)</f>
        <v>0</v>
      </c>
      <c r="BL753" s="18" t="s">
        <v>179</v>
      </c>
      <c r="BM753" s="190" t="s">
        <v>1245</v>
      </c>
    </row>
    <row r="754" spans="1:65" s="2" customFormat="1" ht="11.25">
      <c r="A754" s="35"/>
      <c r="B754" s="36"/>
      <c r="C754" s="37"/>
      <c r="D754" s="192" t="s">
        <v>152</v>
      </c>
      <c r="E754" s="37"/>
      <c r="F754" s="193" t="s">
        <v>1265</v>
      </c>
      <c r="G754" s="37"/>
      <c r="H754" s="37"/>
      <c r="I754" s="194"/>
      <c r="J754" s="37"/>
      <c r="K754" s="37"/>
      <c r="L754" s="40"/>
      <c r="M754" s="195"/>
      <c r="N754" s="196"/>
      <c r="O754" s="65"/>
      <c r="P754" s="65"/>
      <c r="Q754" s="65"/>
      <c r="R754" s="65"/>
      <c r="S754" s="65"/>
      <c r="T754" s="66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8" t="s">
        <v>152</v>
      </c>
      <c r="AU754" s="18" t="s">
        <v>79</v>
      </c>
    </row>
    <row r="755" spans="1:65" s="2" customFormat="1" ht="16.5" customHeight="1">
      <c r="A755" s="35"/>
      <c r="B755" s="36"/>
      <c r="C755" s="210" t="s">
        <v>1266</v>
      </c>
      <c r="D755" s="210" t="s">
        <v>255</v>
      </c>
      <c r="E755" s="211" t="s">
        <v>1267</v>
      </c>
      <c r="F755" s="212" t="s">
        <v>1268</v>
      </c>
      <c r="G755" s="213" t="s">
        <v>277</v>
      </c>
      <c r="H755" s="214">
        <v>1</v>
      </c>
      <c r="I755" s="215"/>
      <c r="J755" s="216">
        <f>ROUND(I755*H755,2)</f>
        <v>0</v>
      </c>
      <c r="K755" s="212" t="s">
        <v>19</v>
      </c>
      <c r="L755" s="217"/>
      <c r="M755" s="218" t="s">
        <v>19</v>
      </c>
      <c r="N755" s="219" t="s">
        <v>40</v>
      </c>
      <c r="O755" s="65"/>
      <c r="P755" s="188">
        <f>O755*H755</f>
        <v>0</v>
      </c>
      <c r="Q755" s="188">
        <v>0</v>
      </c>
      <c r="R755" s="188">
        <f>Q755*H755</f>
        <v>0</v>
      </c>
      <c r="S755" s="188">
        <v>0</v>
      </c>
      <c r="T755" s="189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190" t="s">
        <v>267</v>
      </c>
      <c r="AT755" s="190" t="s">
        <v>255</v>
      </c>
      <c r="AU755" s="190" t="s">
        <v>79</v>
      </c>
      <c r="AY755" s="18" t="s">
        <v>144</v>
      </c>
      <c r="BE755" s="191">
        <f>IF(N755="základní",J755,0)</f>
        <v>0</v>
      </c>
      <c r="BF755" s="191">
        <f>IF(N755="snížená",J755,0)</f>
        <v>0</v>
      </c>
      <c r="BG755" s="191">
        <f>IF(N755="zákl. přenesená",J755,0)</f>
        <v>0</v>
      </c>
      <c r="BH755" s="191">
        <f>IF(N755="sníž. přenesená",J755,0)</f>
        <v>0</v>
      </c>
      <c r="BI755" s="191">
        <f>IF(N755="nulová",J755,0)</f>
        <v>0</v>
      </c>
      <c r="BJ755" s="18" t="s">
        <v>77</v>
      </c>
      <c r="BK755" s="191">
        <f>ROUND(I755*H755,2)</f>
        <v>0</v>
      </c>
      <c r="BL755" s="18" t="s">
        <v>179</v>
      </c>
      <c r="BM755" s="190" t="s">
        <v>1255</v>
      </c>
    </row>
    <row r="756" spans="1:65" s="2" customFormat="1" ht="11.25">
      <c r="A756" s="35"/>
      <c r="B756" s="36"/>
      <c r="C756" s="37"/>
      <c r="D756" s="192" t="s">
        <v>152</v>
      </c>
      <c r="E756" s="37"/>
      <c r="F756" s="193" t="s">
        <v>1268</v>
      </c>
      <c r="G756" s="37"/>
      <c r="H756" s="37"/>
      <c r="I756" s="194"/>
      <c r="J756" s="37"/>
      <c r="K756" s="37"/>
      <c r="L756" s="40"/>
      <c r="M756" s="195"/>
      <c r="N756" s="196"/>
      <c r="O756" s="65"/>
      <c r="P756" s="65"/>
      <c r="Q756" s="65"/>
      <c r="R756" s="65"/>
      <c r="S756" s="65"/>
      <c r="T756" s="66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T756" s="18" t="s">
        <v>152</v>
      </c>
      <c r="AU756" s="18" t="s">
        <v>79</v>
      </c>
    </row>
    <row r="757" spans="1:65" s="2" customFormat="1" ht="16.5" customHeight="1">
      <c r="A757" s="35"/>
      <c r="B757" s="36"/>
      <c r="C757" s="179" t="s">
        <v>1269</v>
      </c>
      <c r="D757" s="179" t="s">
        <v>146</v>
      </c>
      <c r="E757" s="180" t="s">
        <v>1270</v>
      </c>
      <c r="F757" s="181" t="s">
        <v>1271</v>
      </c>
      <c r="G757" s="182" t="s">
        <v>788</v>
      </c>
      <c r="H757" s="220"/>
      <c r="I757" s="184"/>
      <c r="J757" s="185">
        <f>ROUND(I757*H757,2)</f>
        <v>0</v>
      </c>
      <c r="K757" s="181" t="s">
        <v>150</v>
      </c>
      <c r="L757" s="40"/>
      <c r="M757" s="186" t="s">
        <v>19</v>
      </c>
      <c r="N757" s="187" t="s">
        <v>40</v>
      </c>
      <c r="O757" s="65"/>
      <c r="P757" s="188">
        <f>O757*H757</f>
        <v>0</v>
      </c>
      <c r="Q757" s="188">
        <v>0</v>
      </c>
      <c r="R757" s="188">
        <f>Q757*H757</f>
        <v>0</v>
      </c>
      <c r="S757" s="188">
        <v>0</v>
      </c>
      <c r="T757" s="189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190" t="s">
        <v>179</v>
      </c>
      <c r="AT757" s="190" t="s">
        <v>146</v>
      </c>
      <c r="AU757" s="190" t="s">
        <v>79</v>
      </c>
      <c r="AY757" s="18" t="s">
        <v>144</v>
      </c>
      <c r="BE757" s="191">
        <f>IF(N757="základní",J757,0)</f>
        <v>0</v>
      </c>
      <c r="BF757" s="191">
        <f>IF(N757="snížená",J757,0)</f>
        <v>0</v>
      </c>
      <c r="BG757" s="191">
        <f>IF(N757="zákl. přenesená",J757,0)</f>
        <v>0</v>
      </c>
      <c r="BH757" s="191">
        <f>IF(N757="sníž. přenesená",J757,0)</f>
        <v>0</v>
      </c>
      <c r="BI757" s="191">
        <f>IF(N757="nulová",J757,0)</f>
        <v>0</v>
      </c>
      <c r="BJ757" s="18" t="s">
        <v>77</v>
      </c>
      <c r="BK757" s="191">
        <f>ROUND(I757*H757,2)</f>
        <v>0</v>
      </c>
      <c r="BL757" s="18" t="s">
        <v>179</v>
      </c>
      <c r="BM757" s="190" t="s">
        <v>1263</v>
      </c>
    </row>
    <row r="758" spans="1:65" s="2" customFormat="1" ht="19.5">
      <c r="A758" s="35"/>
      <c r="B758" s="36"/>
      <c r="C758" s="37"/>
      <c r="D758" s="192" t="s">
        <v>152</v>
      </c>
      <c r="E758" s="37"/>
      <c r="F758" s="193" t="s">
        <v>1272</v>
      </c>
      <c r="G758" s="37"/>
      <c r="H758" s="37"/>
      <c r="I758" s="194"/>
      <c r="J758" s="37"/>
      <c r="K758" s="37"/>
      <c r="L758" s="40"/>
      <c r="M758" s="195"/>
      <c r="N758" s="196"/>
      <c r="O758" s="65"/>
      <c r="P758" s="65"/>
      <c r="Q758" s="65"/>
      <c r="R758" s="65"/>
      <c r="S758" s="65"/>
      <c r="T758" s="66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152</v>
      </c>
      <c r="AU758" s="18" t="s">
        <v>79</v>
      </c>
    </row>
    <row r="759" spans="1:65" s="2" customFormat="1" ht="11.25">
      <c r="A759" s="35"/>
      <c r="B759" s="36"/>
      <c r="C759" s="37"/>
      <c r="D759" s="197" t="s">
        <v>154</v>
      </c>
      <c r="E759" s="37"/>
      <c r="F759" s="198" t="s">
        <v>1273</v>
      </c>
      <c r="G759" s="37"/>
      <c r="H759" s="37"/>
      <c r="I759" s="194"/>
      <c r="J759" s="37"/>
      <c r="K759" s="37"/>
      <c r="L759" s="40"/>
      <c r="M759" s="195"/>
      <c r="N759" s="196"/>
      <c r="O759" s="65"/>
      <c r="P759" s="65"/>
      <c r="Q759" s="65"/>
      <c r="R759" s="65"/>
      <c r="S759" s="65"/>
      <c r="T759" s="66"/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T759" s="18" t="s">
        <v>154</v>
      </c>
      <c r="AU759" s="18" t="s">
        <v>79</v>
      </c>
    </row>
    <row r="760" spans="1:65" s="12" customFormat="1" ht="22.9" customHeight="1">
      <c r="B760" s="163"/>
      <c r="C760" s="164"/>
      <c r="D760" s="165" t="s">
        <v>68</v>
      </c>
      <c r="E760" s="177" t="s">
        <v>1274</v>
      </c>
      <c r="F760" s="177" t="s">
        <v>1275</v>
      </c>
      <c r="G760" s="164"/>
      <c r="H760" s="164"/>
      <c r="I760" s="167"/>
      <c r="J760" s="178">
        <f>BK760</f>
        <v>0</v>
      </c>
      <c r="K760" s="164"/>
      <c r="L760" s="169"/>
      <c r="M760" s="170"/>
      <c r="N760" s="171"/>
      <c r="O760" s="171"/>
      <c r="P760" s="172">
        <f>SUM(P761:P798)</f>
        <v>0</v>
      </c>
      <c r="Q760" s="171"/>
      <c r="R760" s="172">
        <f>SUM(R761:R798)</f>
        <v>0.1398036</v>
      </c>
      <c r="S760" s="171"/>
      <c r="T760" s="173">
        <f>SUM(T761:T798)</f>
        <v>13.76749</v>
      </c>
      <c r="AR760" s="174" t="s">
        <v>79</v>
      </c>
      <c r="AT760" s="175" t="s">
        <v>68</v>
      </c>
      <c r="AU760" s="175" t="s">
        <v>77</v>
      </c>
      <c r="AY760" s="174" t="s">
        <v>144</v>
      </c>
      <c r="BK760" s="176">
        <f>SUM(BK761:BK798)</f>
        <v>0</v>
      </c>
    </row>
    <row r="761" spans="1:65" s="2" customFormat="1" ht="16.5" customHeight="1">
      <c r="A761" s="35"/>
      <c r="B761" s="36"/>
      <c r="C761" s="179" t="s">
        <v>1276</v>
      </c>
      <c r="D761" s="179" t="s">
        <v>146</v>
      </c>
      <c r="E761" s="180" t="s">
        <v>1277</v>
      </c>
      <c r="F761" s="181" t="s">
        <v>1278</v>
      </c>
      <c r="G761" s="182" t="s">
        <v>277</v>
      </c>
      <c r="H761" s="183">
        <v>1</v>
      </c>
      <c r="I761" s="184"/>
      <c r="J761" s="185">
        <f>ROUND(I761*H761,2)</f>
        <v>0</v>
      </c>
      <c r="K761" s="181" t="s">
        <v>19</v>
      </c>
      <c r="L761" s="40"/>
      <c r="M761" s="186" t="s">
        <v>19</v>
      </c>
      <c r="N761" s="187" t="s">
        <v>40</v>
      </c>
      <c r="O761" s="65"/>
      <c r="P761" s="188">
        <f>O761*H761</f>
        <v>0</v>
      </c>
      <c r="Q761" s="188">
        <v>0</v>
      </c>
      <c r="R761" s="188">
        <f>Q761*H761</f>
        <v>0</v>
      </c>
      <c r="S761" s="188">
        <v>0</v>
      </c>
      <c r="T761" s="189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190" t="s">
        <v>179</v>
      </c>
      <c r="AT761" s="190" t="s">
        <v>146</v>
      </c>
      <c r="AU761" s="190" t="s">
        <v>79</v>
      </c>
      <c r="AY761" s="18" t="s">
        <v>144</v>
      </c>
      <c r="BE761" s="191">
        <f>IF(N761="základní",J761,0)</f>
        <v>0</v>
      </c>
      <c r="BF761" s="191">
        <f>IF(N761="snížená",J761,0)</f>
        <v>0</v>
      </c>
      <c r="BG761" s="191">
        <f>IF(N761="zákl. přenesená",J761,0)</f>
        <v>0</v>
      </c>
      <c r="BH761" s="191">
        <f>IF(N761="sníž. přenesená",J761,0)</f>
        <v>0</v>
      </c>
      <c r="BI761" s="191">
        <f>IF(N761="nulová",J761,0)</f>
        <v>0</v>
      </c>
      <c r="BJ761" s="18" t="s">
        <v>77</v>
      </c>
      <c r="BK761" s="191">
        <f>ROUND(I761*H761,2)</f>
        <v>0</v>
      </c>
      <c r="BL761" s="18" t="s">
        <v>179</v>
      </c>
      <c r="BM761" s="190" t="s">
        <v>1279</v>
      </c>
    </row>
    <row r="762" spans="1:65" s="2" customFormat="1" ht="11.25">
      <c r="A762" s="35"/>
      <c r="B762" s="36"/>
      <c r="C762" s="37"/>
      <c r="D762" s="192" t="s">
        <v>152</v>
      </c>
      <c r="E762" s="37"/>
      <c r="F762" s="193" t="s">
        <v>1280</v>
      </c>
      <c r="G762" s="37"/>
      <c r="H762" s="37"/>
      <c r="I762" s="194"/>
      <c r="J762" s="37"/>
      <c r="K762" s="37"/>
      <c r="L762" s="40"/>
      <c r="M762" s="195"/>
      <c r="N762" s="196"/>
      <c r="O762" s="65"/>
      <c r="P762" s="65"/>
      <c r="Q762" s="65"/>
      <c r="R762" s="65"/>
      <c r="S762" s="65"/>
      <c r="T762" s="66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18" t="s">
        <v>152</v>
      </c>
      <c r="AU762" s="18" t="s">
        <v>79</v>
      </c>
    </row>
    <row r="763" spans="1:65" s="2" customFormat="1" ht="16.5" customHeight="1">
      <c r="A763" s="35"/>
      <c r="B763" s="36"/>
      <c r="C763" s="179" t="s">
        <v>1281</v>
      </c>
      <c r="D763" s="179" t="s">
        <v>146</v>
      </c>
      <c r="E763" s="180" t="s">
        <v>1282</v>
      </c>
      <c r="F763" s="181" t="s">
        <v>1283</v>
      </c>
      <c r="G763" s="182" t="s">
        <v>192</v>
      </c>
      <c r="H763" s="183">
        <v>9</v>
      </c>
      <c r="I763" s="184"/>
      <c r="J763" s="185">
        <f>ROUND(I763*H763,2)</f>
        <v>0</v>
      </c>
      <c r="K763" s="181" t="s">
        <v>150</v>
      </c>
      <c r="L763" s="40"/>
      <c r="M763" s="186" t="s">
        <v>19</v>
      </c>
      <c r="N763" s="187" t="s">
        <v>40</v>
      </c>
      <c r="O763" s="65"/>
      <c r="P763" s="188">
        <f>O763*H763</f>
        <v>0</v>
      </c>
      <c r="Q763" s="188">
        <v>5.6400000000000002E-5</v>
      </c>
      <c r="R763" s="188">
        <f>Q763*H763</f>
        <v>5.0759999999999998E-4</v>
      </c>
      <c r="S763" s="188">
        <v>0</v>
      </c>
      <c r="T763" s="189">
        <f>S763*H763</f>
        <v>0</v>
      </c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R763" s="190" t="s">
        <v>179</v>
      </c>
      <c r="AT763" s="190" t="s">
        <v>146</v>
      </c>
      <c r="AU763" s="190" t="s">
        <v>79</v>
      </c>
      <c r="AY763" s="18" t="s">
        <v>144</v>
      </c>
      <c r="BE763" s="191">
        <f>IF(N763="základní",J763,0)</f>
        <v>0</v>
      </c>
      <c r="BF763" s="191">
        <f>IF(N763="snížená",J763,0)</f>
        <v>0</v>
      </c>
      <c r="BG763" s="191">
        <f>IF(N763="zákl. přenesená",J763,0)</f>
        <v>0</v>
      </c>
      <c r="BH763" s="191">
        <f>IF(N763="sníž. přenesená",J763,0)</f>
        <v>0</v>
      </c>
      <c r="BI763" s="191">
        <f>IF(N763="nulová",J763,0)</f>
        <v>0</v>
      </c>
      <c r="BJ763" s="18" t="s">
        <v>77</v>
      </c>
      <c r="BK763" s="191">
        <f>ROUND(I763*H763,2)</f>
        <v>0</v>
      </c>
      <c r="BL763" s="18" t="s">
        <v>179</v>
      </c>
      <c r="BM763" s="190" t="s">
        <v>1269</v>
      </c>
    </row>
    <row r="764" spans="1:65" s="2" customFormat="1" ht="11.25">
      <c r="A764" s="35"/>
      <c r="B764" s="36"/>
      <c r="C764" s="37"/>
      <c r="D764" s="192" t="s">
        <v>152</v>
      </c>
      <c r="E764" s="37"/>
      <c r="F764" s="193" t="s">
        <v>1284</v>
      </c>
      <c r="G764" s="37"/>
      <c r="H764" s="37"/>
      <c r="I764" s="194"/>
      <c r="J764" s="37"/>
      <c r="K764" s="37"/>
      <c r="L764" s="40"/>
      <c r="M764" s="195"/>
      <c r="N764" s="196"/>
      <c r="O764" s="65"/>
      <c r="P764" s="65"/>
      <c r="Q764" s="65"/>
      <c r="R764" s="65"/>
      <c r="S764" s="65"/>
      <c r="T764" s="66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T764" s="18" t="s">
        <v>152</v>
      </c>
      <c r="AU764" s="18" t="s">
        <v>79</v>
      </c>
    </row>
    <row r="765" spans="1:65" s="2" customFormat="1" ht="11.25">
      <c r="A765" s="35"/>
      <c r="B765" s="36"/>
      <c r="C765" s="37"/>
      <c r="D765" s="197" t="s">
        <v>154</v>
      </c>
      <c r="E765" s="37"/>
      <c r="F765" s="198" t="s">
        <v>1285</v>
      </c>
      <c r="G765" s="37"/>
      <c r="H765" s="37"/>
      <c r="I765" s="194"/>
      <c r="J765" s="37"/>
      <c r="K765" s="37"/>
      <c r="L765" s="40"/>
      <c r="M765" s="195"/>
      <c r="N765" s="196"/>
      <c r="O765" s="65"/>
      <c r="P765" s="65"/>
      <c r="Q765" s="65"/>
      <c r="R765" s="65"/>
      <c r="S765" s="65"/>
      <c r="T765" s="66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T765" s="18" t="s">
        <v>154</v>
      </c>
      <c r="AU765" s="18" t="s">
        <v>79</v>
      </c>
    </row>
    <row r="766" spans="1:65" s="2" customFormat="1" ht="16.5" customHeight="1">
      <c r="A766" s="35"/>
      <c r="B766" s="36"/>
      <c r="C766" s="210" t="s">
        <v>1286</v>
      </c>
      <c r="D766" s="210" t="s">
        <v>255</v>
      </c>
      <c r="E766" s="211" t="s">
        <v>1287</v>
      </c>
      <c r="F766" s="212" t="s">
        <v>1288</v>
      </c>
      <c r="G766" s="213" t="s">
        <v>192</v>
      </c>
      <c r="H766" s="214">
        <v>9</v>
      </c>
      <c r="I766" s="215"/>
      <c r="J766" s="216">
        <f>ROUND(I766*H766,2)</f>
        <v>0</v>
      </c>
      <c r="K766" s="212" t="s">
        <v>19</v>
      </c>
      <c r="L766" s="217"/>
      <c r="M766" s="218" t="s">
        <v>19</v>
      </c>
      <c r="N766" s="219" t="s">
        <v>40</v>
      </c>
      <c r="O766" s="65"/>
      <c r="P766" s="188">
        <f>O766*H766</f>
        <v>0</v>
      </c>
      <c r="Q766" s="188">
        <v>0</v>
      </c>
      <c r="R766" s="188">
        <f>Q766*H766</f>
        <v>0</v>
      </c>
      <c r="S766" s="188">
        <v>0</v>
      </c>
      <c r="T766" s="189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190" t="s">
        <v>267</v>
      </c>
      <c r="AT766" s="190" t="s">
        <v>255</v>
      </c>
      <c r="AU766" s="190" t="s">
        <v>79</v>
      </c>
      <c r="AY766" s="18" t="s">
        <v>144</v>
      </c>
      <c r="BE766" s="191">
        <f>IF(N766="základní",J766,0)</f>
        <v>0</v>
      </c>
      <c r="BF766" s="191">
        <f>IF(N766="snížená",J766,0)</f>
        <v>0</v>
      </c>
      <c r="BG766" s="191">
        <f>IF(N766="zákl. přenesená",J766,0)</f>
        <v>0</v>
      </c>
      <c r="BH766" s="191">
        <f>IF(N766="sníž. přenesená",J766,0)</f>
        <v>0</v>
      </c>
      <c r="BI766" s="191">
        <f>IF(N766="nulová",J766,0)</f>
        <v>0</v>
      </c>
      <c r="BJ766" s="18" t="s">
        <v>77</v>
      </c>
      <c r="BK766" s="191">
        <f>ROUND(I766*H766,2)</f>
        <v>0</v>
      </c>
      <c r="BL766" s="18" t="s">
        <v>179</v>
      </c>
      <c r="BM766" s="190" t="s">
        <v>1286</v>
      </c>
    </row>
    <row r="767" spans="1:65" s="2" customFormat="1" ht="11.25">
      <c r="A767" s="35"/>
      <c r="B767" s="36"/>
      <c r="C767" s="37"/>
      <c r="D767" s="192" t="s">
        <v>152</v>
      </c>
      <c r="E767" s="37"/>
      <c r="F767" s="193" t="s">
        <v>1288</v>
      </c>
      <c r="G767" s="37"/>
      <c r="H767" s="37"/>
      <c r="I767" s="194"/>
      <c r="J767" s="37"/>
      <c r="K767" s="37"/>
      <c r="L767" s="40"/>
      <c r="M767" s="195"/>
      <c r="N767" s="196"/>
      <c r="O767" s="65"/>
      <c r="P767" s="65"/>
      <c r="Q767" s="65"/>
      <c r="R767" s="65"/>
      <c r="S767" s="65"/>
      <c r="T767" s="66"/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T767" s="18" t="s">
        <v>152</v>
      </c>
      <c r="AU767" s="18" t="s">
        <v>79</v>
      </c>
    </row>
    <row r="768" spans="1:65" s="2" customFormat="1" ht="16.5" customHeight="1">
      <c r="A768" s="35"/>
      <c r="B768" s="36"/>
      <c r="C768" s="179" t="s">
        <v>1289</v>
      </c>
      <c r="D768" s="179" t="s">
        <v>146</v>
      </c>
      <c r="E768" s="180" t="s">
        <v>1290</v>
      </c>
      <c r="F768" s="181" t="s">
        <v>1291</v>
      </c>
      <c r="G768" s="182" t="s">
        <v>240</v>
      </c>
      <c r="H768" s="183">
        <v>8.4600000000000009</v>
      </c>
      <c r="I768" s="184"/>
      <c r="J768" s="185">
        <f>ROUND(I768*H768,2)</f>
        <v>0</v>
      </c>
      <c r="K768" s="181" t="s">
        <v>19</v>
      </c>
      <c r="L768" s="40"/>
      <c r="M768" s="186" t="s">
        <v>19</v>
      </c>
      <c r="N768" s="187" t="s">
        <v>40</v>
      </c>
      <c r="O768" s="65"/>
      <c r="P768" s="188">
        <f>O768*H768</f>
        <v>0</v>
      </c>
      <c r="Q768" s="188">
        <v>0</v>
      </c>
      <c r="R768" s="188">
        <f>Q768*H768</f>
        <v>0</v>
      </c>
      <c r="S768" s="188">
        <v>0</v>
      </c>
      <c r="T768" s="189">
        <f>S768*H768</f>
        <v>0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190" t="s">
        <v>179</v>
      </c>
      <c r="AT768" s="190" t="s">
        <v>146</v>
      </c>
      <c r="AU768" s="190" t="s">
        <v>79</v>
      </c>
      <c r="AY768" s="18" t="s">
        <v>144</v>
      </c>
      <c r="BE768" s="191">
        <f>IF(N768="základní",J768,0)</f>
        <v>0</v>
      </c>
      <c r="BF768" s="191">
        <f>IF(N768="snížená",J768,0)</f>
        <v>0</v>
      </c>
      <c r="BG768" s="191">
        <f>IF(N768="zákl. přenesená",J768,0)</f>
        <v>0</v>
      </c>
      <c r="BH768" s="191">
        <f>IF(N768="sníž. přenesená",J768,0)</f>
        <v>0</v>
      </c>
      <c r="BI768" s="191">
        <f>IF(N768="nulová",J768,0)</f>
        <v>0</v>
      </c>
      <c r="BJ768" s="18" t="s">
        <v>77</v>
      </c>
      <c r="BK768" s="191">
        <f>ROUND(I768*H768,2)</f>
        <v>0</v>
      </c>
      <c r="BL768" s="18" t="s">
        <v>179</v>
      </c>
      <c r="BM768" s="190" t="s">
        <v>1292</v>
      </c>
    </row>
    <row r="769" spans="1:65" s="2" customFormat="1" ht="11.25">
      <c r="A769" s="35"/>
      <c r="B769" s="36"/>
      <c r="C769" s="37"/>
      <c r="D769" s="192" t="s">
        <v>152</v>
      </c>
      <c r="E769" s="37"/>
      <c r="F769" s="193" t="s">
        <v>1291</v>
      </c>
      <c r="G769" s="37"/>
      <c r="H769" s="37"/>
      <c r="I769" s="194"/>
      <c r="J769" s="37"/>
      <c r="K769" s="37"/>
      <c r="L769" s="40"/>
      <c r="M769" s="195"/>
      <c r="N769" s="196"/>
      <c r="O769" s="65"/>
      <c r="P769" s="65"/>
      <c r="Q769" s="65"/>
      <c r="R769" s="65"/>
      <c r="S769" s="65"/>
      <c r="T769" s="66"/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T769" s="18" t="s">
        <v>152</v>
      </c>
      <c r="AU769" s="18" t="s">
        <v>79</v>
      </c>
    </row>
    <row r="770" spans="1:65" s="2" customFormat="1" ht="16.5" customHeight="1">
      <c r="A770" s="35"/>
      <c r="B770" s="36"/>
      <c r="C770" s="210" t="s">
        <v>1292</v>
      </c>
      <c r="D770" s="210" t="s">
        <v>255</v>
      </c>
      <c r="E770" s="211" t="s">
        <v>1293</v>
      </c>
      <c r="F770" s="212" t="s">
        <v>1294</v>
      </c>
      <c r="G770" s="213" t="s">
        <v>240</v>
      </c>
      <c r="H770" s="214">
        <v>8.4600000000000009</v>
      </c>
      <c r="I770" s="215"/>
      <c r="J770" s="216">
        <f>ROUND(I770*H770,2)</f>
        <v>0</v>
      </c>
      <c r="K770" s="212" t="s">
        <v>150</v>
      </c>
      <c r="L770" s="217"/>
      <c r="M770" s="218" t="s">
        <v>19</v>
      </c>
      <c r="N770" s="219" t="s">
        <v>40</v>
      </c>
      <c r="O770" s="65"/>
      <c r="P770" s="188">
        <f>O770*H770</f>
        <v>0</v>
      </c>
      <c r="Q770" s="188">
        <v>1.6E-2</v>
      </c>
      <c r="R770" s="188">
        <f>Q770*H770</f>
        <v>0.13536000000000001</v>
      </c>
      <c r="S770" s="188">
        <v>0</v>
      </c>
      <c r="T770" s="189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190" t="s">
        <v>267</v>
      </c>
      <c r="AT770" s="190" t="s">
        <v>255</v>
      </c>
      <c r="AU770" s="190" t="s">
        <v>79</v>
      </c>
      <c r="AY770" s="18" t="s">
        <v>144</v>
      </c>
      <c r="BE770" s="191">
        <f>IF(N770="základní",J770,0)</f>
        <v>0</v>
      </c>
      <c r="BF770" s="191">
        <f>IF(N770="snížená",J770,0)</f>
        <v>0</v>
      </c>
      <c r="BG770" s="191">
        <f>IF(N770="zákl. přenesená",J770,0)</f>
        <v>0</v>
      </c>
      <c r="BH770" s="191">
        <f>IF(N770="sníž. přenesená",J770,0)</f>
        <v>0</v>
      </c>
      <c r="BI770" s="191">
        <f>IF(N770="nulová",J770,0)</f>
        <v>0</v>
      </c>
      <c r="BJ770" s="18" t="s">
        <v>77</v>
      </c>
      <c r="BK770" s="191">
        <f>ROUND(I770*H770,2)</f>
        <v>0</v>
      </c>
      <c r="BL770" s="18" t="s">
        <v>179</v>
      </c>
      <c r="BM770" s="190" t="s">
        <v>1295</v>
      </c>
    </row>
    <row r="771" spans="1:65" s="2" customFormat="1" ht="11.25">
      <c r="A771" s="35"/>
      <c r="B771" s="36"/>
      <c r="C771" s="37"/>
      <c r="D771" s="192" t="s">
        <v>152</v>
      </c>
      <c r="E771" s="37"/>
      <c r="F771" s="193" t="s">
        <v>1294</v>
      </c>
      <c r="G771" s="37"/>
      <c r="H771" s="37"/>
      <c r="I771" s="194"/>
      <c r="J771" s="37"/>
      <c r="K771" s="37"/>
      <c r="L771" s="40"/>
      <c r="M771" s="195"/>
      <c r="N771" s="196"/>
      <c r="O771" s="65"/>
      <c r="P771" s="65"/>
      <c r="Q771" s="65"/>
      <c r="R771" s="65"/>
      <c r="S771" s="65"/>
      <c r="T771" s="66"/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T771" s="18" t="s">
        <v>152</v>
      </c>
      <c r="AU771" s="18" t="s">
        <v>79</v>
      </c>
    </row>
    <row r="772" spans="1:65" s="2" customFormat="1" ht="16.5" customHeight="1">
      <c r="A772" s="35"/>
      <c r="B772" s="36"/>
      <c r="C772" s="179" t="s">
        <v>1296</v>
      </c>
      <c r="D772" s="179" t="s">
        <v>146</v>
      </c>
      <c r="E772" s="180" t="s">
        <v>1297</v>
      </c>
      <c r="F772" s="181" t="s">
        <v>1298</v>
      </c>
      <c r="G772" s="182" t="s">
        <v>192</v>
      </c>
      <c r="H772" s="183">
        <v>19.68</v>
      </c>
      <c r="I772" s="184"/>
      <c r="J772" s="185">
        <f>ROUND(I772*H772,2)</f>
        <v>0</v>
      </c>
      <c r="K772" s="181" t="s">
        <v>150</v>
      </c>
      <c r="L772" s="40"/>
      <c r="M772" s="186" t="s">
        <v>19</v>
      </c>
      <c r="N772" s="187" t="s">
        <v>40</v>
      </c>
      <c r="O772" s="65"/>
      <c r="P772" s="188">
        <f>O772*H772</f>
        <v>0</v>
      </c>
      <c r="Q772" s="188">
        <v>0</v>
      </c>
      <c r="R772" s="188">
        <f>Q772*H772</f>
        <v>0</v>
      </c>
      <c r="S772" s="188">
        <v>0</v>
      </c>
      <c r="T772" s="189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190" t="s">
        <v>179</v>
      </c>
      <c r="AT772" s="190" t="s">
        <v>146</v>
      </c>
      <c r="AU772" s="190" t="s">
        <v>79</v>
      </c>
      <c r="AY772" s="18" t="s">
        <v>144</v>
      </c>
      <c r="BE772" s="191">
        <f>IF(N772="základní",J772,0)</f>
        <v>0</v>
      </c>
      <c r="BF772" s="191">
        <f>IF(N772="snížená",J772,0)</f>
        <v>0</v>
      </c>
      <c r="BG772" s="191">
        <f>IF(N772="zákl. přenesená",J772,0)</f>
        <v>0</v>
      </c>
      <c r="BH772" s="191">
        <f>IF(N772="sníž. přenesená",J772,0)</f>
        <v>0</v>
      </c>
      <c r="BI772" s="191">
        <f>IF(N772="nulová",J772,0)</f>
        <v>0</v>
      </c>
      <c r="BJ772" s="18" t="s">
        <v>77</v>
      </c>
      <c r="BK772" s="191">
        <f>ROUND(I772*H772,2)</f>
        <v>0</v>
      </c>
      <c r="BL772" s="18" t="s">
        <v>179</v>
      </c>
      <c r="BM772" s="190" t="s">
        <v>1299</v>
      </c>
    </row>
    <row r="773" spans="1:65" s="2" customFormat="1" ht="11.25">
      <c r="A773" s="35"/>
      <c r="B773" s="36"/>
      <c r="C773" s="37"/>
      <c r="D773" s="192" t="s">
        <v>152</v>
      </c>
      <c r="E773" s="37"/>
      <c r="F773" s="193" t="s">
        <v>1300</v>
      </c>
      <c r="G773" s="37"/>
      <c r="H773" s="37"/>
      <c r="I773" s="194"/>
      <c r="J773" s="37"/>
      <c r="K773" s="37"/>
      <c r="L773" s="40"/>
      <c r="M773" s="195"/>
      <c r="N773" s="196"/>
      <c r="O773" s="65"/>
      <c r="P773" s="65"/>
      <c r="Q773" s="65"/>
      <c r="R773" s="65"/>
      <c r="S773" s="65"/>
      <c r="T773" s="66"/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T773" s="18" t="s">
        <v>152</v>
      </c>
      <c r="AU773" s="18" t="s">
        <v>79</v>
      </c>
    </row>
    <row r="774" spans="1:65" s="2" customFormat="1" ht="11.25">
      <c r="A774" s="35"/>
      <c r="B774" s="36"/>
      <c r="C774" s="37"/>
      <c r="D774" s="197" t="s">
        <v>154</v>
      </c>
      <c r="E774" s="37"/>
      <c r="F774" s="198" t="s">
        <v>1301</v>
      </c>
      <c r="G774" s="37"/>
      <c r="H774" s="37"/>
      <c r="I774" s="194"/>
      <c r="J774" s="37"/>
      <c r="K774" s="37"/>
      <c r="L774" s="40"/>
      <c r="M774" s="195"/>
      <c r="N774" s="196"/>
      <c r="O774" s="65"/>
      <c r="P774" s="65"/>
      <c r="Q774" s="65"/>
      <c r="R774" s="65"/>
      <c r="S774" s="65"/>
      <c r="T774" s="66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T774" s="18" t="s">
        <v>154</v>
      </c>
      <c r="AU774" s="18" t="s">
        <v>79</v>
      </c>
    </row>
    <row r="775" spans="1:65" s="2" customFormat="1" ht="16.5" customHeight="1">
      <c r="A775" s="35"/>
      <c r="B775" s="36"/>
      <c r="C775" s="210" t="s">
        <v>1295</v>
      </c>
      <c r="D775" s="210" t="s">
        <v>255</v>
      </c>
      <c r="E775" s="211" t="s">
        <v>1302</v>
      </c>
      <c r="F775" s="212" t="s">
        <v>1303</v>
      </c>
      <c r="G775" s="213" t="s">
        <v>192</v>
      </c>
      <c r="H775" s="214">
        <v>19.68</v>
      </c>
      <c r="I775" s="215"/>
      <c r="J775" s="216">
        <f>ROUND(I775*H775,2)</f>
        <v>0</v>
      </c>
      <c r="K775" s="212" t="s">
        <v>150</v>
      </c>
      <c r="L775" s="217"/>
      <c r="M775" s="218" t="s">
        <v>19</v>
      </c>
      <c r="N775" s="219" t="s">
        <v>40</v>
      </c>
      <c r="O775" s="65"/>
      <c r="P775" s="188">
        <f>O775*H775</f>
        <v>0</v>
      </c>
      <c r="Q775" s="188">
        <v>2.0000000000000001E-4</v>
      </c>
      <c r="R775" s="188">
        <f>Q775*H775</f>
        <v>3.9360000000000003E-3</v>
      </c>
      <c r="S775" s="188">
        <v>0</v>
      </c>
      <c r="T775" s="189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190" t="s">
        <v>267</v>
      </c>
      <c r="AT775" s="190" t="s">
        <v>255</v>
      </c>
      <c r="AU775" s="190" t="s">
        <v>79</v>
      </c>
      <c r="AY775" s="18" t="s">
        <v>144</v>
      </c>
      <c r="BE775" s="191">
        <f>IF(N775="základní",J775,0)</f>
        <v>0</v>
      </c>
      <c r="BF775" s="191">
        <f>IF(N775="snížená",J775,0)</f>
        <v>0</v>
      </c>
      <c r="BG775" s="191">
        <f>IF(N775="zákl. přenesená",J775,0)</f>
        <v>0</v>
      </c>
      <c r="BH775" s="191">
        <f>IF(N775="sníž. přenesená",J775,0)</f>
        <v>0</v>
      </c>
      <c r="BI775" s="191">
        <f>IF(N775="nulová",J775,0)</f>
        <v>0</v>
      </c>
      <c r="BJ775" s="18" t="s">
        <v>77</v>
      </c>
      <c r="BK775" s="191">
        <f>ROUND(I775*H775,2)</f>
        <v>0</v>
      </c>
      <c r="BL775" s="18" t="s">
        <v>179</v>
      </c>
      <c r="BM775" s="190" t="s">
        <v>1304</v>
      </c>
    </row>
    <row r="776" spans="1:65" s="2" customFormat="1" ht="11.25">
      <c r="A776" s="35"/>
      <c r="B776" s="36"/>
      <c r="C776" s="37"/>
      <c r="D776" s="192" t="s">
        <v>152</v>
      </c>
      <c r="E776" s="37"/>
      <c r="F776" s="193" t="s">
        <v>1303</v>
      </c>
      <c r="G776" s="37"/>
      <c r="H776" s="37"/>
      <c r="I776" s="194"/>
      <c r="J776" s="37"/>
      <c r="K776" s="37"/>
      <c r="L776" s="40"/>
      <c r="M776" s="195"/>
      <c r="N776" s="196"/>
      <c r="O776" s="65"/>
      <c r="P776" s="65"/>
      <c r="Q776" s="65"/>
      <c r="R776" s="65"/>
      <c r="S776" s="65"/>
      <c r="T776" s="66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T776" s="18" t="s">
        <v>152</v>
      </c>
      <c r="AU776" s="18" t="s">
        <v>79</v>
      </c>
    </row>
    <row r="777" spans="1:65" s="2" customFormat="1" ht="16.5" customHeight="1">
      <c r="A777" s="35"/>
      <c r="B777" s="36"/>
      <c r="C777" s="179" t="s">
        <v>1305</v>
      </c>
      <c r="D777" s="179" t="s">
        <v>146</v>
      </c>
      <c r="E777" s="180" t="s">
        <v>1306</v>
      </c>
      <c r="F777" s="181" t="s">
        <v>1307</v>
      </c>
      <c r="G777" s="182" t="s">
        <v>240</v>
      </c>
      <c r="H777" s="183">
        <v>250.31800000000001</v>
      </c>
      <c r="I777" s="184"/>
      <c r="J777" s="185">
        <f>ROUND(I777*H777,2)</f>
        <v>0</v>
      </c>
      <c r="K777" s="181" t="s">
        <v>150</v>
      </c>
      <c r="L777" s="40"/>
      <c r="M777" s="186" t="s">
        <v>19</v>
      </c>
      <c r="N777" s="187" t="s">
        <v>40</v>
      </c>
      <c r="O777" s="65"/>
      <c r="P777" s="188">
        <f>O777*H777</f>
        <v>0</v>
      </c>
      <c r="Q777" s="188">
        <v>0</v>
      </c>
      <c r="R777" s="188">
        <f>Q777*H777</f>
        <v>0</v>
      </c>
      <c r="S777" s="188">
        <v>5.5E-2</v>
      </c>
      <c r="T777" s="189">
        <f>S777*H777</f>
        <v>13.76749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190" t="s">
        <v>179</v>
      </c>
      <c r="AT777" s="190" t="s">
        <v>146</v>
      </c>
      <c r="AU777" s="190" t="s">
        <v>79</v>
      </c>
      <c r="AY777" s="18" t="s">
        <v>144</v>
      </c>
      <c r="BE777" s="191">
        <f>IF(N777="základní",J777,0)</f>
        <v>0</v>
      </c>
      <c r="BF777" s="191">
        <f>IF(N777="snížená",J777,0)</f>
        <v>0</v>
      </c>
      <c r="BG777" s="191">
        <f>IF(N777="zákl. přenesená",J777,0)</f>
        <v>0</v>
      </c>
      <c r="BH777" s="191">
        <f>IF(N777="sníž. přenesená",J777,0)</f>
        <v>0</v>
      </c>
      <c r="BI777" s="191">
        <f>IF(N777="nulová",J777,0)</f>
        <v>0</v>
      </c>
      <c r="BJ777" s="18" t="s">
        <v>77</v>
      </c>
      <c r="BK777" s="191">
        <f>ROUND(I777*H777,2)</f>
        <v>0</v>
      </c>
      <c r="BL777" s="18" t="s">
        <v>179</v>
      </c>
      <c r="BM777" s="190" t="s">
        <v>1308</v>
      </c>
    </row>
    <row r="778" spans="1:65" s="2" customFormat="1" ht="11.25">
      <c r="A778" s="35"/>
      <c r="B778" s="36"/>
      <c r="C778" s="37"/>
      <c r="D778" s="192" t="s">
        <v>152</v>
      </c>
      <c r="E778" s="37"/>
      <c r="F778" s="193" t="s">
        <v>1309</v>
      </c>
      <c r="G778" s="37"/>
      <c r="H778" s="37"/>
      <c r="I778" s="194"/>
      <c r="J778" s="37"/>
      <c r="K778" s="37"/>
      <c r="L778" s="40"/>
      <c r="M778" s="195"/>
      <c r="N778" s="196"/>
      <c r="O778" s="65"/>
      <c r="P778" s="65"/>
      <c r="Q778" s="65"/>
      <c r="R778" s="65"/>
      <c r="S778" s="65"/>
      <c r="T778" s="66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8" t="s">
        <v>152</v>
      </c>
      <c r="AU778" s="18" t="s">
        <v>79</v>
      </c>
    </row>
    <row r="779" spans="1:65" s="2" customFormat="1" ht="11.25">
      <c r="A779" s="35"/>
      <c r="B779" s="36"/>
      <c r="C779" s="37"/>
      <c r="D779" s="197" t="s">
        <v>154</v>
      </c>
      <c r="E779" s="37"/>
      <c r="F779" s="198" t="s">
        <v>1310</v>
      </c>
      <c r="G779" s="37"/>
      <c r="H779" s="37"/>
      <c r="I779" s="194"/>
      <c r="J779" s="37"/>
      <c r="K779" s="37"/>
      <c r="L779" s="40"/>
      <c r="M779" s="195"/>
      <c r="N779" s="196"/>
      <c r="O779" s="65"/>
      <c r="P779" s="65"/>
      <c r="Q779" s="65"/>
      <c r="R779" s="65"/>
      <c r="S779" s="65"/>
      <c r="T779" s="66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T779" s="18" t="s">
        <v>154</v>
      </c>
      <c r="AU779" s="18" t="s">
        <v>79</v>
      </c>
    </row>
    <row r="780" spans="1:65" s="2" customFormat="1" ht="16.5" customHeight="1">
      <c r="A780" s="35"/>
      <c r="B780" s="36"/>
      <c r="C780" s="179" t="s">
        <v>1299</v>
      </c>
      <c r="D780" s="179" t="s">
        <v>146</v>
      </c>
      <c r="E780" s="180" t="s">
        <v>1311</v>
      </c>
      <c r="F780" s="181" t="s">
        <v>1312</v>
      </c>
      <c r="G780" s="182" t="s">
        <v>204</v>
      </c>
      <c r="H780" s="183">
        <v>2</v>
      </c>
      <c r="I780" s="184"/>
      <c r="J780" s="185">
        <f>ROUND(I780*H780,2)</f>
        <v>0</v>
      </c>
      <c r="K780" s="181" t="s">
        <v>150</v>
      </c>
      <c r="L780" s="40"/>
      <c r="M780" s="186" t="s">
        <v>19</v>
      </c>
      <c r="N780" s="187" t="s">
        <v>40</v>
      </c>
      <c r="O780" s="65"/>
      <c r="P780" s="188">
        <f>O780*H780</f>
        <v>0</v>
      </c>
      <c r="Q780" s="188">
        <v>0</v>
      </c>
      <c r="R780" s="188">
        <f>Q780*H780</f>
        <v>0</v>
      </c>
      <c r="S780" s="188">
        <v>0</v>
      </c>
      <c r="T780" s="189">
        <f>S780*H780</f>
        <v>0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190" t="s">
        <v>179</v>
      </c>
      <c r="AT780" s="190" t="s">
        <v>146</v>
      </c>
      <c r="AU780" s="190" t="s">
        <v>79</v>
      </c>
      <c r="AY780" s="18" t="s">
        <v>144</v>
      </c>
      <c r="BE780" s="191">
        <f>IF(N780="základní",J780,0)</f>
        <v>0</v>
      </c>
      <c r="BF780" s="191">
        <f>IF(N780="snížená",J780,0)</f>
        <v>0</v>
      </c>
      <c r="BG780" s="191">
        <f>IF(N780="zákl. přenesená",J780,0)</f>
        <v>0</v>
      </c>
      <c r="BH780" s="191">
        <f>IF(N780="sníž. přenesená",J780,0)</f>
        <v>0</v>
      </c>
      <c r="BI780" s="191">
        <f>IF(N780="nulová",J780,0)</f>
        <v>0</v>
      </c>
      <c r="BJ780" s="18" t="s">
        <v>77</v>
      </c>
      <c r="BK780" s="191">
        <f>ROUND(I780*H780,2)</f>
        <v>0</v>
      </c>
      <c r="BL780" s="18" t="s">
        <v>179</v>
      </c>
      <c r="BM780" s="190" t="s">
        <v>1313</v>
      </c>
    </row>
    <row r="781" spans="1:65" s="2" customFormat="1" ht="11.25">
      <c r="A781" s="35"/>
      <c r="B781" s="36"/>
      <c r="C781" s="37"/>
      <c r="D781" s="192" t="s">
        <v>152</v>
      </c>
      <c r="E781" s="37"/>
      <c r="F781" s="193" t="s">
        <v>1312</v>
      </c>
      <c r="G781" s="37"/>
      <c r="H781" s="37"/>
      <c r="I781" s="194"/>
      <c r="J781" s="37"/>
      <c r="K781" s="37"/>
      <c r="L781" s="40"/>
      <c r="M781" s="195"/>
      <c r="N781" s="196"/>
      <c r="O781" s="65"/>
      <c r="P781" s="65"/>
      <c r="Q781" s="65"/>
      <c r="R781" s="65"/>
      <c r="S781" s="65"/>
      <c r="T781" s="66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T781" s="18" t="s">
        <v>152</v>
      </c>
      <c r="AU781" s="18" t="s">
        <v>79</v>
      </c>
    </row>
    <row r="782" spans="1:65" s="2" customFormat="1" ht="11.25">
      <c r="A782" s="35"/>
      <c r="B782" s="36"/>
      <c r="C782" s="37"/>
      <c r="D782" s="197" t="s">
        <v>154</v>
      </c>
      <c r="E782" s="37"/>
      <c r="F782" s="198" t="s">
        <v>1314</v>
      </c>
      <c r="G782" s="37"/>
      <c r="H782" s="37"/>
      <c r="I782" s="194"/>
      <c r="J782" s="37"/>
      <c r="K782" s="37"/>
      <c r="L782" s="40"/>
      <c r="M782" s="195"/>
      <c r="N782" s="196"/>
      <c r="O782" s="65"/>
      <c r="P782" s="65"/>
      <c r="Q782" s="65"/>
      <c r="R782" s="65"/>
      <c r="S782" s="65"/>
      <c r="T782" s="66"/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T782" s="18" t="s">
        <v>154</v>
      </c>
      <c r="AU782" s="18" t="s">
        <v>79</v>
      </c>
    </row>
    <row r="783" spans="1:65" s="2" customFormat="1" ht="21.75" customHeight="1">
      <c r="A783" s="35"/>
      <c r="B783" s="36"/>
      <c r="C783" s="210" t="s">
        <v>1315</v>
      </c>
      <c r="D783" s="210" t="s">
        <v>255</v>
      </c>
      <c r="E783" s="211" t="s">
        <v>1316</v>
      </c>
      <c r="F783" s="212" t="s">
        <v>1317</v>
      </c>
      <c r="G783" s="213" t="s">
        <v>277</v>
      </c>
      <c r="H783" s="214">
        <v>1</v>
      </c>
      <c r="I783" s="215"/>
      <c r="J783" s="216">
        <f>ROUND(I783*H783,2)</f>
        <v>0</v>
      </c>
      <c r="K783" s="212" t="s">
        <v>19</v>
      </c>
      <c r="L783" s="217"/>
      <c r="M783" s="218" t="s">
        <v>19</v>
      </c>
      <c r="N783" s="219" t="s">
        <v>40</v>
      </c>
      <c r="O783" s="65"/>
      <c r="P783" s="188">
        <f>O783*H783</f>
        <v>0</v>
      </c>
      <c r="Q783" s="188">
        <v>0</v>
      </c>
      <c r="R783" s="188">
        <f>Q783*H783</f>
        <v>0</v>
      </c>
      <c r="S783" s="188">
        <v>0</v>
      </c>
      <c r="T783" s="189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190" t="s">
        <v>267</v>
      </c>
      <c r="AT783" s="190" t="s">
        <v>255</v>
      </c>
      <c r="AU783" s="190" t="s">
        <v>79</v>
      </c>
      <c r="AY783" s="18" t="s">
        <v>144</v>
      </c>
      <c r="BE783" s="191">
        <f>IF(N783="základní",J783,0)</f>
        <v>0</v>
      </c>
      <c r="BF783" s="191">
        <f>IF(N783="snížená",J783,0)</f>
        <v>0</v>
      </c>
      <c r="BG783" s="191">
        <f>IF(N783="zákl. přenesená",J783,0)</f>
        <v>0</v>
      </c>
      <c r="BH783" s="191">
        <f>IF(N783="sníž. přenesená",J783,0)</f>
        <v>0</v>
      </c>
      <c r="BI783" s="191">
        <f>IF(N783="nulová",J783,0)</f>
        <v>0</v>
      </c>
      <c r="BJ783" s="18" t="s">
        <v>77</v>
      </c>
      <c r="BK783" s="191">
        <f>ROUND(I783*H783,2)</f>
        <v>0</v>
      </c>
      <c r="BL783" s="18" t="s">
        <v>179</v>
      </c>
      <c r="BM783" s="190" t="s">
        <v>1318</v>
      </c>
    </row>
    <row r="784" spans="1:65" s="2" customFormat="1" ht="11.25">
      <c r="A784" s="35"/>
      <c r="B784" s="36"/>
      <c r="C784" s="37"/>
      <c r="D784" s="192" t="s">
        <v>152</v>
      </c>
      <c r="E784" s="37"/>
      <c r="F784" s="193" t="s">
        <v>1317</v>
      </c>
      <c r="G784" s="37"/>
      <c r="H784" s="37"/>
      <c r="I784" s="194"/>
      <c r="J784" s="37"/>
      <c r="K784" s="37"/>
      <c r="L784" s="40"/>
      <c r="M784" s="195"/>
      <c r="N784" s="196"/>
      <c r="O784" s="65"/>
      <c r="P784" s="65"/>
      <c r="Q784" s="65"/>
      <c r="R784" s="65"/>
      <c r="S784" s="65"/>
      <c r="T784" s="66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T784" s="18" t="s">
        <v>152</v>
      </c>
      <c r="AU784" s="18" t="s">
        <v>79</v>
      </c>
    </row>
    <row r="785" spans="1:65" s="2" customFormat="1" ht="16.5" customHeight="1">
      <c r="A785" s="35"/>
      <c r="B785" s="36"/>
      <c r="C785" s="210" t="s">
        <v>1319</v>
      </c>
      <c r="D785" s="210" t="s">
        <v>255</v>
      </c>
      <c r="E785" s="211" t="s">
        <v>1320</v>
      </c>
      <c r="F785" s="212" t="s">
        <v>1321</v>
      </c>
      <c r="G785" s="213" t="s">
        <v>277</v>
      </c>
      <c r="H785" s="214">
        <v>1</v>
      </c>
      <c r="I785" s="215"/>
      <c r="J785" s="216">
        <f>ROUND(I785*H785,2)</f>
        <v>0</v>
      </c>
      <c r="K785" s="212" t="s">
        <v>19</v>
      </c>
      <c r="L785" s="217"/>
      <c r="M785" s="218" t="s">
        <v>19</v>
      </c>
      <c r="N785" s="219" t="s">
        <v>40</v>
      </c>
      <c r="O785" s="65"/>
      <c r="P785" s="188">
        <f>O785*H785</f>
        <v>0</v>
      </c>
      <c r="Q785" s="188">
        <v>0</v>
      </c>
      <c r="R785" s="188">
        <f>Q785*H785</f>
        <v>0</v>
      </c>
      <c r="S785" s="188">
        <v>0</v>
      </c>
      <c r="T785" s="189">
        <f>S785*H785</f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190" t="s">
        <v>267</v>
      </c>
      <c r="AT785" s="190" t="s">
        <v>255</v>
      </c>
      <c r="AU785" s="190" t="s">
        <v>79</v>
      </c>
      <c r="AY785" s="18" t="s">
        <v>144</v>
      </c>
      <c r="BE785" s="191">
        <f>IF(N785="základní",J785,0)</f>
        <v>0</v>
      </c>
      <c r="BF785" s="191">
        <f>IF(N785="snížená",J785,0)</f>
        <v>0</v>
      </c>
      <c r="BG785" s="191">
        <f>IF(N785="zákl. přenesená",J785,0)</f>
        <v>0</v>
      </c>
      <c r="BH785" s="191">
        <f>IF(N785="sníž. přenesená",J785,0)</f>
        <v>0</v>
      </c>
      <c r="BI785" s="191">
        <f>IF(N785="nulová",J785,0)</f>
        <v>0</v>
      </c>
      <c r="BJ785" s="18" t="s">
        <v>77</v>
      </c>
      <c r="BK785" s="191">
        <f>ROUND(I785*H785,2)</f>
        <v>0</v>
      </c>
      <c r="BL785" s="18" t="s">
        <v>179</v>
      </c>
      <c r="BM785" s="190" t="s">
        <v>1322</v>
      </c>
    </row>
    <row r="786" spans="1:65" s="2" customFormat="1" ht="11.25">
      <c r="A786" s="35"/>
      <c r="B786" s="36"/>
      <c r="C786" s="37"/>
      <c r="D786" s="192" t="s">
        <v>152</v>
      </c>
      <c r="E786" s="37"/>
      <c r="F786" s="193" t="s">
        <v>1321</v>
      </c>
      <c r="G786" s="37"/>
      <c r="H786" s="37"/>
      <c r="I786" s="194"/>
      <c r="J786" s="37"/>
      <c r="K786" s="37"/>
      <c r="L786" s="40"/>
      <c r="M786" s="195"/>
      <c r="N786" s="196"/>
      <c r="O786" s="65"/>
      <c r="P786" s="65"/>
      <c r="Q786" s="65"/>
      <c r="R786" s="65"/>
      <c r="S786" s="65"/>
      <c r="T786" s="66"/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T786" s="18" t="s">
        <v>152</v>
      </c>
      <c r="AU786" s="18" t="s">
        <v>79</v>
      </c>
    </row>
    <row r="787" spans="1:65" s="2" customFormat="1" ht="16.5" customHeight="1">
      <c r="A787" s="35"/>
      <c r="B787" s="36"/>
      <c r="C787" s="179" t="s">
        <v>1304</v>
      </c>
      <c r="D787" s="179" t="s">
        <v>146</v>
      </c>
      <c r="E787" s="180" t="s">
        <v>1323</v>
      </c>
      <c r="F787" s="181" t="s">
        <v>1324</v>
      </c>
      <c r="G787" s="182" t="s">
        <v>204</v>
      </c>
      <c r="H787" s="183">
        <v>1</v>
      </c>
      <c r="I787" s="184"/>
      <c r="J787" s="185">
        <f>ROUND(I787*H787,2)</f>
        <v>0</v>
      </c>
      <c r="K787" s="181" t="s">
        <v>150</v>
      </c>
      <c r="L787" s="40"/>
      <c r="M787" s="186" t="s">
        <v>19</v>
      </c>
      <c r="N787" s="187" t="s">
        <v>40</v>
      </c>
      <c r="O787" s="65"/>
      <c r="P787" s="188">
        <f>O787*H787</f>
        <v>0</v>
      </c>
      <c r="Q787" s="188">
        <v>0</v>
      </c>
      <c r="R787" s="188">
        <f>Q787*H787</f>
        <v>0</v>
      </c>
      <c r="S787" s="188">
        <v>0</v>
      </c>
      <c r="T787" s="189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190" t="s">
        <v>179</v>
      </c>
      <c r="AT787" s="190" t="s">
        <v>146</v>
      </c>
      <c r="AU787" s="190" t="s">
        <v>79</v>
      </c>
      <c r="AY787" s="18" t="s">
        <v>144</v>
      </c>
      <c r="BE787" s="191">
        <f>IF(N787="základní",J787,0)</f>
        <v>0</v>
      </c>
      <c r="BF787" s="191">
        <f>IF(N787="snížená",J787,0)</f>
        <v>0</v>
      </c>
      <c r="BG787" s="191">
        <f>IF(N787="zákl. přenesená",J787,0)</f>
        <v>0</v>
      </c>
      <c r="BH787" s="191">
        <f>IF(N787="sníž. přenesená",J787,0)</f>
        <v>0</v>
      </c>
      <c r="BI787" s="191">
        <f>IF(N787="nulová",J787,0)</f>
        <v>0</v>
      </c>
      <c r="BJ787" s="18" t="s">
        <v>77</v>
      </c>
      <c r="BK787" s="191">
        <f>ROUND(I787*H787,2)</f>
        <v>0</v>
      </c>
      <c r="BL787" s="18" t="s">
        <v>179</v>
      </c>
      <c r="BM787" s="190" t="s">
        <v>1325</v>
      </c>
    </row>
    <row r="788" spans="1:65" s="2" customFormat="1" ht="11.25">
      <c r="A788" s="35"/>
      <c r="B788" s="36"/>
      <c r="C788" s="37"/>
      <c r="D788" s="192" t="s">
        <v>152</v>
      </c>
      <c r="E788" s="37"/>
      <c r="F788" s="193" t="s">
        <v>1326</v>
      </c>
      <c r="G788" s="37"/>
      <c r="H788" s="37"/>
      <c r="I788" s="194"/>
      <c r="J788" s="37"/>
      <c r="K788" s="37"/>
      <c r="L788" s="40"/>
      <c r="M788" s="195"/>
      <c r="N788" s="196"/>
      <c r="O788" s="65"/>
      <c r="P788" s="65"/>
      <c r="Q788" s="65"/>
      <c r="R788" s="65"/>
      <c r="S788" s="65"/>
      <c r="T788" s="66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T788" s="18" t="s">
        <v>152</v>
      </c>
      <c r="AU788" s="18" t="s">
        <v>79</v>
      </c>
    </row>
    <row r="789" spans="1:65" s="2" customFormat="1" ht="11.25">
      <c r="A789" s="35"/>
      <c r="B789" s="36"/>
      <c r="C789" s="37"/>
      <c r="D789" s="197" t="s">
        <v>154</v>
      </c>
      <c r="E789" s="37"/>
      <c r="F789" s="198" t="s">
        <v>1327</v>
      </c>
      <c r="G789" s="37"/>
      <c r="H789" s="37"/>
      <c r="I789" s="194"/>
      <c r="J789" s="37"/>
      <c r="K789" s="37"/>
      <c r="L789" s="40"/>
      <c r="M789" s="195"/>
      <c r="N789" s="196"/>
      <c r="O789" s="65"/>
      <c r="P789" s="65"/>
      <c r="Q789" s="65"/>
      <c r="R789" s="65"/>
      <c r="S789" s="65"/>
      <c r="T789" s="66"/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T789" s="18" t="s">
        <v>154</v>
      </c>
      <c r="AU789" s="18" t="s">
        <v>79</v>
      </c>
    </row>
    <row r="790" spans="1:65" s="2" customFormat="1" ht="16.5" customHeight="1">
      <c r="A790" s="35"/>
      <c r="B790" s="36"/>
      <c r="C790" s="210" t="s">
        <v>1328</v>
      </c>
      <c r="D790" s="210" t="s">
        <v>255</v>
      </c>
      <c r="E790" s="211" t="s">
        <v>1329</v>
      </c>
      <c r="F790" s="212" t="s">
        <v>1330</v>
      </c>
      <c r="G790" s="213" t="s">
        <v>277</v>
      </c>
      <c r="H790" s="214">
        <v>1</v>
      </c>
      <c r="I790" s="215"/>
      <c r="J790" s="216">
        <f>ROUND(I790*H790,2)</f>
        <v>0</v>
      </c>
      <c r="K790" s="212" t="s">
        <v>19</v>
      </c>
      <c r="L790" s="217"/>
      <c r="M790" s="218" t="s">
        <v>19</v>
      </c>
      <c r="N790" s="219" t="s">
        <v>40</v>
      </c>
      <c r="O790" s="65"/>
      <c r="P790" s="188">
        <f>O790*H790</f>
        <v>0</v>
      </c>
      <c r="Q790" s="188">
        <v>0</v>
      </c>
      <c r="R790" s="188">
        <f>Q790*H790</f>
        <v>0</v>
      </c>
      <c r="S790" s="188">
        <v>0</v>
      </c>
      <c r="T790" s="189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190" t="s">
        <v>267</v>
      </c>
      <c r="AT790" s="190" t="s">
        <v>255</v>
      </c>
      <c r="AU790" s="190" t="s">
        <v>79</v>
      </c>
      <c r="AY790" s="18" t="s">
        <v>144</v>
      </c>
      <c r="BE790" s="191">
        <f>IF(N790="základní",J790,0)</f>
        <v>0</v>
      </c>
      <c r="BF790" s="191">
        <f>IF(N790="snížená",J790,0)</f>
        <v>0</v>
      </c>
      <c r="BG790" s="191">
        <f>IF(N790="zákl. přenesená",J790,0)</f>
        <v>0</v>
      </c>
      <c r="BH790" s="191">
        <f>IF(N790="sníž. přenesená",J790,0)</f>
        <v>0</v>
      </c>
      <c r="BI790" s="191">
        <f>IF(N790="nulová",J790,0)</f>
        <v>0</v>
      </c>
      <c r="BJ790" s="18" t="s">
        <v>77</v>
      </c>
      <c r="BK790" s="191">
        <f>ROUND(I790*H790,2)</f>
        <v>0</v>
      </c>
      <c r="BL790" s="18" t="s">
        <v>179</v>
      </c>
      <c r="BM790" s="190" t="s">
        <v>1331</v>
      </c>
    </row>
    <row r="791" spans="1:65" s="2" customFormat="1" ht="11.25">
      <c r="A791" s="35"/>
      <c r="B791" s="36"/>
      <c r="C791" s="37"/>
      <c r="D791" s="192" t="s">
        <v>152</v>
      </c>
      <c r="E791" s="37"/>
      <c r="F791" s="193" t="s">
        <v>1330</v>
      </c>
      <c r="G791" s="37"/>
      <c r="H791" s="37"/>
      <c r="I791" s="194"/>
      <c r="J791" s="37"/>
      <c r="K791" s="37"/>
      <c r="L791" s="40"/>
      <c r="M791" s="195"/>
      <c r="N791" s="196"/>
      <c r="O791" s="65"/>
      <c r="P791" s="65"/>
      <c r="Q791" s="65"/>
      <c r="R791" s="65"/>
      <c r="S791" s="65"/>
      <c r="T791" s="66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152</v>
      </c>
      <c r="AU791" s="18" t="s">
        <v>79</v>
      </c>
    </row>
    <row r="792" spans="1:65" s="2" customFormat="1" ht="16.5" customHeight="1">
      <c r="A792" s="35"/>
      <c r="B792" s="36"/>
      <c r="C792" s="179" t="s">
        <v>1308</v>
      </c>
      <c r="D792" s="179" t="s">
        <v>146</v>
      </c>
      <c r="E792" s="180" t="s">
        <v>1332</v>
      </c>
      <c r="F792" s="181" t="s">
        <v>1333</v>
      </c>
      <c r="G792" s="182" t="s">
        <v>788</v>
      </c>
      <c r="H792" s="220"/>
      <c r="I792" s="184"/>
      <c r="J792" s="185">
        <f>ROUND(I792*H792,2)</f>
        <v>0</v>
      </c>
      <c r="K792" s="181" t="s">
        <v>150</v>
      </c>
      <c r="L792" s="40"/>
      <c r="M792" s="186" t="s">
        <v>19</v>
      </c>
      <c r="N792" s="187" t="s">
        <v>40</v>
      </c>
      <c r="O792" s="65"/>
      <c r="P792" s="188">
        <f>O792*H792</f>
        <v>0</v>
      </c>
      <c r="Q792" s="188">
        <v>0</v>
      </c>
      <c r="R792" s="188">
        <f>Q792*H792</f>
        <v>0</v>
      </c>
      <c r="S792" s="188">
        <v>0</v>
      </c>
      <c r="T792" s="189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190" t="s">
        <v>179</v>
      </c>
      <c r="AT792" s="190" t="s">
        <v>146</v>
      </c>
      <c r="AU792" s="190" t="s">
        <v>79</v>
      </c>
      <c r="AY792" s="18" t="s">
        <v>144</v>
      </c>
      <c r="BE792" s="191">
        <f>IF(N792="základní",J792,0)</f>
        <v>0</v>
      </c>
      <c r="BF792" s="191">
        <f>IF(N792="snížená",J792,0)</f>
        <v>0</v>
      </c>
      <c r="BG792" s="191">
        <f>IF(N792="zákl. přenesená",J792,0)</f>
        <v>0</v>
      </c>
      <c r="BH792" s="191">
        <f>IF(N792="sníž. přenesená",J792,0)</f>
        <v>0</v>
      </c>
      <c r="BI792" s="191">
        <f>IF(N792="nulová",J792,0)</f>
        <v>0</v>
      </c>
      <c r="BJ792" s="18" t="s">
        <v>77</v>
      </c>
      <c r="BK792" s="191">
        <f>ROUND(I792*H792,2)</f>
        <v>0</v>
      </c>
      <c r="BL792" s="18" t="s">
        <v>179</v>
      </c>
      <c r="BM792" s="190" t="s">
        <v>1334</v>
      </c>
    </row>
    <row r="793" spans="1:65" s="2" customFormat="1" ht="19.5">
      <c r="A793" s="35"/>
      <c r="B793" s="36"/>
      <c r="C793" s="37"/>
      <c r="D793" s="192" t="s">
        <v>152</v>
      </c>
      <c r="E793" s="37"/>
      <c r="F793" s="193" t="s">
        <v>1335</v>
      </c>
      <c r="G793" s="37"/>
      <c r="H793" s="37"/>
      <c r="I793" s="194"/>
      <c r="J793" s="37"/>
      <c r="K793" s="37"/>
      <c r="L793" s="40"/>
      <c r="M793" s="195"/>
      <c r="N793" s="196"/>
      <c r="O793" s="65"/>
      <c r="P793" s="65"/>
      <c r="Q793" s="65"/>
      <c r="R793" s="65"/>
      <c r="S793" s="65"/>
      <c r="T793" s="66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T793" s="18" t="s">
        <v>152</v>
      </c>
      <c r="AU793" s="18" t="s">
        <v>79</v>
      </c>
    </row>
    <row r="794" spans="1:65" s="2" customFormat="1" ht="11.25">
      <c r="A794" s="35"/>
      <c r="B794" s="36"/>
      <c r="C794" s="37"/>
      <c r="D794" s="197" t="s">
        <v>154</v>
      </c>
      <c r="E794" s="37"/>
      <c r="F794" s="198" t="s">
        <v>1336</v>
      </c>
      <c r="G794" s="37"/>
      <c r="H794" s="37"/>
      <c r="I794" s="194"/>
      <c r="J794" s="37"/>
      <c r="K794" s="37"/>
      <c r="L794" s="40"/>
      <c r="M794" s="195"/>
      <c r="N794" s="196"/>
      <c r="O794" s="65"/>
      <c r="P794" s="65"/>
      <c r="Q794" s="65"/>
      <c r="R794" s="65"/>
      <c r="S794" s="65"/>
      <c r="T794" s="66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T794" s="18" t="s">
        <v>154</v>
      </c>
      <c r="AU794" s="18" t="s">
        <v>79</v>
      </c>
    </row>
    <row r="795" spans="1:65" s="2" customFormat="1" ht="24.2" customHeight="1">
      <c r="A795" s="35"/>
      <c r="B795" s="36"/>
      <c r="C795" s="210" t="s">
        <v>1337</v>
      </c>
      <c r="D795" s="210" t="s">
        <v>255</v>
      </c>
      <c r="E795" s="211" t="s">
        <v>1338</v>
      </c>
      <c r="F795" s="212" t="s">
        <v>1339</v>
      </c>
      <c r="G795" s="213" t="s">
        <v>192</v>
      </c>
      <c r="H795" s="214">
        <v>10.5</v>
      </c>
      <c r="I795" s="215"/>
      <c r="J795" s="216">
        <f>ROUND(I795*H795,2)</f>
        <v>0</v>
      </c>
      <c r="K795" s="212" t="s">
        <v>19</v>
      </c>
      <c r="L795" s="217"/>
      <c r="M795" s="218" t="s">
        <v>19</v>
      </c>
      <c r="N795" s="219" t="s">
        <v>40</v>
      </c>
      <c r="O795" s="65"/>
      <c r="P795" s="188">
        <f>O795*H795</f>
        <v>0</v>
      </c>
      <c r="Q795" s="188">
        <v>0</v>
      </c>
      <c r="R795" s="188">
        <f>Q795*H795</f>
        <v>0</v>
      </c>
      <c r="S795" s="188">
        <v>0</v>
      </c>
      <c r="T795" s="189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190" t="s">
        <v>267</v>
      </c>
      <c r="AT795" s="190" t="s">
        <v>255</v>
      </c>
      <c r="AU795" s="190" t="s">
        <v>79</v>
      </c>
      <c r="AY795" s="18" t="s">
        <v>144</v>
      </c>
      <c r="BE795" s="191">
        <f>IF(N795="základní",J795,0)</f>
        <v>0</v>
      </c>
      <c r="BF795" s="191">
        <f>IF(N795="snížená",J795,0)</f>
        <v>0</v>
      </c>
      <c r="BG795" s="191">
        <f>IF(N795="zákl. přenesená",J795,0)</f>
        <v>0</v>
      </c>
      <c r="BH795" s="191">
        <f>IF(N795="sníž. přenesená",J795,0)</f>
        <v>0</v>
      </c>
      <c r="BI795" s="191">
        <f>IF(N795="nulová",J795,0)</f>
        <v>0</v>
      </c>
      <c r="BJ795" s="18" t="s">
        <v>77</v>
      </c>
      <c r="BK795" s="191">
        <f>ROUND(I795*H795,2)</f>
        <v>0</v>
      </c>
      <c r="BL795" s="18" t="s">
        <v>179</v>
      </c>
      <c r="BM795" s="190" t="s">
        <v>1340</v>
      </c>
    </row>
    <row r="796" spans="1:65" s="2" customFormat="1" ht="11.25">
      <c r="A796" s="35"/>
      <c r="B796" s="36"/>
      <c r="C796" s="37"/>
      <c r="D796" s="192" t="s">
        <v>152</v>
      </c>
      <c r="E796" s="37"/>
      <c r="F796" s="193" t="s">
        <v>1339</v>
      </c>
      <c r="G796" s="37"/>
      <c r="H796" s="37"/>
      <c r="I796" s="194"/>
      <c r="J796" s="37"/>
      <c r="K796" s="37"/>
      <c r="L796" s="40"/>
      <c r="M796" s="195"/>
      <c r="N796" s="196"/>
      <c r="O796" s="65"/>
      <c r="P796" s="65"/>
      <c r="Q796" s="65"/>
      <c r="R796" s="65"/>
      <c r="S796" s="65"/>
      <c r="T796" s="66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T796" s="18" t="s">
        <v>152</v>
      </c>
      <c r="AU796" s="18" t="s">
        <v>79</v>
      </c>
    </row>
    <row r="797" spans="1:65" s="2" customFormat="1" ht="16.5" customHeight="1">
      <c r="A797" s="35"/>
      <c r="B797" s="36"/>
      <c r="C797" s="210" t="s">
        <v>1313</v>
      </c>
      <c r="D797" s="210" t="s">
        <v>255</v>
      </c>
      <c r="E797" s="211" t="s">
        <v>1341</v>
      </c>
      <c r="F797" s="212" t="s">
        <v>1342</v>
      </c>
      <c r="G797" s="213" t="s">
        <v>277</v>
      </c>
      <c r="H797" s="214">
        <v>1</v>
      </c>
      <c r="I797" s="215"/>
      <c r="J797" s="216">
        <f>ROUND(I797*H797,2)</f>
        <v>0</v>
      </c>
      <c r="K797" s="212" t="s">
        <v>19</v>
      </c>
      <c r="L797" s="217"/>
      <c r="M797" s="218" t="s">
        <v>19</v>
      </c>
      <c r="N797" s="219" t="s">
        <v>40</v>
      </c>
      <c r="O797" s="65"/>
      <c r="P797" s="188">
        <f>O797*H797</f>
        <v>0</v>
      </c>
      <c r="Q797" s="188">
        <v>0</v>
      </c>
      <c r="R797" s="188">
        <f>Q797*H797</f>
        <v>0</v>
      </c>
      <c r="S797" s="188">
        <v>0</v>
      </c>
      <c r="T797" s="189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190" t="s">
        <v>267</v>
      </c>
      <c r="AT797" s="190" t="s">
        <v>255</v>
      </c>
      <c r="AU797" s="190" t="s">
        <v>79</v>
      </c>
      <c r="AY797" s="18" t="s">
        <v>144</v>
      </c>
      <c r="BE797" s="191">
        <f>IF(N797="základní",J797,0)</f>
        <v>0</v>
      </c>
      <c r="BF797" s="191">
        <f>IF(N797="snížená",J797,0)</f>
        <v>0</v>
      </c>
      <c r="BG797" s="191">
        <f>IF(N797="zákl. přenesená",J797,0)</f>
        <v>0</v>
      </c>
      <c r="BH797" s="191">
        <f>IF(N797="sníž. přenesená",J797,0)</f>
        <v>0</v>
      </c>
      <c r="BI797" s="191">
        <f>IF(N797="nulová",J797,0)</f>
        <v>0</v>
      </c>
      <c r="BJ797" s="18" t="s">
        <v>77</v>
      </c>
      <c r="BK797" s="191">
        <f>ROUND(I797*H797,2)</f>
        <v>0</v>
      </c>
      <c r="BL797" s="18" t="s">
        <v>179</v>
      </c>
      <c r="BM797" s="190" t="s">
        <v>1343</v>
      </c>
    </row>
    <row r="798" spans="1:65" s="2" customFormat="1" ht="11.25">
      <c r="A798" s="35"/>
      <c r="B798" s="36"/>
      <c r="C798" s="37"/>
      <c r="D798" s="192" t="s">
        <v>152</v>
      </c>
      <c r="E798" s="37"/>
      <c r="F798" s="193" t="s">
        <v>1342</v>
      </c>
      <c r="G798" s="37"/>
      <c r="H798" s="37"/>
      <c r="I798" s="194"/>
      <c r="J798" s="37"/>
      <c r="K798" s="37"/>
      <c r="L798" s="40"/>
      <c r="M798" s="195"/>
      <c r="N798" s="196"/>
      <c r="O798" s="65"/>
      <c r="P798" s="65"/>
      <c r="Q798" s="65"/>
      <c r="R798" s="65"/>
      <c r="S798" s="65"/>
      <c r="T798" s="66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T798" s="18" t="s">
        <v>152</v>
      </c>
      <c r="AU798" s="18" t="s">
        <v>79</v>
      </c>
    </row>
    <row r="799" spans="1:65" s="12" customFormat="1" ht="22.9" customHeight="1">
      <c r="B799" s="163"/>
      <c r="C799" s="164"/>
      <c r="D799" s="165" t="s">
        <v>68</v>
      </c>
      <c r="E799" s="177" t="s">
        <v>1344</v>
      </c>
      <c r="F799" s="177" t="s">
        <v>1345</v>
      </c>
      <c r="G799" s="164"/>
      <c r="H799" s="164"/>
      <c r="I799" s="167"/>
      <c r="J799" s="178">
        <f>BK799</f>
        <v>0</v>
      </c>
      <c r="K799" s="164"/>
      <c r="L799" s="169"/>
      <c r="M799" s="170"/>
      <c r="N799" s="171"/>
      <c r="O799" s="171"/>
      <c r="P799" s="172">
        <f>SUM(P800:P813)</f>
        <v>0</v>
      </c>
      <c r="Q799" s="171"/>
      <c r="R799" s="172">
        <f>SUM(R800:R813)</f>
        <v>1.3764885599999999</v>
      </c>
      <c r="S799" s="171"/>
      <c r="T799" s="173">
        <f>SUM(T800:T813)</f>
        <v>0</v>
      </c>
      <c r="AR799" s="174" t="s">
        <v>79</v>
      </c>
      <c r="AT799" s="175" t="s">
        <v>68</v>
      </c>
      <c r="AU799" s="175" t="s">
        <v>77</v>
      </c>
      <c r="AY799" s="174" t="s">
        <v>144</v>
      </c>
      <c r="BK799" s="176">
        <f>SUM(BK800:BK813)</f>
        <v>0</v>
      </c>
    </row>
    <row r="800" spans="1:65" s="2" customFormat="1" ht="16.5" customHeight="1">
      <c r="A800" s="35"/>
      <c r="B800" s="36"/>
      <c r="C800" s="179" t="s">
        <v>1346</v>
      </c>
      <c r="D800" s="179" t="s">
        <v>146</v>
      </c>
      <c r="E800" s="180" t="s">
        <v>1347</v>
      </c>
      <c r="F800" s="181" t="s">
        <v>1348</v>
      </c>
      <c r="G800" s="182" t="s">
        <v>240</v>
      </c>
      <c r="H800" s="183">
        <v>253.94</v>
      </c>
      <c r="I800" s="184"/>
      <c r="J800" s="185">
        <f>ROUND(I800*H800,2)</f>
        <v>0</v>
      </c>
      <c r="K800" s="181" t="s">
        <v>150</v>
      </c>
      <c r="L800" s="40"/>
      <c r="M800" s="186" t="s">
        <v>19</v>
      </c>
      <c r="N800" s="187" t="s">
        <v>40</v>
      </c>
      <c r="O800" s="65"/>
      <c r="P800" s="188">
        <f>O800*H800</f>
        <v>0</v>
      </c>
      <c r="Q800" s="188">
        <v>2.9999999999999997E-4</v>
      </c>
      <c r="R800" s="188">
        <f>Q800*H800</f>
        <v>7.6181999999999986E-2</v>
      </c>
      <c r="S800" s="188">
        <v>0</v>
      </c>
      <c r="T800" s="189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190" t="s">
        <v>179</v>
      </c>
      <c r="AT800" s="190" t="s">
        <v>146</v>
      </c>
      <c r="AU800" s="190" t="s">
        <v>79</v>
      </c>
      <c r="AY800" s="18" t="s">
        <v>144</v>
      </c>
      <c r="BE800" s="191">
        <f>IF(N800="základní",J800,0)</f>
        <v>0</v>
      </c>
      <c r="BF800" s="191">
        <f>IF(N800="snížená",J800,0)</f>
        <v>0</v>
      </c>
      <c r="BG800" s="191">
        <f>IF(N800="zákl. přenesená",J800,0)</f>
        <v>0</v>
      </c>
      <c r="BH800" s="191">
        <f>IF(N800="sníž. přenesená",J800,0)</f>
        <v>0</v>
      </c>
      <c r="BI800" s="191">
        <f>IF(N800="nulová",J800,0)</f>
        <v>0</v>
      </c>
      <c r="BJ800" s="18" t="s">
        <v>77</v>
      </c>
      <c r="BK800" s="191">
        <f>ROUND(I800*H800,2)</f>
        <v>0</v>
      </c>
      <c r="BL800" s="18" t="s">
        <v>179</v>
      </c>
      <c r="BM800" s="190" t="s">
        <v>1349</v>
      </c>
    </row>
    <row r="801" spans="1:65" s="2" customFormat="1" ht="11.25">
      <c r="A801" s="35"/>
      <c r="B801" s="36"/>
      <c r="C801" s="37"/>
      <c r="D801" s="192" t="s">
        <v>152</v>
      </c>
      <c r="E801" s="37"/>
      <c r="F801" s="193" t="s">
        <v>1350</v>
      </c>
      <c r="G801" s="37"/>
      <c r="H801" s="37"/>
      <c r="I801" s="194"/>
      <c r="J801" s="37"/>
      <c r="K801" s="37"/>
      <c r="L801" s="40"/>
      <c r="M801" s="195"/>
      <c r="N801" s="196"/>
      <c r="O801" s="65"/>
      <c r="P801" s="65"/>
      <c r="Q801" s="65"/>
      <c r="R801" s="65"/>
      <c r="S801" s="65"/>
      <c r="T801" s="66"/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T801" s="18" t="s">
        <v>152</v>
      </c>
      <c r="AU801" s="18" t="s">
        <v>79</v>
      </c>
    </row>
    <row r="802" spans="1:65" s="2" customFormat="1" ht="11.25">
      <c r="A802" s="35"/>
      <c r="B802" s="36"/>
      <c r="C802" s="37"/>
      <c r="D802" s="197" t="s">
        <v>154</v>
      </c>
      <c r="E802" s="37"/>
      <c r="F802" s="198" t="s">
        <v>1351</v>
      </c>
      <c r="G802" s="37"/>
      <c r="H802" s="37"/>
      <c r="I802" s="194"/>
      <c r="J802" s="37"/>
      <c r="K802" s="37"/>
      <c r="L802" s="40"/>
      <c r="M802" s="195"/>
      <c r="N802" s="196"/>
      <c r="O802" s="65"/>
      <c r="P802" s="65"/>
      <c r="Q802" s="65"/>
      <c r="R802" s="65"/>
      <c r="S802" s="65"/>
      <c r="T802" s="66"/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T802" s="18" t="s">
        <v>154</v>
      </c>
      <c r="AU802" s="18" t="s">
        <v>79</v>
      </c>
    </row>
    <row r="803" spans="1:65" s="2" customFormat="1" ht="21.75" customHeight="1">
      <c r="A803" s="35"/>
      <c r="B803" s="36"/>
      <c r="C803" s="179" t="s">
        <v>1352</v>
      </c>
      <c r="D803" s="179" t="s">
        <v>146</v>
      </c>
      <c r="E803" s="180" t="s">
        <v>1353</v>
      </c>
      <c r="F803" s="181" t="s">
        <v>1354</v>
      </c>
      <c r="G803" s="182" t="s">
        <v>192</v>
      </c>
      <c r="H803" s="183">
        <v>83.7</v>
      </c>
      <c r="I803" s="184"/>
      <c r="J803" s="185">
        <f>ROUND(I803*H803,2)</f>
        <v>0</v>
      </c>
      <c r="K803" s="181" t="s">
        <v>150</v>
      </c>
      <c r="L803" s="40"/>
      <c r="M803" s="186" t="s">
        <v>19</v>
      </c>
      <c r="N803" s="187" t="s">
        <v>40</v>
      </c>
      <c r="O803" s="65"/>
      <c r="P803" s="188">
        <f>O803*H803</f>
        <v>0</v>
      </c>
      <c r="Q803" s="188">
        <v>5.8399999999999999E-4</v>
      </c>
      <c r="R803" s="188">
        <f>Q803*H803</f>
        <v>4.8880800000000002E-2</v>
      </c>
      <c r="S803" s="188">
        <v>0</v>
      </c>
      <c r="T803" s="189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190" t="s">
        <v>179</v>
      </c>
      <c r="AT803" s="190" t="s">
        <v>146</v>
      </c>
      <c r="AU803" s="190" t="s">
        <v>79</v>
      </c>
      <c r="AY803" s="18" t="s">
        <v>144</v>
      </c>
      <c r="BE803" s="191">
        <f>IF(N803="základní",J803,0)</f>
        <v>0</v>
      </c>
      <c r="BF803" s="191">
        <f>IF(N803="snížená",J803,0)</f>
        <v>0</v>
      </c>
      <c r="BG803" s="191">
        <f>IF(N803="zákl. přenesená",J803,0)</f>
        <v>0</v>
      </c>
      <c r="BH803" s="191">
        <f>IF(N803="sníž. přenesená",J803,0)</f>
        <v>0</v>
      </c>
      <c r="BI803" s="191">
        <f>IF(N803="nulová",J803,0)</f>
        <v>0</v>
      </c>
      <c r="BJ803" s="18" t="s">
        <v>77</v>
      </c>
      <c r="BK803" s="191">
        <f>ROUND(I803*H803,2)</f>
        <v>0</v>
      </c>
      <c r="BL803" s="18" t="s">
        <v>179</v>
      </c>
      <c r="BM803" s="190" t="s">
        <v>1355</v>
      </c>
    </row>
    <row r="804" spans="1:65" s="2" customFormat="1" ht="11.25">
      <c r="A804" s="35"/>
      <c r="B804" s="36"/>
      <c r="C804" s="37"/>
      <c r="D804" s="192" t="s">
        <v>152</v>
      </c>
      <c r="E804" s="37"/>
      <c r="F804" s="193" t="s">
        <v>1356</v>
      </c>
      <c r="G804" s="37"/>
      <c r="H804" s="37"/>
      <c r="I804" s="194"/>
      <c r="J804" s="37"/>
      <c r="K804" s="37"/>
      <c r="L804" s="40"/>
      <c r="M804" s="195"/>
      <c r="N804" s="196"/>
      <c r="O804" s="65"/>
      <c r="P804" s="65"/>
      <c r="Q804" s="65"/>
      <c r="R804" s="65"/>
      <c r="S804" s="65"/>
      <c r="T804" s="66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8" t="s">
        <v>152</v>
      </c>
      <c r="AU804" s="18" t="s">
        <v>79</v>
      </c>
    </row>
    <row r="805" spans="1:65" s="2" customFormat="1" ht="11.25">
      <c r="A805" s="35"/>
      <c r="B805" s="36"/>
      <c r="C805" s="37"/>
      <c r="D805" s="197" t="s">
        <v>154</v>
      </c>
      <c r="E805" s="37"/>
      <c r="F805" s="198" t="s">
        <v>1357</v>
      </c>
      <c r="G805" s="37"/>
      <c r="H805" s="37"/>
      <c r="I805" s="194"/>
      <c r="J805" s="37"/>
      <c r="K805" s="37"/>
      <c r="L805" s="40"/>
      <c r="M805" s="195"/>
      <c r="N805" s="196"/>
      <c r="O805" s="65"/>
      <c r="P805" s="65"/>
      <c r="Q805" s="65"/>
      <c r="R805" s="65"/>
      <c r="S805" s="65"/>
      <c r="T805" s="66"/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T805" s="18" t="s">
        <v>154</v>
      </c>
      <c r="AU805" s="18" t="s">
        <v>79</v>
      </c>
    </row>
    <row r="806" spans="1:65" s="2" customFormat="1" ht="21.75" customHeight="1">
      <c r="A806" s="35"/>
      <c r="B806" s="36"/>
      <c r="C806" s="179" t="s">
        <v>1358</v>
      </c>
      <c r="D806" s="179" t="s">
        <v>146</v>
      </c>
      <c r="E806" s="180" t="s">
        <v>1359</v>
      </c>
      <c r="F806" s="181" t="s">
        <v>1360</v>
      </c>
      <c r="G806" s="182" t="s">
        <v>240</v>
      </c>
      <c r="H806" s="183">
        <v>235.94</v>
      </c>
      <c r="I806" s="184"/>
      <c r="J806" s="185">
        <f>ROUND(I806*H806,2)</f>
        <v>0</v>
      </c>
      <c r="K806" s="181" t="s">
        <v>150</v>
      </c>
      <c r="L806" s="40"/>
      <c r="M806" s="186" t="s">
        <v>19</v>
      </c>
      <c r="N806" s="187" t="s">
        <v>40</v>
      </c>
      <c r="O806" s="65"/>
      <c r="P806" s="188">
        <f>O806*H806</f>
        <v>0</v>
      </c>
      <c r="Q806" s="188">
        <v>5.3039999999999997E-3</v>
      </c>
      <c r="R806" s="188">
        <f>Q806*H806</f>
        <v>1.2514257599999998</v>
      </c>
      <c r="S806" s="188">
        <v>0</v>
      </c>
      <c r="T806" s="189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190" t="s">
        <v>179</v>
      </c>
      <c r="AT806" s="190" t="s">
        <v>146</v>
      </c>
      <c r="AU806" s="190" t="s">
        <v>79</v>
      </c>
      <c r="AY806" s="18" t="s">
        <v>144</v>
      </c>
      <c r="BE806" s="191">
        <f>IF(N806="základní",J806,0)</f>
        <v>0</v>
      </c>
      <c r="BF806" s="191">
        <f>IF(N806="snížená",J806,0)</f>
        <v>0</v>
      </c>
      <c r="BG806" s="191">
        <f>IF(N806="zákl. přenesená",J806,0)</f>
        <v>0</v>
      </c>
      <c r="BH806" s="191">
        <f>IF(N806="sníž. přenesená",J806,0)</f>
        <v>0</v>
      </c>
      <c r="BI806" s="191">
        <f>IF(N806="nulová",J806,0)</f>
        <v>0</v>
      </c>
      <c r="BJ806" s="18" t="s">
        <v>77</v>
      </c>
      <c r="BK806" s="191">
        <f>ROUND(I806*H806,2)</f>
        <v>0</v>
      </c>
      <c r="BL806" s="18" t="s">
        <v>179</v>
      </c>
      <c r="BM806" s="190" t="s">
        <v>1361</v>
      </c>
    </row>
    <row r="807" spans="1:65" s="2" customFormat="1" ht="11.25">
      <c r="A807" s="35"/>
      <c r="B807" s="36"/>
      <c r="C807" s="37"/>
      <c r="D807" s="192" t="s">
        <v>152</v>
      </c>
      <c r="E807" s="37"/>
      <c r="F807" s="193" t="s">
        <v>1362</v>
      </c>
      <c r="G807" s="37"/>
      <c r="H807" s="37"/>
      <c r="I807" s="194"/>
      <c r="J807" s="37"/>
      <c r="K807" s="37"/>
      <c r="L807" s="40"/>
      <c r="M807" s="195"/>
      <c r="N807" s="196"/>
      <c r="O807" s="65"/>
      <c r="P807" s="65"/>
      <c r="Q807" s="65"/>
      <c r="R807" s="65"/>
      <c r="S807" s="65"/>
      <c r="T807" s="66"/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T807" s="18" t="s">
        <v>152</v>
      </c>
      <c r="AU807" s="18" t="s">
        <v>79</v>
      </c>
    </row>
    <row r="808" spans="1:65" s="2" customFormat="1" ht="11.25">
      <c r="A808" s="35"/>
      <c r="B808" s="36"/>
      <c r="C808" s="37"/>
      <c r="D808" s="197" t="s">
        <v>154</v>
      </c>
      <c r="E808" s="37"/>
      <c r="F808" s="198" t="s">
        <v>1363</v>
      </c>
      <c r="G808" s="37"/>
      <c r="H808" s="37"/>
      <c r="I808" s="194"/>
      <c r="J808" s="37"/>
      <c r="K808" s="37"/>
      <c r="L808" s="40"/>
      <c r="M808" s="195"/>
      <c r="N808" s="196"/>
      <c r="O808" s="65"/>
      <c r="P808" s="65"/>
      <c r="Q808" s="65"/>
      <c r="R808" s="65"/>
      <c r="S808" s="65"/>
      <c r="T808" s="66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T808" s="18" t="s">
        <v>154</v>
      </c>
      <c r="AU808" s="18" t="s">
        <v>79</v>
      </c>
    </row>
    <row r="809" spans="1:65" s="2" customFormat="1" ht="21.75" customHeight="1">
      <c r="A809" s="35"/>
      <c r="B809" s="36"/>
      <c r="C809" s="210" t="s">
        <v>1325</v>
      </c>
      <c r="D809" s="210" t="s">
        <v>255</v>
      </c>
      <c r="E809" s="211" t="s">
        <v>1364</v>
      </c>
      <c r="F809" s="212" t="s">
        <v>1365</v>
      </c>
      <c r="G809" s="213" t="s">
        <v>240</v>
      </c>
      <c r="H809" s="214">
        <v>256.94400000000002</v>
      </c>
      <c r="I809" s="215"/>
      <c r="J809" s="216">
        <f>ROUND(I809*H809,2)</f>
        <v>0</v>
      </c>
      <c r="K809" s="212" t="s">
        <v>19</v>
      </c>
      <c r="L809" s="217"/>
      <c r="M809" s="218" t="s">
        <v>19</v>
      </c>
      <c r="N809" s="219" t="s">
        <v>40</v>
      </c>
      <c r="O809" s="65"/>
      <c r="P809" s="188">
        <f>O809*H809</f>
        <v>0</v>
      </c>
      <c r="Q809" s="188">
        <v>0</v>
      </c>
      <c r="R809" s="188">
        <f>Q809*H809</f>
        <v>0</v>
      </c>
      <c r="S809" s="188">
        <v>0</v>
      </c>
      <c r="T809" s="189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190" t="s">
        <v>267</v>
      </c>
      <c r="AT809" s="190" t="s">
        <v>255</v>
      </c>
      <c r="AU809" s="190" t="s">
        <v>79</v>
      </c>
      <c r="AY809" s="18" t="s">
        <v>144</v>
      </c>
      <c r="BE809" s="191">
        <f>IF(N809="základní",J809,0)</f>
        <v>0</v>
      </c>
      <c r="BF809" s="191">
        <f>IF(N809="snížená",J809,0)</f>
        <v>0</v>
      </c>
      <c r="BG809" s="191">
        <f>IF(N809="zákl. přenesená",J809,0)</f>
        <v>0</v>
      </c>
      <c r="BH809" s="191">
        <f>IF(N809="sníž. přenesená",J809,0)</f>
        <v>0</v>
      </c>
      <c r="BI809" s="191">
        <f>IF(N809="nulová",J809,0)</f>
        <v>0</v>
      </c>
      <c r="BJ809" s="18" t="s">
        <v>77</v>
      </c>
      <c r="BK809" s="191">
        <f>ROUND(I809*H809,2)</f>
        <v>0</v>
      </c>
      <c r="BL809" s="18" t="s">
        <v>179</v>
      </c>
      <c r="BM809" s="190" t="s">
        <v>1366</v>
      </c>
    </row>
    <row r="810" spans="1:65" s="2" customFormat="1" ht="11.25">
      <c r="A810" s="35"/>
      <c r="B810" s="36"/>
      <c r="C810" s="37"/>
      <c r="D810" s="192" t="s">
        <v>152</v>
      </c>
      <c r="E810" s="37"/>
      <c r="F810" s="193" t="s">
        <v>1365</v>
      </c>
      <c r="G810" s="37"/>
      <c r="H810" s="37"/>
      <c r="I810" s="194"/>
      <c r="J810" s="37"/>
      <c r="K810" s="37"/>
      <c r="L810" s="40"/>
      <c r="M810" s="195"/>
      <c r="N810" s="196"/>
      <c r="O810" s="65"/>
      <c r="P810" s="65"/>
      <c r="Q810" s="65"/>
      <c r="R810" s="65"/>
      <c r="S810" s="65"/>
      <c r="T810" s="66"/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T810" s="18" t="s">
        <v>152</v>
      </c>
      <c r="AU810" s="18" t="s">
        <v>79</v>
      </c>
    </row>
    <row r="811" spans="1:65" s="2" customFormat="1" ht="16.5" customHeight="1">
      <c r="A811" s="35"/>
      <c r="B811" s="36"/>
      <c r="C811" s="179" t="s">
        <v>1367</v>
      </c>
      <c r="D811" s="179" t="s">
        <v>146</v>
      </c>
      <c r="E811" s="180" t="s">
        <v>1368</v>
      </c>
      <c r="F811" s="181" t="s">
        <v>1369</v>
      </c>
      <c r="G811" s="182" t="s">
        <v>788</v>
      </c>
      <c r="H811" s="220"/>
      <c r="I811" s="184"/>
      <c r="J811" s="185">
        <f>ROUND(I811*H811,2)</f>
        <v>0</v>
      </c>
      <c r="K811" s="181" t="s">
        <v>150</v>
      </c>
      <c r="L811" s="40"/>
      <c r="M811" s="186" t="s">
        <v>19</v>
      </c>
      <c r="N811" s="187" t="s">
        <v>40</v>
      </c>
      <c r="O811" s="65"/>
      <c r="P811" s="188">
        <f>O811*H811</f>
        <v>0</v>
      </c>
      <c r="Q811" s="188">
        <v>0</v>
      </c>
      <c r="R811" s="188">
        <f>Q811*H811</f>
        <v>0</v>
      </c>
      <c r="S811" s="188">
        <v>0</v>
      </c>
      <c r="T811" s="189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190" t="s">
        <v>179</v>
      </c>
      <c r="AT811" s="190" t="s">
        <v>146</v>
      </c>
      <c r="AU811" s="190" t="s">
        <v>79</v>
      </c>
      <c r="AY811" s="18" t="s">
        <v>144</v>
      </c>
      <c r="BE811" s="191">
        <f>IF(N811="základní",J811,0)</f>
        <v>0</v>
      </c>
      <c r="BF811" s="191">
        <f>IF(N811="snížená",J811,0)</f>
        <v>0</v>
      </c>
      <c r="BG811" s="191">
        <f>IF(N811="zákl. přenesená",J811,0)</f>
        <v>0</v>
      </c>
      <c r="BH811" s="191">
        <f>IF(N811="sníž. přenesená",J811,0)</f>
        <v>0</v>
      </c>
      <c r="BI811" s="191">
        <f>IF(N811="nulová",J811,0)</f>
        <v>0</v>
      </c>
      <c r="BJ811" s="18" t="s">
        <v>77</v>
      </c>
      <c r="BK811" s="191">
        <f>ROUND(I811*H811,2)</f>
        <v>0</v>
      </c>
      <c r="BL811" s="18" t="s">
        <v>179</v>
      </c>
      <c r="BM811" s="190" t="s">
        <v>1276</v>
      </c>
    </row>
    <row r="812" spans="1:65" s="2" customFormat="1" ht="19.5">
      <c r="A812" s="35"/>
      <c r="B812" s="36"/>
      <c r="C812" s="37"/>
      <c r="D812" s="192" t="s">
        <v>152</v>
      </c>
      <c r="E812" s="37"/>
      <c r="F812" s="193" t="s">
        <v>1370</v>
      </c>
      <c r="G812" s="37"/>
      <c r="H812" s="37"/>
      <c r="I812" s="194"/>
      <c r="J812" s="37"/>
      <c r="K812" s="37"/>
      <c r="L812" s="40"/>
      <c r="M812" s="195"/>
      <c r="N812" s="196"/>
      <c r="O812" s="65"/>
      <c r="P812" s="65"/>
      <c r="Q812" s="65"/>
      <c r="R812" s="65"/>
      <c r="S812" s="65"/>
      <c r="T812" s="66"/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T812" s="18" t="s">
        <v>152</v>
      </c>
      <c r="AU812" s="18" t="s">
        <v>79</v>
      </c>
    </row>
    <row r="813" spans="1:65" s="2" customFormat="1" ht="11.25">
      <c r="A813" s="35"/>
      <c r="B813" s="36"/>
      <c r="C813" s="37"/>
      <c r="D813" s="197" t="s">
        <v>154</v>
      </c>
      <c r="E813" s="37"/>
      <c r="F813" s="198" t="s">
        <v>1371</v>
      </c>
      <c r="G813" s="37"/>
      <c r="H813" s="37"/>
      <c r="I813" s="194"/>
      <c r="J813" s="37"/>
      <c r="K813" s="37"/>
      <c r="L813" s="40"/>
      <c r="M813" s="195"/>
      <c r="N813" s="196"/>
      <c r="O813" s="65"/>
      <c r="P813" s="65"/>
      <c r="Q813" s="65"/>
      <c r="R813" s="65"/>
      <c r="S813" s="65"/>
      <c r="T813" s="66"/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T813" s="18" t="s">
        <v>154</v>
      </c>
      <c r="AU813" s="18" t="s">
        <v>79</v>
      </c>
    </row>
    <row r="814" spans="1:65" s="12" customFormat="1" ht="22.9" customHeight="1">
      <c r="B814" s="163"/>
      <c r="C814" s="164"/>
      <c r="D814" s="165" t="s">
        <v>68</v>
      </c>
      <c r="E814" s="177" t="s">
        <v>1372</v>
      </c>
      <c r="F814" s="177" t="s">
        <v>1373</v>
      </c>
      <c r="G814" s="164"/>
      <c r="H814" s="164"/>
      <c r="I814" s="167"/>
      <c r="J814" s="178">
        <f>BK814</f>
        <v>0</v>
      </c>
      <c r="K814" s="164"/>
      <c r="L814" s="169"/>
      <c r="M814" s="170"/>
      <c r="N814" s="171"/>
      <c r="O814" s="171"/>
      <c r="P814" s="172">
        <f>SUM(P815:P827)</f>
        <v>0</v>
      </c>
      <c r="Q814" s="171"/>
      <c r="R814" s="172">
        <f>SUM(R815:R827)</f>
        <v>1.847872884</v>
      </c>
      <c r="S814" s="171"/>
      <c r="T814" s="173">
        <f>SUM(T815:T827)</f>
        <v>0</v>
      </c>
      <c r="AR814" s="174" t="s">
        <v>79</v>
      </c>
      <c r="AT814" s="175" t="s">
        <v>68</v>
      </c>
      <c r="AU814" s="175" t="s">
        <v>77</v>
      </c>
      <c r="AY814" s="174" t="s">
        <v>144</v>
      </c>
      <c r="BK814" s="176">
        <f>SUM(BK815:BK827)</f>
        <v>0</v>
      </c>
    </row>
    <row r="815" spans="1:65" s="2" customFormat="1" ht="16.5" customHeight="1">
      <c r="A815" s="35"/>
      <c r="B815" s="36"/>
      <c r="C815" s="179" t="s">
        <v>1331</v>
      </c>
      <c r="D815" s="179" t="s">
        <v>146</v>
      </c>
      <c r="E815" s="180" t="s">
        <v>1374</v>
      </c>
      <c r="F815" s="181" t="s">
        <v>1375</v>
      </c>
      <c r="G815" s="182" t="s">
        <v>240</v>
      </c>
      <c r="H815" s="183">
        <v>325.55900000000003</v>
      </c>
      <c r="I815" s="184"/>
      <c r="J815" s="185">
        <f>ROUND(I815*H815,2)</f>
        <v>0</v>
      </c>
      <c r="K815" s="181" t="s">
        <v>150</v>
      </c>
      <c r="L815" s="40"/>
      <c r="M815" s="186" t="s">
        <v>19</v>
      </c>
      <c r="N815" s="187" t="s">
        <v>40</v>
      </c>
      <c r="O815" s="65"/>
      <c r="P815" s="188">
        <f>O815*H815</f>
        <v>0</v>
      </c>
      <c r="Q815" s="188">
        <v>2.9999999999999997E-4</v>
      </c>
      <c r="R815" s="188">
        <f>Q815*H815</f>
        <v>9.7667699999999996E-2</v>
      </c>
      <c r="S815" s="188">
        <v>0</v>
      </c>
      <c r="T815" s="189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190" t="s">
        <v>179</v>
      </c>
      <c r="AT815" s="190" t="s">
        <v>146</v>
      </c>
      <c r="AU815" s="190" t="s">
        <v>79</v>
      </c>
      <c r="AY815" s="18" t="s">
        <v>144</v>
      </c>
      <c r="BE815" s="191">
        <f>IF(N815="základní",J815,0)</f>
        <v>0</v>
      </c>
      <c r="BF815" s="191">
        <f>IF(N815="snížená",J815,0)</f>
        <v>0</v>
      </c>
      <c r="BG815" s="191">
        <f>IF(N815="zákl. přenesená",J815,0)</f>
        <v>0</v>
      </c>
      <c r="BH815" s="191">
        <f>IF(N815="sníž. přenesená",J815,0)</f>
        <v>0</v>
      </c>
      <c r="BI815" s="191">
        <f>IF(N815="nulová",J815,0)</f>
        <v>0</v>
      </c>
      <c r="BJ815" s="18" t="s">
        <v>77</v>
      </c>
      <c r="BK815" s="191">
        <f>ROUND(I815*H815,2)</f>
        <v>0</v>
      </c>
      <c r="BL815" s="18" t="s">
        <v>179</v>
      </c>
      <c r="BM815" s="190" t="s">
        <v>1376</v>
      </c>
    </row>
    <row r="816" spans="1:65" s="2" customFormat="1" ht="11.25">
      <c r="A816" s="35"/>
      <c r="B816" s="36"/>
      <c r="C816" s="37"/>
      <c r="D816" s="192" t="s">
        <v>152</v>
      </c>
      <c r="E816" s="37"/>
      <c r="F816" s="193" t="s">
        <v>1377</v>
      </c>
      <c r="G816" s="37"/>
      <c r="H816" s="37"/>
      <c r="I816" s="194"/>
      <c r="J816" s="37"/>
      <c r="K816" s="37"/>
      <c r="L816" s="40"/>
      <c r="M816" s="195"/>
      <c r="N816" s="196"/>
      <c r="O816" s="65"/>
      <c r="P816" s="65"/>
      <c r="Q816" s="65"/>
      <c r="R816" s="65"/>
      <c r="S816" s="65"/>
      <c r="T816" s="66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T816" s="18" t="s">
        <v>152</v>
      </c>
      <c r="AU816" s="18" t="s">
        <v>79</v>
      </c>
    </row>
    <row r="817" spans="1:65" s="2" customFormat="1" ht="11.25">
      <c r="A817" s="35"/>
      <c r="B817" s="36"/>
      <c r="C817" s="37"/>
      <c r="D817" s="197" t="s">
        <v>154</v>
      </c>
      <c r="E817" s="37"/>
      <c r="F817" s="198" t="s">
        <v>1378</v>
      </c>
      <c r="G817" s="37"/>
      <c r="H817" s="37"/>
      <c r="I817" s="194"/>
      <c r="J817" s="37"/>
      <c r="K817" s="37"/>
      <c r="L817" s="40"/>
      <c r="M817" s="195"/>
      <c r="N817" s="196"/>
      <c r="O817" s="65"/>
      <c r="P817" s="65"/>
      <c r="Q817" s="65"/>
      <c r="R817" s="65"/>
      <c r="S817" s="65"/>
      <c r="T817" s="66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T817" s="18" t="s">
        <v>154</v>
      </c>
      <c r="AU817" s="18" t="s">
        <v>79</v>
      </c>
    </row>
    <row r="818" spans="1:65" s="2" customFormat="1" ht="21.75" customHeight="1">
      <c r="A818" s="35"/>
      <c r="B818" s="36"/>
      <c r="C818" s="179" t="s">
        <v>1379</v>
      </c>
      <c r="D818" s="179" t="s">
        <v>146</v>
      </c>
      <c r="E818" s="180" t="s">
        <v>1380</v>
      </c>
      <c r="F818" s="181" t="s">
        <v>1381</v>
      </c>
      <c r="G818" s="182" t="s">
        <v>240</v>
      </c>
      <c r="H818" s="183">
        <v>325.55900000000003</v>
      </c>
      <c r="I818" s="184"/>
      <c r="J818" s="185">
        <f>ROUND(I818*H818,2)</f>
        <v>0</v>
      </c>
      <c r="K818" s="181" t="s">
        <v>150</v>
      </c>
      <c r="L818" s="40"/>
      <c r="M818" s="186" t="s">
        <v>19</v>
      </c>
      <c r="N818" s="187" t="s">
        <v>40</v>
      </c>
      <c r="O818" s="65"/>
      <c r="P818" s="188">
        <f>O818*H818</f>
        <v>0</v>
      </c>
      <c r="Q818" s="188">
        <v>5.3759999999999997E-3</v>
      </c>
      <c r="R818" s="188">
        <f>Q818*H818</f>
        <v>1.7502051840000001</v>
      </c>
      <c r="S818" s="188">
        <v>0</v>
      </c>
      <c r="T818" s="189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190" t="s">
        <v>179</v>
      </c>
      <c r="AT818" s="190" t="s">
        <v>146</v>
      </c>
      <c r="AU818" s="190" t="s">
        <v>79</v>
      </c>
      <c r="AY818" s="18" t="s">
        <v>144</v>
      </c>
      <c r="BE818" s="191">
        <f>IF(N818="základní",J818,0)</f>
        <v>0</v>
      </c>
      <c r="BF818" s="191">
        <f>IF(N818="snížená",J818,0)</f>
        <v>0</v>
      </c>
      <c r="BG818" s="191">
        <f>IF(N818="zákl. přenesená",J818,0)</f>
        <v>0</v>
      </c>
      <c r="BH818" s="191">
        <f>IF(N818="sníž. přenesená",J818,0)</f>
        <v>0</v>
      </c>
      <c r="BI818" s="191">
        <f>IF(N818="nulová",J818,0)</f>
        <v>0</v>
      </c>
      <c r="BJ818" s="18" t="s">
        <v>77</v>
      </c>
      <c r="BK818" s="191">
        <f>ROUND(I818*H818,2)</f>
        <v>0</v>
      </c>
      <c r="BL818" s="18" t="s">
        <v>179</v>
      </c>
      <c r="BM818" s="190" t="s">
        <v>216</v>
      </c>
    </row>
    <row r="819" spans="1:65" s="2" customFormat="1" ht="11.25">
      <c r="A819" s="35"/>
      <c r="B819" s="36"/>
      <c r="C819" s="37"/>
      <c r="D819" s="192" t="s">
        <v>152</v>
      </c>
      <c r="E819" s="37"/>
      <c r="F819" s="193" t="s">
        <v>1382</v>
      </c>
      <c r="G819" s="37"/>
      <c r="H819" s="37"/>
      <c r="I819" s="194"/>
      <c r="J819" s="37"/>
      <c r="K819" s="37"/>
      <c r="L819" s="40"/>
      <c r="M819" s="195"/>
      <c r="N819" s="196"/>
      <c r="O819" s="65"/>
      <c r="P819" s="65"/>
      <c r="Q819" s="65"/>
      <c r="R819" s="65"/>
      <c r="S819" s="65"/>
      <c r="T819" s="66"/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T819" s="18" t="s">
        <v>152</v>
      </c>
      <c r="AU819" s="18" t="s">
        <v>79</v>
      </c>
    </row>
    <row r="820" spans="1:65" s="2" customFormat="1" ht="11.25">
      <c r="A820" s="35"/>
      <c r="B820" s="36"/>
      <c r="C820" s="37"/>
      <c r="D820" s="197" t="s">
        <v>154</v>
      </c>
      <c r="E820" s="37"/>
      <c r="F820" s="198" t="s">
        <v>1383</v>
      </c>
      <c r="G820" s="37"/>
      <c r="H820" s="37"/>
      <c r="I820" s="194"/>
      <c r="J820" s="37"/>
      <c r="K820" s="37"/>
      <c r="L820" s="40"/>
      <c r="M820" s="195"/>
      <c r="N820" s="196"/>
      <c r="O820" s="65"/>
      <c r="P820" s="65"/>
      <c r="Q820" s="65"/>
      <c r="R820" s="65"/>
      <c r="S820" s="65"/>
      <c r="T820" s="66"/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T820" s="18" t="s">
        <v>154</v>
      </c>
      <c r="AU820" s="18" t="s">
        <v>79</v>
      </c>
    </row>
    <row r="821" spans="1:65" s="2" customFormat="1" ht="16.5" customHeight="1">
      <c r="A821" s="35"/>
      <c r="B821" s="36"/>
      <c r="C821" s="210" t="s">
        <v>1334</v>
      </c>
      <c r="D821" s="210" t="s">
        <v>255</v>
      </c>
      <c r="E821" s="211" t="s">
        <v>1384</v>
      </c>
      <c r="F821" s="212" t="s">
        <v>1385</v>
      </c>
      <c r="G821" s="213" t="s">
        <v>240</v>
      </c>
      <c r="H821" s="214">
        <v>341.83699999999999</v>
      </c>
      <c r="I821" s="215"/>
      <c r="J821" s="216">
        <f>ROUND(I821*H821,2)</f>
        <v>0</v>
      </c>
      <c r="K821" s="212" t="s">
        <v>19</v>
      </c>
      <c r="L821" s="217"/>
      <c r="M821" s="218" t="s">
        <v>19</v>
      </c>
      <c r="N821" s="219" t="s">
        <v>40</v>
      </c>
      <c r="O821" s="65"/>
      <c r="P821" s="188">
        <f>O821*H821</f>
        <v>0</v>
      </c>
      <c r="Q821" s="188">
        <v>0</v>
      </c>
      <c r="R821" s="188">
        <f>Q821*H821</f>
        <v>0</v>
      </c>
      <c r="S821" s="188">
        <v>0</v>
      </c>
      <c r="T821" s="189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190" t="s">
        <v>267</v>
      </c>
      <c r="AT821" s="190" t="s">
        <v>255</v>
      </c>
      <c r="AU821" s="190" t="s">
        <v>79</v>
      </c>
      <c r="AY821" s="18" t="s">
        <v>144</v>
      </c>
      <c r="BE821" s="191">
        <f>IF(N821="základní",J821,0)</f>
        <v>0</v>
      </c>
      <c r="BF821" s="191">
        <f>IF(N821="snížená",J821,0)</f>
        <v>0</v>
      </c>
      <c r="BG821" s="191">
        <f>IF(N821="zákl. přenesená",J821,0)</f>
        <v>0</v>
      </c>
      <c r="BH821" s="191">
        <f>IF(N821="sníž. přenesená",J821,0)</f>
        <v>0</v>
      </c>
      <c r="BI821" s="191">
        <f>IF(N821="nulová",J821,0)</f>
        <v>0</v>
      </c>
      <c r="BJ821" s="18" t="s">
        <v>77</v>
      </c>
      <c r="BK821" s="191">
        <f>ROUND(I821*H821,2)</f>
        <v>0</v>
      </c>
      <c r="BL821" s="18" t="s">
        <v>179</v>
      </c>
      <c r="BM821" s="190" t="s">
        <v>223</v>
      </c>
    </row>
    <row r="822" spans="1:65" s="2" customFormat="1" ht="11.25">
      <c r="A822" s="35"/>
      <c r="B822" s="36"/>
      <c r="C822" s="37"/>
      <c r="D822" s="192" t="s">
        <v>152</v>
      </c>
      <c r="E822" s="37"/>
      <c r="F822" s="193" t="s">
        <v>1385</v>
      </c>
      <c r="G822" s="37"/>
      <c r="H822" s="37"/>
      <c r="I822" s="194"/>
      <c r="J822" s="37"/>
      <c r="K822" s="37"/>
      <c r="L822" s="40"/>
      <c r="M822" s="195"/>
      <c r="N822" s="196"/>
      <c r="O822" s="65"/>
      <c r="P822" s="65"/>
      <c r="Q822" s="65"/>
      <c r="R822" s="65"/>
      <c r="S822" s="65"/>
      <c r="T822" s="66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T822" s="18" t="s">
        <v>152</v>
      </c>
      <c r="AU822" s="18" t="s">
        <v>79</v>
      </c>
    </row>
    <row r="823" spans="1:65" s="2" customFormat="1" ht="16.5" customHeight="1">
      <c r="A823" s="35"/>
      <c r="B823" s="36"/>
      <c r="C823" s="179" t="s">
        <v>1386</v>
      </c>
      <c r="D823" s="179" t="s">
        <v>146</v>
      </c>
      <c r="E823" s="180" t="s">
        <v>1387</v>
      </c>
      <c r="F823" s="181" t="s">
        <v>1388</v>
      </c>
      <c r="G823" s="182" t="s">
        <v>192</v>
      </c>
      <c r="H823" s="183">
        <v>140.4</v>
      </c>
      <c r="I823" s="184"/>
      <c r="J823" s="185">
        <f>ROUND(I823*H823,2)</f>
        <v>0</v>
      </c>
      <c r="K823" s="181" t="s">
        <v>19</v>
      </c>
      <c r="L823" s="40"/>
      <c r="M823" s="186" t="s">
        <v>19</v>
      </c>
      <c r="N823" s="187" t="s">
        <v>40</v>
      </c>
      <c r="O823" s="65"/>
      <c r="P823" s="188">
        <f>O823*H823</f>
        <v>0</v>
      </c>
      <c r="Q823" s="188">
        <v>0</v>
      </c>
      <c r="R823" s="188">
        <f>Q823*H823</f>
        <v>0</v>
      </c>
      <c r="S823" s="188">
        <v>0</v>
      </c>
      <c r="T823" s="189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190" t="s">
        <v>179</v>
      </c>
      <c r="AT823" s="190" t="s">
        <v>146</v>
      </c>
      <c r="AU823" s="190" t="s">
        <v>79</v>
      </c>
      <c r="AY823" s="18" t="s">
        <v>144</v>
      </c>
      <c r="BE823" s="191">
        <f>IF(N823="základní",J823,0)</f>
        <v>0</v>
      </c>
      <c r="BF823" s="191">
        <f>IF(N823="snížená",J823,0)</f>
        <v>0</v>
      </c>
      <c r="BG823" s="191">
        <f>IF(N823="zákl. přenesená",J823,0)</f>
        <v>0</v>
      </c>
      <c r="BH823" s="191">
        <f>IF(N823="sníž. přenesená",J823,0)</f>
        <v>0</v>
      </c>
      <c r="BI823" s="191">
        <f>IF(N823="nulová",J823,0)</f>
        <v>0</v>
      </c>
      <c r="BJ823" s="18" t="s">
        <v>77</v>
      </c>
      <c r="BK823" s="191">
        <f>ROUND(I823*H823,2)</f>
        <v>0</v>
      </c>
      <c r="BL823" s="18" t="s">
        <v>179</v>
      </c>
      <c r="BM823" s="190" t="s">
        <v>1389</v>
      </c>
    </row>
    <row r="824" spans="1:65" s="2" customFormat="1" ht="11.25">
      <c r="A824" s="35"/>
      <c r="B824" s="36"/>
      <c r="C824" s="37"/>
      <c r="D824" s="192" t="s">
        <v>152</v>
      </c>
      <c r="E824" s="37"/>
      <c r="F824" s="193" t="s">
        <v>1388</v>
      </c>
      <c r="G824" s="37"/>
      <c r="H824" s="37"/>
      <c r="I824" s="194"/>
      <c r="J824" s="37"/>
      <c r="K824" s="37"/>
      <c r="L824" s="40"/>
      <c r="M824" s="195"/>
      <c r="N824" s="196"/>
      <c r="O824" s="65"/>
      <c r="P824" s="65"/>
      <c r="Q824" s="65"/>
      <c r="R824" s="65"/>
      <c r="S824" s="65"/>
      <c r="T824" s="66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T824" s="18" t="s">
        <v>152</v>
      </c>
      <c r="AU824" s="18" t="s">
        <v>79</v>
      </c>
    </row>
    <row r="825" spans="1:65" s="2" customFormat="1" ht="16.5" customHeight="1">
      <c r="A825" s="35"/>
      <c r="B825" s="36"/>
      <c r="C825" s="179" t="s">
        <v>1340</v>
      </c>
      <c r="D825" s="179" t="s">
        <v>146</v>
      </c>
      <c r="E825" s="180" t="s">
        <v>1390</v>
      </c>
      <c r="F825" s="181" t="s">
        <v>1391</v>
      </c>
      <c r="G825" s="182" t="s">
        <v>788</v>
      </c>
      <c r="H825" s="220"/>
      <c r="I825" s="184"/>
      <c r="J825" s="185">
        <f>ROUND(I825*H825,2)</f>
        <v>0</v>
      </c>
      <c r="K825" s="181" t="s">
        <v>150</v>
      </c>
      <c r="L825" s="40"/>
      <c r="M825" s="186" t="s">
        <v>19</v>
      </c>
      <c r="N825" s="187" t="s">
        <v>40</v>
      </c>
      <c r="O825" s="65"/>
      <c r="P825" s="188">
        <f>O825*H825</f>
        <v>0</v>
      </c>
      <c r="Q825" s="188">
        <v>0</v>
      </c>
      <c r="R825" s="188">
        <f>Q825*H825</f>
        <v>0</v>
      </c>
      <c r="S825" s="188">
        <v>0</v>
      </c>
      <c r="T825" s="189">
        <f>S825*H825</f>
        <v>0</v>
      </c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R825" s="190" t="s">
        <v>179</v>
      </c>
      <c r="AT825" s="190" t="s">
        <v>146</v>
      </c>
      <c r="AU825" s="190" t="s">
        <v>79</v>
      </c>
      <c r="AY825" s="18" t="s">
        <v>144</v>
      </c>
      <c r="BE825" s="191">
        <f>IF(N825="základní",J825,0)</f>
        <v>0</v>
      </c>
      <c r="BF825" s="191">
        <f>IF(N825="snížená",J825,0)</f>
        <v>0</v>
      </c>
      <c r="BG825" s="191">
        <f>IF(N825="zákl. přenesená",J825,0)</f>
        <v>0</v>
      </c>
      <c r="BH825" s="191">
        <f>IF(N825="sníž. přenesená",J825,0)</f>
        <v>0</v>
      </c>
      <c r="BI825" s="191">
        <f>IF(N825="nulová",J825,0)</f>
        <v>0</v>
      </c>
      <c r="BJ825" s="18" t="s">
        <v>77</v>
      </c>
      <c r="BK825" s="191">
        <f>ROUND(I825*H825,2)</f>
        <v>0</v>
      </c>
      <c r="BL825" s="18" t="s">
        <v>179</v>
      </c>
      <c r="BM825" s="190" t="s">
        <v>1392</v>
      </c>
    </row>
    <row r="826" spans="1:65" s="2" customFormat="1" ht="19.5">
      <c r="A826" s="35"/>
      <c r="B826" s="36"/>
      <c r="C826" s="37"/>
      <c r="D826" s="192" t="s">
        <v>152</v>
      </c>
      <c r="E826" s="37"/>
      <c r="F826" s="193" t="s">
        <v>1393</v>
      </c>
      <c r="G826" s="37"/>
      <c r="H826" s="37"/>
      <c r="I826" s="194"/>
      <c r="J826" s="37"/>
      <c r="K826" s="37"/>
      <c r="L826" s="40"/>
      <c r="M826" s="195"/>
      <c r="N826" s="196"/>
      <c r="O826" s="65"/>
      <c r="P826" s="65"/>
      <c r="Q826" s="65"/>
      <c r="R826" s="65"/>
      <c r="S826" s="65"/>
      <c r="T826" s="66"/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T826" s="18" t="s">
        <v>152</v>
      </c>
      <c r="AU826" s="18" t="s">
        <v>79</v>
      </c>
    </row>
    <row r="827" spans="1:65" s="2" customFormat="1" ht="11.25">
      <c r="A827" s="35"/>
      <c r="B827" s="36"/>
      <c r="C827" s="37"/>
      <c r="D827" s="197" t="s">
        <v>154</v>
      </c>
      <c r="E827" s="37"/>
      <c r="F827" s="198" t="s">
        <v>1394</v>
      </c>
      <c r="G827" s="37"/>
      <c r="H827" s="37"/>
      <c r="I827" s="194"/>
      <c r="J827" s="37"/>
      <c r="K827" s="37"/>
      <c r="L827" s="40"/>
      <c r="M827" s="195"/>
      <c r="N827" s="196"/>
      <c r="O827" s="65"/>
      <c r="P827" s="65"/>
      <c r="Q827" s="65"/>
      <c r="R827" s="65"/>
      <c r="S827" s="65"/>
      <c r="T827" s="66"/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T827" s="18" t="s">
        <v>154</v>
      </c>
      <c r="AU827" s="18" t="s">
        <v>79</v>
      </c>
    </row>
    <row r="828" spans="1:65" s="12" customFormat="1" ht="22.9" customHeight="1">
      <c r="B828" s="163"/>
      <c r="C828" s="164"/>
      <c r="D828" s="165" t="s">
        <v>68</v>
      </c>
      <c r="E828" s="177" t="s">
        <v>1395</v>
      </c>
      <c r="F828" s="177" t="s">
        <v>1396</v>
      </c>
      <c r="G828" s="164"/>
      <c r="H828" s="164"/>
      <c r="I828" s="167"/>
      <c r="J828" s="178">
        <f>BK828</f>
        <v>0</v>
      </c>
      <c r="K828" s="164"/>
      <c r="L828" s="169"/>
      <c r="M828" s="170"/>
      <c r="N828" s="171"/>
      <c r="O828" s="171"/>
      <c r="P828" s="172">
        <f>SUM(P829:P848)</f>
        <v>0</v>
      </c>
      <c r="Q828" s="171"/>
      <c r="R828" s="172">
        <f>SUM(R829:R848)</f>
        <v>0.46082556000000002</v>
      </c>
      <c r="S828" s="171"/>
      <c r="T828" s="173">
        <f>SUM(T829:T848)</f>
        <v>0</v>
      </c>
      <c r="AR828" s="174" t="s">
        <v>79</v>
      </c>
      <c r="AT828" s="175" t="s">
        <v>68</v>
      </c>
      <c r="AU828" s="175" t="s">
        <v>77</v>
      </c>
      <c r="AY828" s="174" t="s">
        <v>144</v>
      </c>
      <c r="BK828" s="176">
        <f>SUM(BK829:BK848)</f>
        <v>0</v>
      </c>
    </row>
    <row r="829" spans="1:65" s="2" customFormat="1" ht="16.5" customHeight="1">
      <c r="A829" s="35"/>
      <c r="B829" s="36"/>
      <c r="C829" s="179" t="s">
        <v>1397</v>
      </c>
      <c r="D829" s="179" t="s">
        <v>146</v>
      </c>
      <c r="E829" s="180" t="s">
        <v>1398</v>
      </c>
      <c r="F829" s="181" t="s">
        <v>1399</v>
      </c>
      <c r="G829" s="182" t="s">
        <v>240</v>
      </c>
      <c r="H829" s="183">
        <v>192.96600000000001</v>
      </c>
      <c r="I829" s="184"/>
      <c r="J829" s="185">
        <f>ROUND(I829*H829,2)</f>
        <v>0</v>
      </c>
      <c r="K829" s="181" t="s">
        <v>150</v>
      </c>
      <c r="L829" s="40"/>
      <c r="M829" s="186" t="s">
        <v>19</v>
      </c>
      <c r="N829" s="187" t="s">
        <v>40</v>
      </c>
      <c r="O829" s="65"/>
      <c r="P829" s="188">
        <f>O829*H829</f>
        <v>0</v>
      </c>
      <c r="Q829" s="188">
        <v>4.4999999999999999E-4</v>
      </c>
      <c r="R829" s="188">
        <f>Q829*H829</f>
        <v>8.6834700000000001E-2</v>
      </c>
      <c r="S829" s="188">
        <v>0</v>
      </c>
      <c r="T829" s="189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190" t="s">
        <v>179</v>
      </c>
      <c r="AT829" s="190" t="s">
        <v>146</v>
      </c>
      <c r="AU829" s="190" t="s">
        <v>79</v>
      </c>
      <c r="AY829" s="18" t="s">
        <v>144</v>
      </c>
      <c r="BE829" s="191">
        <f>IF(N829="základní",J829,0)</f>
        <v>0</v>
      </c>
      <c r="BF829" s="191">
        <f>IF(N829="snížená",J829,0)</f>
        <v>0</v>
      </c>
      <c r="BG829" s="191">
        <f>IF(N829="zákl. přenesená",J829,0)</f>
        <v>0</v>
      </c>
      <c r="BH829" s="191">
        <f>IF(N829="sníž. přenesená",J829,0)</f>
        <v>0</v>
      </c>
      <c r="BI829" s="191">
        <f>IF(N829="nulová",J829,0)</f>
        <v>0</v>
      </c>
      <c r="BJ829" s="18" t="s">
        <v>77</v>
      </c>
      <c r="BK829" s="191">
        <f>ROUND(I829*H829,2)</f>
        <v>0</v>
      </c>
      <c r="BL829" s="18" t="s">
        <v>179</v>
      </c>
      <c r="BM829" s="190" t="s">
        <v>1400</v>
      </c>
    </row>
    <row r="830" spans="1:65" s="2" customFormat="1" ht="19.5">
      <c r="A830" s="35"/>
      <c r="B830" s="36"/>
      <c r="C830" s="37"/>
      <c r="D830" s="192" t="s">
        <v>152</v>
      </c>
      <c r="E830" s="37"/>
      <c r="F830" s="193" t="s">
        <v>1401</v>
      </c>
      <c r="G830" s="37"/>
      <c r="H830" s="37"/>
      <c r="I830" s="194"/>
      <c r="J830" s="37"/>
      <c r="K830" s="37"/>
      <c r="L830" s="40"/>
      <c r="M830" s="195"/>
      <c r="N830" s="196"/>
      <c r="O830" s="65"/>
      <c r="P830" s="65"/>
      <c r="Q830" s="65"/>
      <c r="R830" s="65"/>
      <c r="S830" s="65"/>
      <c r="T830" s="66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18" t="s">
        <v>152</v>
      </c>
      <c r="AU830" s="18" t="s">
        <v>79</v>
      </c>
    </row>
    <row r="831" spans="1:65" s="2" customFormat="1" ht="11.25">
      <c r="A831" s="35"/>
      <c r="B831" s="36"/>
      <c r="C831" s="37"/>
      <c r="D831" s="197" t="s">
        <v>154</v>
      </c>
      <c r="E831" s="37"/>
      <c r="F831" s="198" t="s">
        <v>1402</v>
      </c>
      <c r="G831" s="37"/>
      <c r="H831" s="37"/>
      <c r="I831" s="194"/>
      <c r="J831" s="37"/>
      <c r="K831" s="37"/>
      <c r="L831" s="40"/>
      <c r="M831" s="195"/>
      <c r="N831" s="196"/>
      <c r="O831" s="65"/>
      <c r="P831" s="65"/>
      <c r="Q831" s="65"/>
      <c r="R831" s="65"/>
      <c r="S831" s="65"/>
      <c r="T831" s="66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T831" s="18" t="s">
        <v>154</v>
      </c>
      <c r="AU831" s="18" t="s">
        <v>79</v>
      </c>
    </row>
    <row r="832" spans="1:65" s="13" customFormat="1" ht="11.25">
      <c r="B832" s="199"/>
      <c r="C832" s="200"/>
      <c r="D832" s="192" t="s">
        <v>214</v>
      </c>
      <c r="E832" s="201" t="s">
        <v>19</v>
      </c>
      <c r="F832" s="202" t="s">
        <v>1403</v>
      </c>
      <c r="G832" s="200"/>
      <c r="H832" s="203">
        <v>134.4</v>
      </c>
      <c r="I832" s="204"/>
      <c r="J832" s="200"/>
      <c r="K832" s="200"/>
      <c r="L832" s="205"/>
      <c r="M832" s="206"/>
      <c r="N832" s="207"/>
      <c r="O832" s="207"/>
      <c r="P832" s="207"/>
      <c r="Q832" s="207"/>
      <c r="R832" s="207"/>
      <c r="S832" s="207"/>
      <c r="T832" s="208"/>
      <c r="AT832" s="209" t="s">
        <v>214</v>
      </c>
      <c r="AU832" s="209" t="s">
        <v>79</v>
      </c>
      <c r="AV832" s="13" t="s">
        <v>79</v>
      </c>
      <c r="AW832" s="13" t="s">
        <v>31</v>
      </c>
      <c r="AX832" s="13" t="s">
        <v>69</v>
      </c>
      <c r="AY832" s="209" t="s">
        <v>144</v>
      </c>
    </row>
    <row r="833" spans="1:65" s="13" customFormat="1" ht="11.25">
      <c r="B833" s="199"/>
      <c r="C833" s="200"/>
      <c r="D833" s="192" t="s">
        <v>214</v>
      </c>
      <c r="E833" s="201" t="s">
        <v>19</v>
      </c>
      <c r="F833" s="202" t="s">
        <v>1404</v>
      </c>
      <c r="G833" s="200"/>
      <c r="H833" s="203">
        <v>17.135999999999999</v>
      </c>
      <c r="I833" s="204"/>
      <c r="J833" s="200"/>
      <c r="K833" s="200"/>
      <c r="L833" s="205"/>
      <c r="M833" s="206"/>
      <c r="N833" s="207"/>
      <c r="O833" s="207"/>
      <c r="P833" s="207"/>
      <c r="Q833" s="207"/>
      <c r="R833" s="207"/>
      <c r="S833" s="207"/>
      <c r="T833" s="208"/>
      <c r="AT833" s="209" t="s">
        <v>214</v>
      </c>
      <c r="AU833" s="209" t="s">
        <v>79</v>
      </c>
      <c r="AV833" s="13" t="s">
        <v>79</v>
      </c>
      <c r="AW833" s="13" t="s">
        <v>31</v>
      </c>
      <c r="AX833" s="13" t="s">
        <v>69</v>
      </c>
      <c r="AY833" s="209" t="s">
        <v>144</v>
      </c>
    </row>
    <row r="834" spans="1:65" s="13" customFormat="1" ht="11.25">
      <c r="B834" s="199"/>
      <c r="C834" s="200"/>
      <c r="D834" s="192" t="s">
        <v>214</v>
      </c>
      <c r="E834" s="201" t="s">
        <v>19</v>
      </c>
      <c r="F834" s="202" t="s">
        <v>1405</v>
      </c>
      <c r="G834" s="200"/>
      <c r="H834" s="203">
        <v>33.75</v>
      </c>
      <c r="I834" s="204"/>
      <c r="J834" s="200"/>
      <c r="K834" s="200"/>
      <c r="L834" s="205"/>
      <c r="M834" s="206"/>
      <c r="N834" s="207"/>
      <c r="O834" s="207"/>
      <c r="P834" s="207"/>
      <c r="Q834" s="207"/>
      <c r="R834" s="207"/>
      <c r="S834" s="207"/>
      <c r="T834" s="208"/>
      <c r="AT834" s="209" t="s">
        <v>214</v>
      </c>
      <c r="AU834" s="209" t="s">
        <v>79</v>
      </c>
      <c r="AV834" s="13" t="s">
        <v>79</v>
      </c>
      <c r="AW834" s="13" t="s">
        <v>31</v>
      </c>
      <c r="AX834" s="13" t="s">
        <v>69</v>
      </c>
      <c r="AY834" s="209" t="s">
        <v>144</v>
      </c>
    </row>
    <row r="835" spans="1:65" s="13" customFormat="1" ht="11.25">
      <c r="B835" s="199"/>
      <c r="C835" s="200"/>
      <c r="D835" s="192" t="s">
        <v>214</v>
      </c>
      <c r="E835" s="201" t="s">
        <v>19</v>
      </c>
      <c r="F835" s="202" t="s">
        <v>1406</v>
      </c>
      <c r="G835" s="200"/>
      <c r="H835" s="203">
        <v>7.68</v>
      </c>
      <c r="I835" s="204"/>
      <c r="J835" s="200"/>
      <c r="K835" s="200"/>
      <c r="L835" s="205"/>
      <c r="M835" s="206"/>
      <c r="N835" s="207"/>
      <c r="O835" s="207"/>
      <c r="P835" s="207"/>
      <c r="Q835" s="207"/>
      <c r="R835" s="207"/>
      <c r="S835" s="207"/>
      <c r="T835" s="208"/>
      <c r="AT835" s="209" t="s">
        <v>214</v>
      </c>
      <c r="AU835" s="209" t="s">
        <v>79</v>
      </c>
      <c r="AV835" s="13" t="s">
        <v>79</v>
      </c>
      <c r="AW835" s="13" t="s">
        <v>31</v>
      </c>
      <c r="AX835" s="13" t="s">
        <v>69</v>
      </c>
      <c r="AY835" s="209" t="s">
        <v>144</v>
      </c>
    </row>
    <row r="836" spans="1:65" s="14" customFormat="1" ht="11.25">
      <c r="B836" s="222"/>
      <c r="C836" s="223"/>
      <c r="D836" s="192" t="s">
        <v>214</v>
      </c>
      <c r="E836" s="224" t="s">
        <v>19</v>
      </c>
      <c r="F836" s="225" t="s">
        <v>1407</v>
      </c>
      <c r="G836" s="223"/>
      <c r="H836" s="226">
        <v>192.96600000000001</v>
      </c>
      <c r="I836" s="227"/>
      <c r="J836" s="223"/>
      <c r="K836" s="223"/>
      <c r="L836" s="228"/>
      <c r="M836" s="229"/>
      <c r="N836" s="230"/>
      <c r="O836" s="230"/>
      <c r="P836" s="230"/>
      <c r="Q836" s="230"/>
      <c r="R836" s="230"/>
      <c r="S836" s="230"/>
      <c r="T836" s="231"/>
      <c r="AT836" s="232" t="s">
        <v>214</v>
      </c>
      <c r="AU836" s="232" t="s">
        <v>79</v>
      </c>
      <c r="AV836" s="14" t="s">
        <v>151</v>
      </c>
      <c r="AW836" s="14" t="s">
        <v>31</v>
      </c>
      <c r="AX836" s="14" t="s">
        <v>77</v>
      </c>
      <c r="AY836" s="232" t="s">
        <v>144</v>
      </c>
    </row>
    <row r="837" spans="1:65" s="2" customFormat="1" ht="16.5" customHeight="1">
      <c r="A837" s="35"/>
      <c r="B837" s="36"/>
      <c r="C837" s="179" t="s">
        <v>1408</v>
      </c>
      <c r="D837" s="179" t="s">
        <v>146</v>
      </c>
      <c r="E837" s="180" t="s">
        <v>1409</v>
      </c>
      <c r="F837" s="181" t="s">
        <v>1410</v>
      </c>
      <c r="G837" s="182" t="s">
        <v>240</v>
      </c>
      <c r="H837" s="183">
        <v>93.6</v>
      </c>
      <c r="I837" s="184"/>
      <c r="J837" s="185">
        <f>ROUND(I837*H837,2)</f>
        <v>0</v>
      </c>
      <c r="K837" s="181" t="s">
        <v>150</v>
      </c>
      <c r="L837" s="40"/>
      <c r="M837" s="186" t="s">
        <v>19</v>
      </c>
      <c r="N837" s="187" t="s">
        <v>40</v>
      </c>
      <c r="O837" s="65"/>
      <c r="P837" s="188">
        <f>O837*H837</f>
        <v>0</v>
      </c>
      <c r="Q837" s="188">
        <v>1.05E-4</v>
      </c>
      <c r="R837" s="188">
        <f>Q837*H837</f>
        <v>9.8279999999999999E-3</v>
      </c>
      <c r="S837" s="188">
        <v>0</v>
      </c>
      <c r="T837" s="189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190" t="s">
        <v>179</v>
      </c>
      <c r="AT837" s="190" t="s">
        <v>146</v>
      </c>
      <c r="AU837" s="190" t="s">
        <v>79</v>
      </c>
      <c r="AY837" s="18" t="s">
        <v>144</v>
      </c>
      <c r="BE837" s="191">
        <f>IF(N837="základní",J837,0)</f>
        <v>0</v>
      </c>
      <c r="BF837" s="191">
        <f>IF(N837="snížená",J837,0)</f>
        <v>0</v>
      </c>
      <c r="BG837" s="191">
        <f>IF(N837="zákl. přenesená",J837,0)</f>
        <v>0</v>
      </c>
      <c r="BH837" s="191">
        <f>IF(N837="sníž. přenesená",J837,0)</f>
        <v>0</v>
      </c>
      <c r="BI837" s="191">
        <f>IF(N837="nulová",J837,0)</f>
        <v>0</v>
      </c>
      <c r="BJ837" s="18" t="s">
        <v>77</v>
      </c>
      <c r="BK837" s="191">
        <f>ROUND(I837*H837,2)</f>
        <v>0</v>
      </c>
      <c r="BL837" s="18" t="s">
        <v>179</v>
      </c>
      <c r="BM837" s="190" t="s">
        <v>1411</v>
      </c>
    </row>
    <row r="838" spans="1:65" s="2" customFormat="1" ht="11.25">
      <c r="A838" s="35"/>
      <c r="B838" s="36"/>
      <c r="C838" s="37"/>
      <c r="D838" s="192" t="s">
        <v>152</v>
      </c>
      <c r="E838" s="37"/>
      <c r="F838" s="193" t="s">
        <v>1412</v>
      </c>
      <c r="G838" s="37"/>
      <c r="H838" s="37"/>
      <c r="I838" s="194"/>
      <c r="J838" s="37"/>
      <c r="K838" s="37"/>
      <c r="L838" s="40"/>
      <c r="M838" s="195"/>
      <c r="N838" s="196"/>
      <c r="O838" s="65"/>
      <c r="P838" s="65"/>
      <c r="Q838" s="65"/>
      <c r="R838" s="65"/>
      <c r="S838" s="65"/>
      <c r="T838" s="66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T838" s="18" t="s">
        <v>152</v>
      </c>
      <c r="AU838" s="18" t="s">
        <v>79</v>
      </c>
    </row>
    <row r="839" spans="1:65" s="2" customFormat="1" ht="11.25">
      <c r="A839" s="35"/>
      <c r="B839" s="36"/>
      <c r="C839" s="37"/>
      <c r="D839" s="197" t="s">
        <v>154</v>
      </c>
      <c r="E839" s="37"/>
      <c r="F839" s="198" t="s">
        <v>1413</v>
      </c>
      <c r="G839" s="37"/>
      <c r="H839" s="37"/>
      <c r="I839" s="194"/>
      <c r="J839" s="37"/>
      <c r="K839" s="37"/>
      <c r="L839" s="40"/>
      <c r="M839" s="195"/>
      <c r="N839" s="196"/>
      <c r="O839" s="65"/>
      <c r="P839" s="65"/>
      <c r="Q839" s="65"/>
      <c r="R839" s="65"/>
      <c r="S839" s="65"/>
      <c r="T839" s="66"/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T839" s="18" t="s">
        <v>154</v>
      </c>
      <c r="AU839" s="18" t="s">
        <v>79</v>
      </c>
    </row>
    <row r="840" spans="1:65" s="2" customFormat="1" ht="16.5" customHeight="1">
      <c r="A840" s="35"/>
      <c r="B840" s="36"/>
      <c r="C840" s="179" t="s">
        <v>1343</v>
      </c>
      <c r="D840" s="179" t="s">
        <v>146</v>
      </c>
      <c r="E840" s="180" t="s">
        <v>1409</v>
      </c>
      <c r="F840" s="181" t="s">
        <v>1410</v>
      </c>
      <c r="G840" s="182" t="s">
        <v>240</v>
      </c>
      <c r="H840" s="183">
        <v>357.1</v>
      </c>
      <c r="I840" s="184"/>
      <c r="J840" s="185">
        <f>ROUND(I840*H840,2)</f>
        <v>0</v>
      </c>
      <c r="K840" s="181" t="s">
        <v>150</v>
      </c>
      <c r="L840" s="40"/>
      <c r="M840" s="186" t="s">
        <v>19</v>
      </c>
      <c r="N840" s="187" t="s">
        <v>40</v>
      </c>
      <c r="O840" s="65"/>
      <c r="P840" s="188">
        <f>O840*H840</f>
        <v>0</v>
      </c>
      <c r="Q840" s="188">
        <v>1.05E-4</v>
      </c>
      <c r="R840" s="188">
        <f>Q840*H840</f>
        <v>3.7495500000000001E-2</v>
      </c>
      <c r="S840" s="188">
        <v>0</v>
      </c>
      <c r="T840" s="189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190" t="s">
        <v>179</v>
      </c>
      <c r="AT840" s="190" t="s">
        <v>146</v>
      </c>
      <c r="AU840" s="190" t="s">
        <v>79</v>
      </c>
      <c r="AY840" s="18" t="s">
        <v>144</v>
      </c>
      <c r="BE840" s="191">
        <f>IF(N840="základní",J840,0)</f>
        <v>0</v>
      </c>
      <c r="BF840" s="191">
        <f>IF(N840="snížená",J840,0)</f>
        <v>0</v>
      </c>
      <c r="BG840" s="191">
        <f>IF(N840="zákl. přenesená",J840,0)</f>
        <v>0</v>
      </c>
      <c r="BH840" s="191">
        <f>IF(N840="sníž. přenesená",J840,0)</f>
        <v>0</v>
      </c>
      <c r="BI840" s="191">
        <f>IF(N840="nulová",J840,0)</f>
        <v>0</v>
      </c>
      <c r="BJ840" s="18" t="s">
        <v>77</v>
      </c>
      <c r="BK840" s="191">
        <f>ROUND(I840*H840,2)</f>
        <v>0</v>
      </c>
      <c r="BL840" s="18" t="s">
        <v>179</v>
      </c>
      <c r="BM840" s="190" t="s">
        <v>1414</v>
      </c>
    </row>
    <row r="841" spans="1:65" s="2" customFormat="1" ht="11.25">
      <c r="A841" s="35"/>
      <c r="B841" s="36"/>
      <c r="C841" s="37"/>
      <c r="D841" s="192" t="s">
        <v>152</v>
      </c>
      <c r="E841" s="37"/>
      <c r="F841" s="193" t="s">
        <v>1412</v>
      </c>
      <c r="G841" s="37"/>
      <c r="H841" s="37"/>
      <c r="I841" s="194"/>
      <c r="J841" s="37"/>
      <c r="K841" s="37"/>
      <c r="L841" s="40"/>
      <c r="M841" s="195"/>
      <c r="N841" s="196"/>
      <c r="O841" s="65"/>
      <c r="P841" s="65"/>
      <c r="Q841" s="65"/>
      <c r="R841" s="65"/>
      <c r="S841" s="65"/>
      <c r="T841" s="66"/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T841" s="18" t="s">
        <v>152</v>
      </c>
      <c r="AU841" s="18" t="s">
        <v>79</v>
      </c>
    </row>
    <row r="842" spans="1:65" s="2" customFormat="1" ht="11.25">
      <c r="A842" s="35"/>
      <c r="B842" s="36"/>
      <c r="C842" s="37"/>
      <c r="D842" s="197" t="s">
        <v>154</v>
      </c>
      <c r="E842" s="37"/>
      <c r="F842" s="198" t="s">
        <v>1413</v>
      </c>
      <c r="G842" s="37"/>
      <c r="H842" s="37"/>
      <c r="I842" s="194"/>
      <c r="J842" s="37"/>
      <c r="K842" s="37"/>
      <c r="L842" s="40"/>
      <c r="M842" s="195"/>
      <c r="N842" s="196"/>
      <c r="O842" s="65"/>
      <c r="P842" s="65"/>
      <c r="Q842" s="65"/>
      <c r="R842" s="65"/>
      <c r="S842" s="65"/>
      <c r="T842" s="66"/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T842" s="18" t="s">
        <v>154</v>
      </c>
      <c r="AU842" s="18" t="s">
        <v>79</v>
      </c>
    </row>
    <row r="843" spans="1:65" s="2" customFormat="1" ht="16.5" customHeight="1">
      <c r="A843" s="35"/>
      <c r="B843" s="36"/>
      <c r="C843" s="179" t="s">
        <v>1415</v>
      </c>
      <c r="D843" s="179" t="s">
        <v>146</v>
      </c>
      <c r="E843" s="180" t="s">
        <v>1416</v>
      </c>
      <c r="F843" s="181" t="s">
        <v>1417</v>
      </c>
      <c r="G843" s="182" t="s">
        <v>240</v>
      </c>
      <c r="H843" s="183">
        <v>93.6</v>
      </c>
      <c r="I843" s="184"/>
      <c r="J843" s="185">
        <f>ROUND(I843*H843,2)</f>
        <v>0</v>
      </c>
      <c r="K843" s="181" t="s">
        <v>150</v>
      </c>
      <c r="L843" s="40"/>
      <c r="M843" s="186" t="s">
        <v>19</v>
      </c>
      <c r="N843" s="187" t="s">
        <v>40</v>
      </c>
      <c r="O843" s="65"/>
      <c r="P843" s="188">
        <f>O843*H843</f>
        <v>0</v>
      </c>
      <c r="Q843" s="188">
        <v>7.2480000000000005E-4</v>
      </c>
      <c r="R843" s="188">
        <f>Q843*H843</f>
        <v>6.7841280000000004E-2</v>
      </c>
      <c r="S843" s="188">
        <v>0</v>
      </c>
      <c r="T843" s="189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190" t="s">
        <v>179</v>
      </c>
      <c r="AT843" s="190" t="s">
        <v>146</v>
      </c>
      <c r="AU843" s="190" t="s">
        <v>79</v>
      </c>
      <c r="AY843" s="18" t="s">
        <v>144</v>
      </c>
      <c r="BE843" s="191">
        <f>IF(N843="základní",J843,0)</f>
        <v>0</v>
      </c>
      <c r="BF843" s="191">
        <f>IF(N843="snížená",J843,0)</f>
        <v>0</v>
      </c>
      <c r="BG843" s="191">
        <f>IF(N843="zákl. přenesená",J843,0)</f>
        <v>0</v>
      </c>
      <c r="BH843" s="191">
        <f>IF(N843="sníž. přenesená",J843,0)</f>
        <v>0</v>
      </c>
      <c r="BI843" s="191">
        <f>IF(N843="nulová",J843,0)</f>
        <v>0</v>
      </c>
      <c r="BJ843" s="18" t="s">
        <v>77</v>
      </c>
      <c r="BK843" s="191">
        <f>ROUND(I843*H843,2)</f>
        <v>0</v>
      </c>
      <c r="BL843" s="18" t="s">
        <v>179</v>
      </c>
      <c r="BM843" s="190" t="s">
        <v>1418</v>
      </c>
    </row>
    <row r="844" spans="1:65" s="2" customFormat="1" ht="19.5">
      <c r="A844" s="35"/>
      <c r="B844" s="36"/>
      <c r="C844" s="37"/>
      <c r="D844" s="192" t="s">
        <v>152</v>
      </c>
      <c r="E844" s="37"/>
      <c r="F844" s="193" t="s">
        <v>1419</v>
      </c>
      <c r="G844" s="37"/>
      <c r="H844" s="37"/>
      <c r="I844" s="194"/>
      <c r="J844" s="37"/>
      <c r="K844" s="37"/>
      <c r="L844" s="40"/>
      <c r="M844" s="195"/>
      <c r="N844" s="196"/>
      <c r="O844" s="65"/>
      <c r="P844" s="65"/>
      <c r="Q844" s="65"/>
      <c r="R844" s="65"/>
      <c r="S844" s="65"/>
      <c r="T844" s="66"/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T844" s="18" t="s">
        <v>152</v>
      </c>
      <c r="AU844" s="18" t="s">
        <v>79</v>
      </c>
    </row>
    <row r="845" spans="1:65" s="2" customFormat="1" ht="11.25">
      <c r="A845" s="35"/>
      <c r="B845" s="36"/>
      <c r="C845" s="37"/>
      <c r="D845" s="197" t="s">
        <v>154</v>
      </c>
      <c r="E845" s="37"/>
      <c r="F845" s="198" t="s">
        <v>1420</v>
      </c>
      <c r="G845" s="37"/>
      <c r="H845" s="37"/>
      <c r="I845" s="194"/>
      <c r="J845" s="37"/>
      <c r="K845" s="37"/>
      <c r="L845" s="40"/>
      <c r="M845" s="195"/>
      <c r="N845" s="196"/>
      <c r="O845" s="65"/>
      <c r="P845" s="65"/>
      <c r="Q845" s="65"/>
      <c r="R845" s="65"/>
      <c r="S845" s="65"/>
      <c r="T845" s="66"/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T845" s="18" t="s">
        <v>154</v>
      </c>
      <c r="AU845" s="18" t="s">
        <v>79</v>
      </c>
    </row>
    <row r="846" spans="1:65" s="2" customFormat="1" ht="16.5" customHeight="1">
      <c r="A846" s="35"/>
      <c r="B846" s="36"/>
      <c r="C846" s="179" t="s">
        <v>1349</v>
      </c>
      <c r="D846" s="179" t="s">
        <v>146</v>
      </c>
      <c r="E846" s="180" t="s">
        <v>1416</v>
      </c>
      <c r="F846" s="181" t="s">
        <v>1417</v>
      </c>
      <c r="G846" s="182" t="s">
        <v>240</v>
      </c>
      <c r="H846" s="183">
        <v>357.1</v>
      </c>
      <c r="I846" s="184"/>
      <c r="J846" s="185">
        <f>ROUND(I846*H846,2)</f>
        <v>0</v>
      </c>
      <c r="K846" s="181" t="s">
        <v>150</v>
      </c>
      <c r="L846" s="40"/>
      <c r="M846" s="186" t="s">
        <v>19</v>
      </c>
      <c r="N846" s="187" t="s">
        <v>40</v>
      </c>
      <c r="O846" s="65"/>
      <c r="P846" s="188">
        <f>O846*H846</f>
        <v>0</v>
      </c>
      <c r="Q846" s="188">
        <v>7.2480000000000005E-4</v>
      </c>
      <c r="R846" s="188">
        <f>Q846*H846</f>
        <v>0.25882608000000001</v>
      </c>
      <c r="S846" s="188">
        <v>0</v>
      </c>
      <c r="T846" s="189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190" t="s">
        <v>179</v>
      </c>
      <c r="AT846" s="190" t="s">
        <v>146</v>
      </c>
      <c r="AU846" s="190" t="s">
        <v>79</v>
      </c>
      <c r="AY846" s="18" t="s">
        <v>144</v>
      </c>
      <c r="BE846" s="191">
        <f>IF(N846="základní",J846,0)</f>
        <v>0</v>
      </c>
      <c r="BF846" s="191">
        <f>IF(N846="snížená",J846,0)</f>
        <v>0</v>
      </c>
      <c r="BG846" s="191">
        <f>IF(N846="zákl. přenesená",J846,0)</f>
        <v>0</v>
      </c>
      <c r="BH846" s="191">
        <f>IF(N846="sníž. přenesená",J846,0)</f>
        <v>0</v>
      </c>
      <c r="BI846" s="191">
        <f>IF(N846="nulová",J846,0)</f>
        <v>0</v>
      </c>
      <c r="BJ846" s="18" t="s">
        <v>77</v>
      </c>
      <c r="BK846" s="191">
        <f>ROUND(I846*H846,2)</f>
        <v>0</v>
      </c>
      <c r="BL846" s="18" t="s">
        <v>179</v>
      </c>
      <c r="BM846" s="190" t="s">
        <v>1421</v>
      </c>
    </row>
    <row r="847" spans="1:65" s="2" customFormat="1" ht="19.5">
      <c r="A847" s="35"/>
      <c r="B847" s="36"/>
      <c r="C847" s="37"/>
      <c r="D847" s="192" t="s">
        <v>152</v>
      </c>
      <c r="E847" s="37"/>
      <c r="F847" s="193" t="s">
        <v>1419</v>
      </c>
      <c r="G847" s="37"/>
      <c r="H847" s="37"/>
      <c r="I847" s="194"/>
      <c r="J847" s="37"/>
      <c r="K847" s="37"/>
      <c r="L847" s="40"/>
      <c r="M847" s="195"/>
      <c r="N847" s="196"/>
      <c r="O847" s="65"/>
      <c r="P847" s="65"/>
      <c r="Q847" s="65"/>
      <c r="R847" s="65"/>
      <c r="S847" s="65"/>
      <c r="T847" s="66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T847" s="18" t="s">
        <v>152</v>
      </c>
      <c r="AU847" s="18" t="s">
        <v>79</v>
      </c>
    </row>
    <row r="848" spans="1:65" s="2" customFormat="1" ht="11.25">
      <c r="A848" s="35"/>
      <c r="B848" s="36"/>
      <c r="C848" s="37"/>
      <c r="D848" s="197" t="s">
        <v>154</v>
      </c>
      <c r="E848" s="37"/>
      <c r="F848" s="198" t="s">
        <v>1420</v>
      </c>
      <c r="G848" s="37"/>
      <c r="H848" s="37"/>
      <c r="I848" s="194"/>
      <c r="J848" s="37"/>
      <c r="K848" s="37"/>
      <c r="L848" s="40"/>
      <c r="M848" s="195"/>
      <c r="N848" s="196"/>
      <c r="O848" s="65"/>
      <c r="P848" s="65"/>
      <c r="Q848" s="65"/>
      <c r="R848" s="65"/>
      <c r="S848" s="65"/>
      <c r="T848" s="66"/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T848" s="18" t="s">
        <v>154</v>
      </c>
      <c r="AU848" s="18" t="s">
        <v>79</v>
      </c>
    </row>
    <row r="849" spans="1:65" s="12" customFormat="1" ht="22.9" customHeight="1">
      <c r="B849" s="163"/>
      <c r="C849" s="164"/>
      <c r="D849" s="165" t="s">
        <v>68</v>
      </c>
      <c r="E849" s="177" t="s">
        <v>1422</v>
      </c>
      <c r="F849" s="177" t="s">
        <v>1423</v>
      </c>
      <c r="G849" s="164"/>
      <c r="H849" s="164"/>
      <c r="I849" s="167"/>
      <c r="J849" s="178">
        <f>BK849</f>
        <v>0</v>
      </c>
      <c r="K849" s="164"/>
      <c r="L849" s="169"/>
      <c r="M849" s="170"/>
      <c r="N849" s="171"/>
      <c r="O849" s="171"/>
      <c r="P849" s="172">
        <f>SUM(P850:P854)</f>
        <v>0</v>
      </c>
      <c r="Q849" s="171"/>
      <c r="R849" s="172">
        <f>SUM(R850:R854)</f>
        <v>0.15751999999999999</v>
      </c>
      <c r="S849" s="171"/>
      <c r="T849" s="173">
        <f>SUM(T850:T854)</f>
        <v>0</v>
      </c>
      <c r="AR849" s="174" t="s">
        <v>79</v>
      </c>
      <c r="AT849" s="175" t="s">
        <v>68</v>
      </c>
      <c r="AU849" s="175" t="s">
        <v>77</v>
      </c>
      <c r="AY849" s="174" t="s">
        <v>144</v>
      </c>
      <c r="BK849" s="176">
        <f>SUM(BK850:BK854)</f>
        <v>0</v>
      </c>
    </row>
    <row r="850" spans="1:65" s="2" customFormat="1" ht="16.5" customHeight="1">
      <c r="A850" s="35"/>
      <c r="B850" s="36"/>
      <c r="C850" s="179" t="s">
        <v>1424</v>
      </c>
      <c r="D850" s="179" t="s">
        <v>146</v>
      </c>
      <c r="E850" s="180" t="s">
        <v>1425</v>
      </c>
      <c r="F850" s="181" t="s">
        <v>1426</v>
      </c>
      <c r="G850" s="182" t="s">
        <v>240</v>
      </c>
      <c r="H850" s="183">
        <v>358</v>
      </c>
      <c r="I850" s="184"/>
      <c r="J850" s="185">
        <f>ROUND(I850*H850,2)</f>
        <v>0</v>
      </c>
      <c r="K850" s="181" t="s">
        <v>150</v>
      </c>
      <c r="L850" s="40"/>
      <c r="M850" s="186" t="s">
        <v>19</v>
      </c>
      <c r="N850" s="187" t="s">
        <v>40</v>
      </c>
      <c r="O850" s="65"/>
      <c r="P850" s="188">
        <f>O850*H850</f>
        <v>0</v>
      </c>
      <c r="Q850" s="188">
        <v>4.4000000000000002E-4</v>
      </c>
      <c r="R850" s="188">
        <f>Q850*H850</f>
        <v>0.15751999999999999</v>
      </c>
      <c r="S850" s="188">
        <v>0</v>
      </c>
      <c r="T850" s="189">
        <f>S850*H850</f>
        <v>0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190" t="s">
        <v>179</v>
      </c>
      <c r="AT850" s="190" t="s">
        <v>146</v>
      </c>
      <c r="AU850" s="190" t="s">
        <v>79</v>
      </c>
      <c r="AY850" s="18" t="s">
        <v>144</v>
      </c>
      <c r="BE850" s="191">
        <f>IF(N850="základní",J850,0)</f>
        <v>0</v>
      </c>
      <c r="BF850" s="191">
        <f>IF(N850="snížená",J850,0)</f>
        <v>0</v>
      </c>
      <c r="BG850" s="191">
        <f>IF(N850="zákl. přenesená",J850,0)</f>
        <v>0</v>
      </c>
      <c r="BH850" s="191">
        <f>IF(N850="sníž. přenesená",J850,0)</f>
        <v>0</v>
      </c>
      <c r="BI850" s="191">
        <f>IF(N850="nulová",J850,0)</f>
        <v>0</v>
      </c>
      <c r="BJ850" s="18" t="s">
        <v>77</v>
      </c>
      <c r="BK850" s="191">
        <f>ROUND(I850*H850,2)</f>
        <v>0</v>
      </c>
      <c r="BL850" s="18" t="s">
        <v>179</v>
      </c>
      <c r="BM850" s="190" t="s">
        <v>1427</v>
      </c>
    </row>
    <row r="851" spans="1:65" s="2" customFormat="1" ht="11.25">
      <c r="A851" s="35"/>
      <c r="B851" s="36"/>
      <c r="C851" s="37"/>
      <c r="D851" s="192" t="s">
        <v>152</v>
      </c>
      <c r="E851" s="37"/>
      <c r="F851" s="193" t="s">
        <v>1428</v>
      </c>
      <c r="G851" s="37"/>
      <c r="H851" s="37"/>
      <c r="I851" s="194"/>
      <c r="J851" s="37"/>
      <c r="K851" s="37"/>
      <c r="L851" s="40"/>
      <c r="M851" s="195"/>
      <c r="N851" s="196"/>
      <c r="O851" s="65"/>
      <c r="P851" s="65"/>
      <c r="Q851" s="65"/>
      <c r="R851" s="65"/>
      <c r="S851" s="65"/>
      <c r="T851" s="66"/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T851" s="18" t="s">
        <v>152</v>
      </c>
      <c r="AU851" s="18" t="s">
        <v>79</v>
      </c>
    </row>
    <row r="852" spans="1:65" s="2" customFormat="1" ht="11.25">
      <c r="A852" s="35"/>
      <c r="B852" s="36"/>
      <c r="C852" s="37"/>
      <c r="D852" s="197" t="s">
        <v>154</v>
      </c>
      <c r="E852" s="37"/>
      <c r="F852" s="198" t="s">
        <v>1429</v>
      </c>
      <c r="G852" s="37"/>
      <c r="H852" s="37"/>
      <c r="I852" s="194"/>
      <c r="J852" s="37"/>
      <c r="K852" s="37"/>
      <c r="L852" s="40"/>
      <c r="M852" s="195"/>
      <c r="N852" s="196"/>
      <c r="O852" s="65"/>
      <c r="P852" s="65"/>
      <c r="Q852" s="65"/>
      <c r="R852" s="65"/>
      <c r="S852" s="65"/>
      <c r="T852" s="66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18" t="s">
        <v>154</v>
      </c>
      <c r="AU852" s="18" t="s">
        <v>79</v>
      </c>
    </row>
    <row r="853" spans="1:65" s="2" customFormat="1" ht="16.5" customHeight="1">
      <c r="A853" s="35"/>
      <c r="B853" s="36"/>
      <c r="C853" s="210" t="s">
        <v>1355</v>
      </c>
      <c r="D853" s="210" t="s">
        <v>255</v>
      </c>
      <c r="E853" s="211" t="s">
        <v>1430</v>
      </c>
      <c r="F853" s="212" t="s">
        <v>1431</v>
      </c>
      <c r="G853" s="213" t="s">
        <v>240</v>
      </c>
      <c r="H853" s="214">
        <v>358</v>
      </c>
      <c r="I853" s="215"/>
      <c r="J853" s="216">
        <f>ROUND(I853*H853,2)</f>
        <v>0</v>
      </c>
      <c r="K853" s="212" t="s">
        <v>19</v>
      </c>
      <c r="L853" s="217"/>
      <c r="M853" s="218" t="s">
        <v>19</v>
      </c>
      <c r="N853" s="219" t="s">
        <v>40</v>
      </c>
      <c r="O853" s="65"/>
      <c r="P853" s="188">
        <f>O853*H853</f>
        <v>0</v>
      </c>
      <c r="Q853" s="188">
        <v>0</v>
      </c>
      <c r="R853" s="188">
        <f>Q853*H853</f>
        <v>0</v>
      </c>
      <c r="S853" s="188">
        <v>0</v>
      </c>
      <c r="T853" s="189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190" t="s">
        <v>267</v>
      </c>
      <c r="AT853" s="190" t="s">
        <v>255</v>
      </c>
      <c r="AU853" s="190" t="s">
        <v>79</v>
      </c>
      <c r="AY853" s="18" t="s">
        <v>144</v>
      </c>
      <c r="BE853" s="191">
        <f>IF(N853="základní",J853,0)</f>
        <v>0</v>
      </c>
      <c r="BF853" s="191">
        <f>IF(N853="snížená",J853,0)</f>
        <v>0</v>
      </c>
      <c r="BG853" s="191">
        <f>IF(N853="zákl. přenesená",J853,0)</f>
        <v>0</v>
      </c>
      <c r="BH853" s="191">
        <f>IF(N853="sníž. přenesená",J853,0)</f>
        <v>0</v>
      </c>
      <c r="BI853" s="191">
        <f>IF(N853="nulová",J853,0)</f>
        <v>0</v>
      </c>
      <c r="BJ853" s="18" t="s">
        <v>77</v>
      </c>
      <c r="BK853" s="191">
        <f>ROUND(I853*H853,2)</f>
        <v>0</v>
      </c>
      <c r="BL853" s="18" t="s">
        <v>179</v>
      </c>
      <c r="BM853" s="190" t="s">
        <v>1432</v>
      </c>
    </row>
    <row r="854" spans="1:65" s="2" customFormat="1" ht="11.25">
      <c r="A854" s="35"/>
      <c r="B854" s="36"/>
      <c r="C854" s="37"/>
      <c r="D854" s="192" t="s">
        <v>152</v>
      </c>
      <c r="E854" s="37"/>
      <c r="F854" s="193" t="s">
        <v>1431</v>
      </c>
      <c r="G854" s="37"/>
      <c r="H854" s="37"/>
      <c r="I854" s="194"/>
      <c r="J854" s="37"/>
      <c r="K854" s="37"/>
      <c r="L854" s="40"/>
      <c r="M854" s="195"/>
      <c r="N854" s="196"/>
      <c r="O854" s="65"/>
      <c r="P854" s="65"/>
      <c r="Q854" s="65"/>
      <c r="R854" s="65"/>
      <c r="S854" s="65"/>
      <c r="T854" s="66"/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T854" s="18" t="s">
        <v>152</v>
      </c>
      <c r="AU854" s="18" t="s">
        <v>79</v>
      </c>
    </row>
    <row r="855" spans="1:65" s="12" customFormat="1" ht="25.9" customHeight="1">
      <c r="B855" s="163"/>
      <c r="C855" s="164"/>
      <c r="D855" s="165" t="s">
        <v>68</v>
      </c>
      <c r="E855" s="166" t="s">
        <v>1433</v>
      </c>
      <c r="F855" s="166" t="s">
        <v>1434</v>
      </c>
      <c r="G855" s="164"/>
      <c r="H855" s="164"/>
      <c r="I855" s="167"/>
      <c r="J855" s="168">
        <f>BK855</f>
        <v>0</v>
      </c>
      <c r="K855" s="164"/>
      <c r="L855" s="169"/>
      <c r="M855" s="170"/>
      <c r="N855" s="171"/>
      <c r="O855" s="171"/>
      <c r="P855" s="172">
        <f>P856+P859+P862+P865+P868</f>
        <v>0</v>
      </c>
      <c r="Q855" s="171"/>
      <c r="R855" s="172">
        <f>R856+R859+R862+R865+R868</f>
        <v>0</v>
      </c>
      <c r="S855" s="171"/>
      <c r="T855" s="173">
        <f>T856+T859+T862+T865+T868</f>
        <v>0</v>
      </c>
      <c r="AR855" s="174" t="s">
        <v>171</v>
      </c>
      <c r="AT855" s="175" t="s">
        <v>68</v>
      </c>
      <c r="AU855" s="175" t="s">
        <v>69</v>
      </c>
      <c r="AY855" s="174" t="s">
        <v>144</v>
      </c>
      <c r="BK855" s="176">
        <f>BK856+BK859+BK862+BK865+BK868</f>
        <v>0</v>
      </c>
    </row>
    <row r="856" spans="1:65" s="12" customFormat="1" ht="22.9" customHeight="1">
      <c r="B856" s="163"/>
      <c r="C856" s="164"/>
      <c r="D856" s="165" t="s">
        <v>68</v>
      </c>
      <c r="E856" s="177" t="s">
        <v>1435</v>
      </c>
      <c r="F856" s="177" t="s">
        <v>1436</v>
      </c>
      <c r="G856" s="164"/>
      <c r="H856" s="164"/>
      <c r="I856" s="167"/>
      <c r="J856" s="178">
        <f>BK856</f>
        <v>0</v>
      </c>
      <c r="K856" s="164"/>
      <c r="L856" s="169"/>
      <c r="M856" s="170"/>
      <c r="N856" s="171"/>
      <c r="O856" s="171"/>
      <c r="P856" s="172">
        <f>SUM(P857:P858)</f>
        <v>0</v>
      </c>
      <c r="Q856" s="171"/>
      <c r="R856" s="172">
        <f>SUM(R857:R858)</f>
        <v>0</v>
      </c>
      <c r="S856" s="171"/>
      <c r="T856" s="173">
        <f>SUM(T857:T858)</f>
        <v>0</v>
      </c>
      <c r="AR856" s="174" t="s">
        <v>171</v>
      </c>
      <c r="AT856" s="175" t="s">
        <v>68</v>
      </c>
      <c r="AU856" s="175" t="s">
        <v>77</v>
      </c>
      <c r="AY856" s="174" t="s">
        <v>144</v>
      </c>
      <c r="BK856" s="176">
        <f>SUM(BK857:BK858)</f>
        <v>0</v>
      </c>
    </row>
    <row r="857" spans="1:65" s="2" customFormat="1" ht="16.5" customHeight="1">
      <c r="A857" s="35"/>
      <c r="B857" s="36"/>
      <c r="C857" s="179" t="s">
        <v>1437</v>
      </c>
      <c r="D857" s="179" t="s">
        <v>146</v>
      </c>
      <c r="E857" s="180" t="s">
        <v>1438</v>
      </c>
      <c r="F857" s="181" t="s">
        <v>1439</v>
      </c>
      <c r="G857" s="182" t="s">
        <v>1440</v>
      </c>
      <c r="H857" s="183">
        <v>1</v>
      </c>
      <c r="I857" s="184"/>
      <c r="J857" s="185">
        <f>ROUND(I857*H857,2)</f>
        <v>0</v>
      </c>
      <c r="K857" s="181" t="s">
        <v>19</v>
      </c>
      <c r="L857" s="40"/>
      <c r="M857" s="186" t="s">
        <v>19</v>
      </c>
      <c r="N857" s="187" t="s">
        <v>40</v>
      </c>
      <c r="O857" s="65"/>
      <c r="P857" s="188">
        <f>O857*H857</f>
        <v>0</v>
      </c>
      <c r="Q857" s="188">
        <v>0</v>
      </c>
      <c r="R857" s="188">
        <f>Q857*H857</f>
        <v>0</v>
      </c>
      <c r="S857" s="188">
        <v>0</v>
      </c>
      <c r="T857" s="189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190" t="s">
        <v>151</v>
      </c>
      <c r="AT857" s="190" t="s">
        <v>146</v>
      </c>
      <c r="AU857" s="190" t="s">
        <v>79</v>
      </c>
      <c r="AY857" s="18" t="s">
        <v>144</v>
      </c>
      <c r="BE857" s="191">
        <f>IF(N857="základní",J857,0)</f>
        <v>0</v>
      </c>
      <c r="BF857" s="191">
        <f>IF(N857="snížená",J857,0)</f>
        <v>0</v>
      </c>
      <c r="BG857" s="191">
        <f>IF(N857="zákl. přenesená",J857,0)</f>
        <v>0</v>
      </c>
      <c r="BH857" s="191">
        <f>IF(N857="sníž. přenesená",J857,0)</f>
        <v>0</v>
      </c>
      <c r="BI857" s="191">
        <f>IF(N857="nulová",J857,0)</f>
        <v>0</v>
      </c>
      <c r="BJ857" s="18" t="s">
        <v>77</v>
      </c>
      <c r="BK857" s="191">
        <f>ROUND(I857*H857,2)</f>
        <v>0</v>
      </c>
      <c r="BL857" s="18" t="s">
        <v>151</v>
      </c>
      <c r="BM857" s="190" t="s">
        <v>1441</v>
      </c>
    </row>
    <row r="858" spans="1:65" s="2" customFormat="1" ht="11.25">
      <c r="A858" s="35"/>
      <c r="B858" s="36"/>
      <c r="C858" s="37"/>
      <c r="D858" s="192" t="s">
        <v>152</v>
      </c>
      <c r="E858" s="37"/>
      <c r="F858" s="193" t="s">
        <v>1439</v>
      </c>
      <c r="G858" s="37"/>
      <c r="H858" s="37"/>
      <c r="I858" s="194"/>
      <c r="J858" s="37"/>
      <c r="K858" s="37"/>
      <c r="L858" s="40"/>
      <c r="M858" s="195"/>
      <c r="N858" s="196"/>
      <c r="O858" s="65"/>
      <c r="P858" s="65"/>
      <c r="Q858" s="65"/>
      <c r="R858" s="65"/>
      <c r="S858" s="65"/>
      <c r="T858" s="66"/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T858" s="18" t="s">
        <v>152</v>
      </c>
      <c r="AU858" s="18" t="s">
        <v>79</v>
      </c>
    </row>
    <row r="859" spans="1:65" s="12" customFormat="1" ht="22.9" customHeight="1">
      <c r="B859" s="163"/>
      <c r="C859" s="164"/>
      <c r="D859" s="165" t="s">
        <v>68</v>
      </c>
      <c r="E859" s="177" t="s">
        <v>1442</v>
      </c>
      <c r="F859" s="177" t="s">
        <v>1443</v>
      </c>
      <c r="G859" s="164"/>
      <c r="H859" s="164"/>
      <c r="I859" s="167"/>
      <c r="J859" s="178">
        <f>BK859</f>
        <v>0</v>
      </c>
      <c r="K859" s="164"/>
      <c r="L859" s="169"/>
      <c r="M859" s="170"/>
      <c r="N859" s="171"/>
      <c r="O859" s="171"/>
      <c r="P859" s="172">
        <f>SUM(P860:P861)</f>
        <v>0</v>
      </c>
      <c r="Q859" s="171"/>
      <c r="R859" s="172">
        <f>SUM(R860:R861)</f>
        <v>0</v>
      </c>
      <c r="S859" s="171"/>
      <c r="T859" s="173">
        <f>SUM(T860:T861)</f>
        <v>0</v>
      </c>
      <c r="AR859" s="174" t="s">
        <v>171</v>
      </c>
      <c r="AT859" s="175" t="s">
        <v>68</v>
      </c>
      <c r="AU859" s="175" t="s">
        <v>77</v>
      </c>
      <c r="AY859" s="174" t="s">
        <v>144</v>
      </c>
      <c r="BK859" s="176">
        <f>SUM(BK860:BK861)</f>
        <v>0</v>
      </c>
    </row>
    <row r="860" spans="1:65" s="2" customFormat="1" ht="16.5" customHeight="1">
      <c r="A860" s="35"/>
      <c r="B860" s="36"/>
      <c r="C860" s="179" t="s">
        <v>1361</v>
      </c>
      <c r="D860" s="179" t="s">
        <v>146</v>
      </c>
      <c r="E860" s="180" t="s">
        <v>1444</v>
      </c>
      <c r="F860" s="181" t="s">
        <v>1445</v>
      </c>
      <c r="G860" s="182" t="s">
        <v>1440</v>
      </c>
      <c r="H860" s="183">
        <v>1</v>
      </c>
      <c r="I860" s="184"/>
      <c r="J860" s="185">
        <f>ROUND(I860*H860,2)</f>
        <v>0</v>
      </c>
      <c r="K860" s="181" t="s">
        <v>19</v>
      </c>
      <c r="L860" s="40"/>
      <c r="M860" s="186" t="s">
        <v>19</v>
      </c>
      <c r="N860" s="187" t="s">
        <v>40</v>
      </c>
      <c r="O860" s="65"/>
      <c r="P860" s="188">
        <f>O860*H860</f>
        <v>0</v>
      </c>
      <c r="Q860" s="188">
        <v>0</v>
      </c>
      <c r="R860" s="188">
        <f>Q860*H860</f>
        <v>0</v>
      </c>
      <c r="S860" s="188">
        <v>0</v>
      </c>
      <c r="T860" s="189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190" t="s">
        <v>151</v>
      </c>
      <c r="AT860" s="190" t="s">
        <v>146</v>
      </c>
      <c r="AU860" s="190" t="s">
        <v>79</v>
      </c>
      <c r="AY860" s="18" t="s">
        <v>144</v>
      </c>
      <c r="BE860" s="191">
        <f>IF(N860="základní",J860,0)</f>
        <v>0</v>
      </c>
      <c r="BF860" s="191">
        <f>IF(N860="snížená",J860,0)</f>
        <v>0</v>
      </c>
      <c r="BG860" s="191">
        <f>IF(N860="zákl. přenesená",J860,0)</f>
        <v>0</v>
      </c>
      <c r="BH860" s="191">
        <f>IF(N860="sníž. přenesená",J860,0)</f>
        <v>0</v>
      </c>
      <c r="BI860" s="191">
        <f>IF(N860="nulová",J860,0)</f>
        <v>0</v>
      </c>
      <c r="BJ860" s="18" t="s">
        <v>77</v>
      </c>
      <c r="BK860" s="191">
        <f>ROUND(I860*H860,2)</f>
        <v>0</v>
      </c>
      <c r="BL860" s="18" t="s">
        <v>151</v>
      </c>
      <c r="BM860" s="190" t="s">
        <v>1446</v>
      </c>
    </row>
    <row r="861" spans="1:65" s="2" customFormat="1" ht="11.25">
      <c r="A861" s="35"/>
      <c r="B861" s="36"/>
      <c r="C861" s="37"/>
      <c r="D861" s="192" t="s">
        <v>152</v>
      </c>
      <c r="E861" s="37"/>
      <c r="F861" s="193" t="s">
        <v>1445</v>
      </c>
      <c r="G861" s="37"/>
      <c r="H861" s="37"/>
      <c r="I861" s="194"/>
      <c r="J861" s="37"/>
      <c r="K861" s="37"/>
      <c r="L861" s="40"/>
      <c r="M861" s="195"/>
      <c r="N861" s="196"/>
      <c r="O861" s="65"/>
      <c r="P861" s="65"/>
      <c r="Q861" s="65"/>
      <c r="R861" s="65"/>
      <c r="S861" s="65"/>
      <c r="T861" s="66"/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T861" s="18" t="s">
        <v>152</v>
      </c>
      <c r="AU861" s="18" t="s">
        <v>79</v>
      </c>
    </row>
    <row r="862" spans="1:65" s="12" customFormat="1" ht="22.9" customHeight="1">
      <c r="B862" s="163"/>
      <c r="C862" s="164"/>
      <c r="D862" s="165" t="s">
        <v>68</v>
      </c>
      <c r="E862" s="177" t="s">
        <v>1447</v>
      </c>
      <c r="F862" s="177" t="s">
        <v>1448</v>
      </c>
      <c r="G862" s="164"/>
      <c r="H862" s="164"/>
      <c r="I862" s="167"/>
      <c r="J862" s="178">
        <f>BK862</f>
        <v>0</v>
      </c>
      <c r="K862" s="164"/>
      <c r="L862" s="169"/>
      <c r="M862" s="170"/>
      <c r="N862" s="171"/>
      <c r="O862" s="171"/>
      <c r="P862" s="172">
        <f>SUM(P863:P864)</f>
        <v>0</v>
      </c>
      <c r="Q862" s="171"/>
      <c r="R862" s="172">
        <f>SUM(R863:R864)</f>
        <v>0</v>
      </c>
      <c r="S862" s="171"/>
      <c r="T862" s="173">
        <f>SUM(T863:T864)</f>
        <v>0</v>
      </c>
      <c r="AR862" s="174" t="s">
        <v>171</v>
      </c>
      <c r="AT862" s="175" t="s">
        <v>68</v>
      </c>
      <c r="AU862" s="175" t="s">
        <v>77</v>
      </c>
      <c r="AY862" s="174" t="s">
        <v>144</v>
      </c>
      <c r="BK862" s="176">
        <f>SUM(BK863:BK864)</f>
        <v>0</v>
      </c>
    </row>
    <row r="863" spans="1:65" s="2" customFormat="1" ht="16.5" customHeight="1">
      <c r="A863" s="35"/>
      <c r="B863" s="36"/>
      <c r="C863" s="179" t="s">
        <v>1449</v>
      </c>
      <c r="D863" s="179" t="s">
        <v>146</v>
      </c>
      <c r="E863" s="180" t="s">
        <v>1450</v>
      </c>
      <c r="F863" s="181" t="s">
        <v>1451</v>
      </c>
      <c r="G863" s="182" t="s">
        <v>1440</v>
      </c>
      <c r="H863" s="183">
        <v>1</v>
      </c>
      <c r="I863" s="184"/>
      <c r="J863" s="185">
        <f>ROUND(I863*H863,2)</f>
        <v>0</v>
      </c>
      <c r="K863" s="181" t="s">
        <v>19</v>
      </c>
      <c r="L863" s="40"/>
      <c r="M863" s="186" t="s">
        <v>19</v>
      </c>
      <c r="N863" s="187" t="s">
        <v>40</v>
      </c>
      <c r="O863" s="65"/>
      <c r="P863" s="188">
        <f>O863*H863</f>
        <v>0</v>
      </c>
      <c r="Q863" s="188">
        <v>0</v>
      </c>
      <c r="R863" s="188">
        <f>Q863*H863</f>
        <v>0</v>
      </c>
      <c r="S863" s="188">
        <v>0</v>
      </c>
      <c r="T863" s="189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190" t="s">
        <v>151</v>
      </c>
      <c r="AT863" s="190" t="s">
        <v>146</v>
      </c>
      <c r="AU863" s="190" t="s">
        <v>79</v>
      </c>
      <c r="AY863" s="18" t="s">
        <v>144</v>
      </c>
      <c r="BE863" s="191">
        <f>IF(N863="základní",J863,0)</f>
        <v>0</v>
      </c>
      <c r="BF863" s="191">
        <f>IF(N863="snížená",J863,0)</f>
        <v>0</v>
      </c>
      <c r="BG863" s="191">
        <f>IF(N863="zákl. přenesená",J863,0)</f>
        <v>0</v>
      </c>
      <c r="BH863" s="191">
        <f>IF(N863="sníž. přenesená",J863,0)</f>
        <v>0</v>
      </c>
      <c r="BI863" s="191">
        <f>IF(N863="nulová",J863,0)</f>
        <v>0</v>
      </c>
      <c r="BJ863" s="18" t="s">
        <v>77</v>
      </c>
      <c r="BK863" s="191">
        <f>ROUND(I863*H863,2)</f>
        <v>0</v>
      </c>
      <c r="BL863" s="18" t="s">
        <v>151</v>
      </c>
      <c r="BM863" s="190" t="s">
        <v>1452</v>
      </c>
    </row>
    <row r="864" spans="1:65" s="2" customFormat="1" ht="11.25">
      <c r="A864" s="35"/>
      <c r="B864" s="36"/>
      <c r="C864" s="37"/>
      <c r="D864" s="192" t="s">
        <v>152</v>
      </c>
      <c r="E864" s="37"/>
      <c r="F864" s="193" t="s">
        <v>1451</v>
      </c>
      <c r="G864" s="37"/>
      <c r="H864" s="37"/>
      <c r="I864" s="194"/>
      <c r="J864" s="37"/>
      <c r="K864" s="37"/>
      <c r="L864" s="40"/>
      <c r="M864" s="195"/>
      <c r="N864" s="196"/>
      <c r="O864" s="65"/>
      <c r="P864" s="65"/>
      <c r="Q864" s="65"/>
      <c r="R864" s="65"/>
      <c r="S864" s="65"/>
      <c r="T864" s="66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T864" s="18" t="s">
        <v>152</v>
      </c>
      <c r="AU864" s="18" t="s">
        <v>79</v>
      </c>
    </row>
    <row r="865" spans="1:65" s="12" customFormat="1" ht="22.9" customHeight="1">
      <c r="B865" s="163"/>
      <c r="C865" s="164"/>
      <c r="D865" s="165" t="s">
        <v>68</v>
      </c>
      <c r="E865" s="177" t="s">
        <v>1453</v>
      </c>
      <c r="F865" s="177" t="s">
        <v>1454</v>
      </c>
      <c r="G865" s="164"/>
      <c r="H865" s="164"/>
      <c r="I865" s="167"/>
      <c r="J865" s="178">
        <f>BK865</f>
        <v>0</v>
      </c>
      <c r="K865" s="164"/>
      <c r="L865" s="169"/>
      <c r="M865" s="170"/>
      <c r="N865" s="171"/>
      <c r="O865" s="171"/>
      <c r="P865" s="172">
        <f>SUM(P866:P867)</f>
        <v>0</v>
      </c>
      <c r="Q865" s="171"/>
      <c r="R865" s="172">
        <f>SUM(R866:R867)</f>
        <v>0</v>
      </c>
      <c r="S865" s="171"/>
      <c r="T865" s="173">
        <f>SUM(T866:T867)</f>
        <v>0</v>
      </c>
      <c r="AR865" s="174" t="s">
        <v>171</v>
      </c>
      <c r="AT865" s="175" t="s">
        <v>68</v>
      </c>
      <c r="AU865" s="175" t="s">
        <v>77</v>
      </c>
      <c r="AY865" s="174" t="s">
        <v>144</v>
      </c>
      <c r="BK865" s="176">
        <f>SUM(BK866:BK867)</f>
        <v>0</v>
      </c>
    </row>
    <row r="866" spans="1:65" s="2" customFormat="1" ht="16.5" customHeight="1">
      <c r="A866" s="35"/>
      <c r="B866" s="36"/>
      <c r="C866" s="179" t="s">
        <v>1366</v>
      </c>
      <c r="D866" s="179" t="s">
        <v>146</v>
      </c>
      <c r="E866" s="180" t="s">
        <v>1455</v>
      </c>
      <c r="F866" s="181" t="s">
        <v>1456</v>
      </c>
      <c r="G866" s="182" t="s">
        <v>1440</v>
      </c>
      <c r="H866" s="183">
        <v>1</v>
      </c>
      <c r="I866" s="184"/>
      <c r="J866" s="185">
        <f>ROUND(I866*H866,2)</f>
        <v>0</v>
      </c>
      <c r="K866" s="181" t="s">
        <v>19</v>
      </c>
      <c r="L866" s="40"/>
      <c r="M866" s="186" t="s">
        <v>19</v>
      </c>
      <c r="N866" s="187" t="s">
        <v>40</v>
      </c>
      <c r="O866" s="65"/>
      <c r="P866" s="188">
        <f>O866*H866</f>
        <v>0</v>
      </c>
      <c r="Q866" s="188">
        <v>0</v>
      </c>
      <c r="R866" s="188">
        <f>Q866*H866</f>
        <v>0</v>
      </c>
      <c r="S866" s="188">
        <v>0</v>
      </c>
      <c r="T866" s="189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190" t="s">
        <v>151</v>
      </c>
      <c r="AT866" s="190" t="s">
        <v>146</v>
      </c>
      <c r="AU866" s="190" t="s">
        <v>79</v>
      </c>
      <c r="AY866" s="18" t="s">
        <v>144</v>
      </c>
      <c r="BE866" s="191">
        <f>IF(N866="základní",J866,0)</f>
        <v>0</v>
      </c>
      <c r="BF866" s="191">
        <f>IF(N866="snížená",J866,0)</f>
        <v>0</v>
      </c>
      <c r="BG866" s="191">
        <f>IF(N866="zákl. přenesená",J866,0)</f>
        <v>0</v>
      </c>
      <c r="BH866" s="191">
        <f>IF(N866="sníž. přenesená",J866,0)</f>
        <v>0</v>
      </c>
      <c r="BI866" s="191">
        <f>IF(N866="nulová",J866,0)</f>
        <v>0</v>
      </c>
      <c r="BJ866" s="18" t="s">
        <v>77</v>
      </c>
      <c r="BK866" s="191">
        <f>ROUND(I866*H866,2)</f>
        <v>0</v>
      </c>
      <c r="BL866" s="18" t="s">
        <v>151</v>
      </c>
      <c r="BM866" s="190" t="s">
        <v>1457</v>
      </c>
    </row>
    <row r="867" spans="1:65" s="2" customFormat="1" ht="11.25">
      <c r="A867" s="35"/>
      <c r="B867" s="36"/>
      <c r="C867" s="37"/>
      <c r="D867" s="192" t="s">
        <v>152</v>
      </c>
      <c r="E867" s="37"/>
      <c r="F867" s="193" t="s">
        <v>1456</v>
      </c>
      <c r="G867" s="37"/>
      <c r="H867" s="37"/>
      <c r="I867" s="194"/>
      <c r="J867" s="37"/>
      <c r="K867" s="37"/>
      <c r="L867" s="40"/>
      <c r="M867" s="195"/>
      <c r="N867" s="196"/>
      <c r="O867" s="65"/>
      <c r="P867" s="65"/>
      <c r="Q867" s="65"/>
      <c r="R867" s="65"/>
      <c r="S867" s="65"/>
      <c r="T867" s="66"/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T867" s="18" t="s">
        <v>152</v>
      </c>
      <c r="AU867" s="18" t="s">
        <v>79</v>
      </c>
    </row>
    <row r="868" spans="1:65" s="12" customFormat="1" ht="22.9" customHeight="1">
      <c r="B868" s="163"/>
      <c r="C868" s="164"/>
      <c r="D868" s="165" t="s">
        <v>68</v>
      </c>
      <c r="E868" s="177" t="s">
        <v>1458</v>
      </c>
      <c r="F868" s="177" t="s">
        <v>1459</v>
      </c>
      <c r="G868" s="164"/>
      <c r="H868" s="164"/>
      <c r="I868" s="167"/>
      <c r="J868" s="178">
        <f>BK868</f>
        <v>0</v>
      </c>
      <c r="K868" s="164"/>
      <c r="L868" s="169"/>
      <c r="M868" s="170"/>
      <c r="N868" s="171"/>
      <c r="O868" s="171"/>
      <c r="P868" s="172">
        <f>SUM(P869:P871)</f>
        <v>0</v>
      </c>
      <c r="Q868" s="171"/>
      <c r="R868" s="172">
        <f>SUM(R869:R871)</f>
        <v>0</v>
      </c>
      <c r="S868" s="171"/>
      <c r="T868" s="173">
        <f>SUM(T869:T871)</f>
        <v>0</v>
      </c>
      <c r="AR868" s="174" t="s">
        <v>171</v>
      </c>
      <c r="AT868" s="175" t="s">
        <v>68</v>
      </c>
      <c r="AU868" s="175" t="s">
        <v>77</v>
      </c>
      <c r="AY868" s="174" t="s">
        <v>144</v>
      </c>
      <c r="BK868" s="176">
        <f>SUM(BK869:BK871)</f>
        <v>0</v>
      </c>
    </row>
    <row r="869" spans="1:65" s="2" customFormat="1" ht="16.5" customHeight="1">
      <c r="A869" s="35"/>
      <c r="B869" s="36"/>
      <c r="C869" s="179" t="s">
        <v>1376</v>
      </c>
      <c r="D869" s="179" t="s">
        <v>146</v>
      </c>
      <c r="E869" s="180" t="s">
        <v>1460</v>
      </c>
      <c r="F869" s="181" t="s">
        <v>1459</v>
      </c>
      <c r="G869" s="182" t="s">
        <v>1440</v>
      </c>
      <c r="H869" s="183">
        <v>1</v>
      </c>
      <c r="I869" s="184"/>
      <c r="J869" s="185">
        <f>ROUND(I869*H869,2)</f>
        <v>0</v>
      </c>
      <c r="K869" s="181" t="s">
        <v>150</v>
      </c>
      <c r="L869" s="40"/>
      <c r="M869" s="186" t="s">
        <v>19</v>
      </c>
      <c r="N869" s="187" t="s">
        <v>40</v>
      </c>
      <c r="O869" s="65"/>
      <c r="P869" s="188">
        <f>O869*H869</f>
        <v>0</v>
      </c>
      <c r="Q869" s="188">
        <v>0</v>
      </c>
      <c r="R869" s="188">
        <f>Q869*H869</f>
        <v>0</v>
      </c>
      <c r="S869" s="188">
        <v>0</v>
      </c>
      <c r="T869" s="189">
        <f>S869*H869</f>
        <v>0</v>
      </c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R869" s="190" t="s">
        <v>1461</v>
      </c>
      <c r="AT869" s="190" t="s">
        <v>146</v>
      </c>
      <c r="AU869" s="190" t="s">
        <v>79</v>
      </c>
      <c r="AY869" s="18" t="s">
        <v>144</v>
      </c>
      <c r="BE869" s="191">
        <f>IF(N869="základní",J869,0)</f>
        <v>0</v>
      </c>
      <c r="BF869" s="191">
        <f>IF(N869="snížená",J869,0)</f>
        <v>0</v>
      </c>
      <c r="BG869" s="191">
        <f>IF(N869="zákl. přenesená",J869,0)</f>
        <v>0</v>
      </c>
      <c r="BH869" s="191">
        <f>IF(N869="sníž. přenesená",J869,0)</f>
        <v>0</v>
      </c>
      <c r="BI869" s="191">
        <f>IF(N869="nulová",J869,0)</f>
        <v>0</v>
      </c>
      <c r="BJ869" s="18" t="s">
        <v>77</v>
      </c>
      <c r="BK869" s="191">
        <f>ROUND(I869*H869,2)</f>
        <v>0</v>
      </c>
      <c r="BL869" s="18" t="s">
        <v>1461</v>
      </c>
      <c r="BM869" s="190" t="s">
        <v>1462</v>
      </c>
    </row>
    <row r="870" spans="1:65" s="2" customFormat="1" ht="11.25">
      <c r="A870" s="35"/>
      <c r="B870" s="36"/>
      <c r="C870" s="37"/>
      <c r="D870" s="192" t="s">
        <v>152</v>
      </c>
      <c r="E870" s="37"/>
      <c r="F870" s="193" t="s">
        <v>1463</v>
      </c>
      <c r="G870" s="37"/>
      <c r="H870" s="37"/>
      <c r="I870" s="194"/>
      <c r="J870" s="37"/>
      <c r="K870" s="37"/>
      <c r="L870" s="40"/>
      <c r="M870" s="195"/>
      <c r="N870" s="196"/>
      <c r="O870" s="65"/>
      <c r="P870" s="65"/>
      <c r="Q870" s="65"/>
      <c r="R870" s="65"/>
      <c r="S870" s="65"/>
      <c r="T870" s="66"/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T870" s="18" t="s">
        <v>152</v>
      </c>
      <c r="AU870" s="18" t="s">
        <v>79</v>
      </c>
    </row>
    <row r="871" spans="1:65" s="2" customFormat="1" ht="11.25">
      <c r="A871" s="35"/>
      <c r="B871" s="36"/>
      <c r="C871" s="37"/>
      <c r="D871" s="197" t="s">
        <v>154</v>
      </c>
      <c r="E871" s="37"/>
      <c r="F871" s="198" t="s">
        <v>1464</v>
      </c>
      <c r="G871" s="37"/>
      <c r="H871" s="37"/>
      <c r="I871" s="194"/>
      <c r="J871" s="37"/>
      <c r="K871" s="37"/>
      <c r="L871" s="40"/>
      <c r="M871" s="233"/>
      <c r="N871" s="234"/>
      <c r="O871" s="235"/>
      <c r="P871" s="235"/>
      <c r="Q871" s="235"/>
      <c r="R871" s="235"/>
      <c r="S871" s="235"/>
      <c r="T871" s="236"/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T871" s="18" t="s">
        <v>154</v>
      </c>
      <c r="AU871" s="18" t="s">
        <v>79</v>
      </c>
    </row>
    <row r="872" spans="1:65" s="2" customFormat="1" ht="6.95" customHeight="1">
      <c r="A872" s="35"/>
      <c r="B872" s="48"/>
      <c r="C872" s="49"/>
      <c r="D872" s="49"/>
      <c r="E872" s="49"/>
      <c r="F872" s="49"/>
      <c r="G872" s="49"/>
      <c r="H872" s="49"/>
      <c r="I872" s="49"/>
      <c r="J872" s="49"/>
      <c r="K872" s="49"/>
      <c r="L872" s="40"/>
      <c r="M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</row>
  </sheetData>
  <sheetProtection algorithmName="SHA-512" hashValue="jYxdYT2oR6zFrcR6jb+7IyAvkRP4P1XUM/S1Uwa6YwOf4lAFlIDV3bq9tbwmJHoX43oJACR7KNa7JEAc1QwdYA==" saltValue="ud5jIFzG6YQTiKcJZeqWB21cCeZJh7Exy9eN7ODzC4XMH3BrXaF1KryhkLKpaxMyZ3BFih9rukJF9fRdClr0BA==" spinCount="100000" sheet="1" objects="1" scenarios="1" formatColumns="0" formatRows="0" autoFilter="0"/>
  <autoFilter ref="C109:K871"/>
  <mergeCells count="9">
    <mergeCell ref="E50:H50"/>
    <mergeCell ref="E100:H100"/>
    <mergeCell ref="E102:H102"/>
    <mergeCell ref="L2:V2"/>
    <mergeCell ref="E7:H7"/>
    <mergeCell ref="E9:H9"/>
    <mergeCell ref="E18:H18"/>
    <mergeCell ref="E27:H27"/>
    <mergeCell ref="E48:H48"/>
  </mergeCells>
  <hyperlinks>
    <hyperlink ref="F115" r:id="rId1"/>
    <hyperlink ref="F118" r:id="rId2"/>
    <hyperlink ref="F121" r:id="rId3"/>
    <hyperlink ref="F124" r:id="rId4"/>
    <hyperlink ref="F127" r:id="rId5"/>
    <hyperlink ref="F130" r:id="rId6"/>
    <hyperlink ref="F133" r:id="rId7"/>
    <hyperlink ref="F137" r:id="rId8"/>
    <hyperlink ref="F141" r:id="rId9"/>
    <hyperlink ref="F144" r:id="rId10"/>
    <hyperlink ref="F147" r:id="rId11"/>
    <hyperlink ref="F151" r:id="rId12"/>
    <hyperlink ref="F155" r:id="rId13"/>
    <hyperlink ref="F159" r:id="rId14"/>
    <hyperlink ref="F163" r:id="rId15"/>
    <hyperlink ref="F166" r:id="rId16"/>
    <hyperlink ref="F169" r:id="rId17"/>
    <hyperlink ref="F174" r:id="rId18"/>
    <hyperlink ref="F177" r:id="rId19"/>
    <hyperlink ref="F186" r:id="rId20"/>
    <hyperlink ref="F189" r:id="rId21"/>
    <hyperlink ref="F192" r:id="rId22"/>
    <hyperlink ref="F195" r:id="rId23"/>
    <hyperlink ref="F198" r:id="rId24"/>
    <hyperlink ref="F203" r:id="rId25"/>
    <hyperlink ref="F208" r:id="rId26"/>
    <hyperlink ref="F211" r:id="rId27"/>
    <hyperlink ref="F214" r:id="rId28"/>
    <hyperlink ref="F217" r:id="rId29"/>
    <hyperlink ref="F220" r:id="rId30"/>
    <hyperlink ref="F223" r:id="rId31"/>
    <hyperlink ref="F226" r:id="rId32"/>
    <hyperlink ref="F229" r:id="rId33"/>
    <hyperlink ref="F232" r:id="rId34"/>
    <hyperlink ref="F235" r:id="rId35"/>
    <hyperlink ref="F238" r:id="rId36"/>
    <hyperlink ref="F241" r:id="rId37"/>
    <hyperlink ref="F245" r:id="rId38"/>
    <hyperlink ref="F248" r:id="rId39"/>
    <hyperlink ref="F251" r:id="rId40"/>
    <hyperlink ref="F254" r:id="rId41"/>
    <hyperlink ref="F257" r:id="rId42"/>
    <hyperlink ref="F260" r:id="rId43"/>
    <hyperlink ref="F263" r:id="rId44"/>
    <hyperlink ref="F266" r:id="rId45"/>
    <hyperlink ref="F269" r:id="rId46"/>
    <hyperlink ref="F272" r:id="rId47"/>
    <hyperlink ref="F278" r:id="rId48"/>
    <hyperlink ref="F281" r:id="rId49"/>
    <hyperlink ref="F284" r:id="rId50"/>
    <hyperlink ref="F287" r:id="rId51"/>
    <hyperlink ref="F290" r:id="rId52"/>
    <hyperlink ref="F467" r:id="rId53"/>
    <hyperlink ref="F472" r:id="rId54"/>
    <hyperlink ref="F476" r:id="rId55"/>
    <hyperlink ref="F479" r:id="rId56"/>
    <hyperlink ref="F484" r:id="rId57"/>
    <hyperlink ref="F489" r:id="rId58"/>
    <hyperlink ref="F588" r:id="rId59"/>
    <hyperlink ref="F593" r:id="rId60"/>
    <hyperlink ref="F596" r:id="rId61"/>
    <hyperlink ref="F599" r:id="rId62"/>
    <hyperlink ref="F602" r:id="rId63"/>
    <hyperlink ref="F606" r:id="rId64"/>
    <hyperlink ref="F611" r:id="rId65"/>
    <hyperlink ref="F615" r:id="rId66"/>
    <hyperlink ref="F619" r:id="rId67"/>
    <hyperlink ref="F623" r:id="rId68"/>
    <hyperlink ref="F626" r:id="rId69"/>
    <hyperlink ref="F629" r:id="rId70"/>
    <hyperlink ref="F632" r:id="rId71"/>
    <hyperlink ref="F637" r:id="rId72"/>
    <hyperlink ref="F642" r:id="rId73"/>
    <hyperlink ref="F646" r:id="rId74"/>
    <hyperlink ref="F649" r:id="rId75"/>
    <hyperlink ref="F652" r:id="rId76"/>
    <hyperlink ref="F655" r:id="rId77"/>
    <hyperlink ref="F658" r:id="rId78"/>
    <hyperlink ref="F661" r:id="rId79"/>
    <hyperlink ref="F664" r:id="rId80"/>
    <hyperlink ref="F667" r:id="rId81"/>
    <hyperlink ref="F670" r:id="rId82"/>
    <hyperlink ref="F673" r:id="rId83"/>
    <hyperlink ref="F677" r:id="rId84"/>
    <hyperlink ref="F680" r:id="rId85"/>
    <hyperlink ref="F683" r:id="rId86"/>
    <hyperlink ref="F686" r:id="rId87"/>
    <hyperlink ref="F689" r:id="rId88"/>
    <hyperlink ref="F692" r:id="rId89"/>
    <hyperlink ref="F695" r:id="rId90"/>
    <hyperlink ref="F700" r:id="rId91"/>
    <hyperlink ref="F705" r:id="rId92"/>
    <hyperlink ref="F710" r:id="rId93"/>
    <hyperlink ref="F715" r:id="rId94"/>
    <hyperlink ref="F719" r:id="rId95"/>
    <hyperlink ref="F724" r:id="rId96"/>
    <hyperlink ref="F733" r:id="rId97"/>
    <hyperlink ref="F744" r:id="rId98"/>
    <hyperlink ref="F747" r:id="rId99"/>
    <hyperlink ref="F752" r:id="rId100"/>
    <hyperlink ref="F759" r:id="rId101"/>
    <hyperlink ref="F765" r:id="rId102"/>
    <hyperlink ref="F774" r:id="rId103"/>
    <hyperlink ref="F779" r:id="rId104"/>
    <hyperlink ref="F782" r:id="rId105"/>
    <hyperlink ref="F789" r:id="rId106"/>
    <hyperlink ref="F794" r:id="rId107"/>
    <hyperlink ref="F802" r:id="rId108"/>
    <hyperlink ref="F805" r:id="rId109"/>
    <hyperlink ref="F808" r:id="rId110"/>
    <hyperlink ref="F813" r:id="rId111"/>
    <hyperlink ref="F817" r:id="rId112"/>
    <hyperlink ref="F820" r:id="rId113"/>
    <hyperlink ref="F827" r:id="rId114"/>
    <hyperlink ref="F831" r:id="rId115"/>
    <hyperlink ref="F839" r:id="rId116"/>
    <hyperlink ref="F842" r:id="rId117"/>
    <hyperlink ref="F845" r:id="rId118"/>
    <hyperlink ref="F848" r:id="rId119"/>
    <hyperlink ref="F852" r:id="rId120"/>
    <hyperlink ref="F871" r:id="rId12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68" t="str">
        <f>'Rekapitulace stavby'!K6</f>
        <v>Klatovy SÚ objektu čp. 59 na st. p. 6139, k. ú. Klatovy (Rozpočet)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13" t="s">
        <v>92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1465</v>
      </c>
      <c r="F9" s="371"/>
      <c r="G9" s="371"/>
      <c r="H9" s="371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17. 6. 2024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3" t="s">
        <v>27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13" t="s">
        <v>27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3" t="s">
        <v>27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26</v>
      </c>
      <c r="J23" s="104" t="str">
        <f>IF('Rekapitulace stavby'!AN19="","",'Rekapitulace stavby'!AN19)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04" t="str">
        <f>IF('Rekapitulace stavby'!AN20="","",'Rekapitulace stavby'!AN20)</f>
        <v/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33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4" t="s">
        <v>19</v>
      </c>
      <c r="F27" s="374"/>
      <c r="G27" s="374"/>
      <c r="H27" s="37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ROUND(J88,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39</v>
      </c>
      <c r="E33" s="113" t="s">
        <v>40</v>
      </c>
      <c r="F33" s="124">
        <f>ROUND((SUM(BE88:BE341)),  2)</f>
        <v>0</v>
      </c>
      <c r="G33" s="35"/>
      <c r="H33" s="35"/>
      <c r="I33" s="125">
        <v>0.21</v>
      </c>
      <c r="J33" s="124">
        <f>ROUND(((SUM(BE88:BE341))*I33),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41</v>
      </c>
      <c r="F34" s="124">
        <f>ROUND((SUM(BF88:BF341)),  2)</f>
        <v>0</v>
      </c>
      <c r="G34" s="35"/>
      <c r="H34" s="35"/>
      <c r="I34" s="125">
        <v>0.12</v>
      </c>
      <c r="J34" s="124">
        <f>ROUND(((SUM(BF88:BF341))*I34),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42</v>
      </c>
      <c r="F35" s="124">
        <f>ROUND((SUM(BG88:BG341)),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43</v>
      </c>
      <c r="F36" s="124">
        <f>ROUND((SUM(BH88:BH341)),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ROUND((SUM(BI88:BI341)),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Klatovy SÚ objektu čp. 59 na st. p. 6139, k. ú. Klatovy (Rozpočet)</v>
      </c>
      <c r="F48" s="376"/>
      <c r="G48" s="376"/>
      <c r="H48" s="376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2015-01 - ZTI</v>
      </c>
      <c r="F50" s="377"/>
      <c r="G50" s="377"/>
      <c r="H50" s="377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17. 6. 2024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30</v>
      </c>
      <c r="J54" s="33" t="str">
        <f>E21</f>
        <v xml:space="preserve"> 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32</v>
      </c>
      <c r="J55" s="33" t="str">
        <f>E24</f>
        <v xml:space="preserve"> 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95</v>
      </c>
      <c r="D57" s="138"/>
      <c r="E57" s="138"/>
      <c r="F57" s="138"/>
      <c r="G57" s="138"/>
      <c r="H57" s="138"/>
      <c r="I57" s="138"/>
      <c r="J57" s="139" t="s">
        <v>96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67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5" customHeight="1">
      <c r="B60" s="141"/>
      <c r="C60" s="142"/>
      <c r="D60" s="143" t="s">
        <v>1466</v>
      </c>
      <c r="E60" s="144"/>
      <c r="F60" s="144"/>
      <c r="G60" s="144"/>
      <c r="H60" s="144"/>
      <c r="I60" s="144"/>
      <c r="J60" s="145">
        <f>J89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1467</v>
      </c>
      <c r="E61" s="149"/>
      <c r="F61" s="149"/>
      <c r="G61" s="149"/>
      <c r="H61" s="149"/>
      <c r="I61" s="149"/>
      <c r="J61" s="150">
        <f>J90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1468</v>
      </c>
      <c r="E62" s="149"/>
      <c r="F62" s="149"/>
      <c r="G62" s="149"/>
      <c r="H62" s="149"/>
      <c r="I62" s="149"/>
      <c r="J62" s="150">
        <f>J94</f>
        <v>0</v>
      </c>
      <c r="K62" s="98"/>
      <c r="L62" s="151"/>
    </row>
    <row r="63" spans="1:47" s="10" customFormat="1" ht="14.85" customHeight="1">
      <c r="B63" s="147"/>
      <c r="C63" s="98"/>
      <c r="D63" s="148" t="s">
        <v>1469</v>
      </c>
      <c r="E63" s="149"/>
      <c r="F63" s="149"/>
      <c r="G63" s="149"/>
      <c r="H63" s="149"/>
      <c r="I63" s="149"/>
      <c r="J63" s="150">
        <f>J104</f>
        <v>0</v>
      </c>
      <c r="K63" s="98"/>
      <c r="L63" s="151"/>
    </row>
    <row r="64" spans="1:47" s="9" customFormat="1" ht="24.95" customHeight="1">
      <c r="B64" s="141"/>
      <c r="C64" s="142"/>
      <c r="D64" s="143" t="s">
        <v>1470</v>
      </c>
      <c r="E64" s="144"/>
      <c r="F64" s="144"/>
      <c r="G64" s="144"/>
      <c r="H64" s="144"/>
      <c r="I64" s="144"/>
      <c r="J64" s="145">
        <f>J124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1471</v>
      </c>
      <c r="E65" s="149"/>
      <c r="F65" s="149"/>
      <c r="G65" s="149"/>
      <c r="H65" s="149"/>
      <c r="I65" s="149"/>
      <c r="J65" s="150">
        <f>J125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1472</v>
      </c>
      <c r="E66" s="149"/>
      <c r="F66" s="149"/>
      <c r="G66" s="149"/>
      <c r="H66" s="149"/>
      <c r="I66" s="149"/>
      <c r="J66" s="150">
        <f>J195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1473</v>
      </c>
      <c r="E67" s="149"/>
      <c r="F67" s="149"/>
      <c r="G67" s="149"/>
      <c r="H67" s="149"/>
      <c r="I67" s="149"/>
      <c r="J67" s="150">
        <f>J261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1474</v>
      </c>
      <c r="E68" s="149"/>
      <c r="F68" s="149"/>
      <c r="G68" s="149"/>
      <c r="H68" s="149"/>
      <c r="I68" s="149"/>
      <c r="J68" s="150">
        <f>J339</f>
        <v>0</v>
      </c>
      <c r="K68" s="98"/>
      <c r="L68" s="151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129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75" t="str">
        <f>E7</f>
        <v>Klatovy SÚ objektu čp. 59 na st. p. 6139, k. ú. Klatovy (Rozpočet)</v>
      </c>
      <c r="F78" s="376"/>
      <c r="G78" s="376"/>
      <c r="H78" s="376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92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24" t="str">
        <f>E9</f>
        <v>2015-01 - ZTI</v>
      </c>
      <c r="F80" s="377"/>
      <c r="G80" s="377"/>
      <c r="H80" s="37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 xml:space="preserve"> </v>
      </c>
      <c r="G82" s="37"/>
      <c r="H82" s="37"/>
      <c r="I82" s="30" t="s">
        <v>23</v>
      </c>
      <c r="J82" s="60" t="str">
        <f>IF(J12="","",J12)</f>
        <v>17. 6. 2024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E15</f>
        <v xml:space="preserve"> </v>
      </c>
      <c r="G84" s="37"/>
      <c r="H84" s="37"/>
      <c r="I84" s="30" t="s">
        <v>30</v>
      </c>
      <c r="J84" s="33" t="str">
        <f>E21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28</v>
      </c>
      <c r="D85" s="37"/>
      <c r="E85" s="37"/>
      <c r="F85" s="28" t="str">
        <f>IF(E18="","",E18)</f>
        <v>Vyplň údaj</v>
      </c>
      <c r="G85" s="37"/>
      <c r="H85" s="37"/>
      <c r="I85" s="30" t="s">
        <v>32</v>
      </c>
      <c r="J85" s="33" t="str">
        <f>E24</f>
        <v xml:space="preserve"> 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130</v>
      </c>
      <c r="D87" s="155" t="s">
        <v>54</v>
      </c>
      <c r="E87" s="155" t="s">
        <v>50</v>
      </c>
      <c r="F87" s="155" t="s">
        <v>51</v>
      </c>
      <c r="G87" s="155" t="s">
        <v>131</v>
      </c>
      <c r="H87" s="155" t="s">
        <v>132</v>
      </c>
      <c r="I87" s="155" t="s">
        <v>133</v>
      </c>
      <c r="J87" s="155" t="s">
        <v>96</v>
      </c>
      <c r="K87" s="156" t="s">
        <v>134</v>
      </c>
      <c r="L87" s="157"/>
      <c r="M87" s="69" t="s">
        <v>19</v>
      </c>
      <c r="N87" s="70" t="s">
        <v>39</v>
      </c>
      <c r="O87" s="70" t="s">
        <v>135</v>
      </c>
      <c r="P87" s="70" t="s">
        <v>136</v>
      </c>
      <c r="Q87" s="70" t="s">
        <v>137</v>
      </c>
      <c r="R87" s="70" t="s">
        <v>138</v>
      </c>
      <c r="S87" s="70" t="s">
        <v>139</v>
      </c>
      <c r="T87" s="71" t="s">
        <v>140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141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P89+P124</f>
        <v>0</v>
      </c>
      <c r="Q88" s="73"/>
      <c r="R88" s="160">
        <f>R89+R124</f>
        <v>2.8214896331000006</v>
      </c>
      <c r="S88" s="73"/>
      <c r="T88" s="161">
        <f>T89+T124</f>
        <v>2.0989999999999998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68</v>
      </c>
      <c r="AU88" s="18" t="s">
        <v>97</v>
      </c>
      <c r="BK88" s="162">
        <f>BK89+BK124</f>
        <v>0</v>
      </c>
    </row>
    <row r="89" spans="1:65" s="12" customFormat="1" ht="25.9" customHeight="1">
      <c r="B89" s="163"/>
      <c r="C89" s="164"/>
      <c r="D89" s="165" t="s">
        <v>68</v>
      </c>
      <c r="E89" s="166" t="s">
        <v>142</v>
      </c>
      <c r="F89" s="166" t="s">
        <v>1475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P90+P94</f>
        <v>0</v>
      </c>
      <c r="Q89" s="171"/>
      <c r="R89" s="172">
        <f>R90+R94</f>
        <v>1.1718250000000001</v>
      </c>
      <c r="S89" s="171"/>
      <c r="T89" s="173">
        <f>T90+T94</f>
        <v>1.6949999999999998</v>
      </c>
      <c r="AR89" s="174" t="s">
        <v>77</v>
      </c>
      <c r="AT89" s="175" t="s">
        <v>68</v>
      </c>
      <c r="AU89" s="175" t="s">
        <v>69</v>
      </c>
      <c r="AY89" s="174" t="s">
        <v>144</v>
      </c>
      <c r="BK89" s="176">
        <f>BK90+BK94</f>
        <v>0</v>
      </c>
    </row>
    <row r="90" spans="1:65" s="12" customFormat="1" ht="22.9" customHeight="1">
      <c r="B90" s="163"/>
      <c r="C90" s="164"/>
      <c r="D90" s="165" t="s">
        <v>68</v>
      </c>
      <c r="E90" s="177" t="s">
        <v>160</v>
      </c>
      <c r="F90" s="177" t="s">
        <v>1476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SUM(P91:P93)</f>
        <v>0</v>
      </c>
      <c r="Q90" s="171"/>
      <c r="R90" s="172">
        <f>SUM(R91:R93)</f>
        <v>1.1718250000000001</v>
      </c>
      <c r="S90" s="171"/>
      <c r="T90" s="173">
        <f>SUM(T91:T93)</f>
        <v>0</v>
      </c>
      <c r="AR90" s="174" t="s">
        <v>77</v>
      </c>
      <c r="AT90" s="175" t="s">
        <v>68</v>
      </c>
      <c r="AU90" s="175" t="s">
        <v>77</v>
      </c>
      <c r="AY90" s="174" t="s">
        <v>144</v>
      </c>
      <c r="BK90" s="176">
        <f>SUM(BK91:BK93)</f>
        <v>0</v>
      </c>
    </row>
    <row r="91" spans="1:65" s="2" customFormat="1" ht="16.5" customHeight="1">
      <c r="A91" s="35"/>
      <c r="B91" s="36"/>
      <c r="C91" s="179" t="s">
        <v>77</v>
      </c>
      <c r="D91" s="179" t="s">
        <v>146</v>
      </c>
      <c r="E91" s="180" t="s">
        <v>1477</v>
      </c>
      <c r="F91" s="181" t="s">
        <v>1478</v>
      </c>
      <c r="G91" s="182" t="s">
        <v>240</v>
      </c>
      <c r="H91" s="183">
        <v>9.5</v>
      </c>
      <c r="I91" s="184"/>
      <c r="J91" s="185">
        <f>ROUND(I91*H91,2)</f>
        <v>0</v>
      </c>
      <c r="K91" s="181" t="s">
        <v>150</v>
      </c>
      <c r="L91" s="40"/>
      <c r="M91" s="186" t="s">
        <v>19</v>
      </c>
      <c r="N91" s="187" t="s">
        <v>40</v>
      </c>
      <c r="O91" s="65"/>
      <c r="P91" s="188">
        <f>O91*H91</f>
        <v>0</v>
      </c>
      <c r="Q91" s="188">
        <v>0.12335</v>
      </c>
      <c r="R91" s="188">
        <f>Q91*H91</f>
        <v>1.1718250000000001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151</v>
      </c>
      <c r="AT91" s="190" t="s">
        <v>146</v>
      </c>
      <c r="AU91" s="190" t="s">
        <v>79</v>
      </c>
      <c r="AY91" s="18" t="s">
        <v>144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77</v>
      </c>
      <c r="BK91" s="191">
        <f>ROUND(I91*H91,2)</f>
        <v>0</v>
      </c>
      <c r="BL91" s="18" t="s">
        <v>151</v>
      </c>
      <c r="BM91" s="190" t="s">
        <v>1479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1480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79</v>
      </c>
    </row>
    <row r="93" spans="1:65" s="2" customFormat="1" ht="11.25">
      <c r="A93" s="35"/>
      <c r="B93" s="36"/>
      <c r="C93" s="37"/>
      <c r="D93" s="197" t="s">
        <v>154</v>
      </c>
      <c r="E93" s="37"/>
      <c r="F93" s="198" t="s">
        <v>1481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154</v>
      </c>
      <c r="AU93" s="18" t="s">
        <v>79</v>
      </c>
    </row>
    <row r="94" spans="1:65" s="12" customFormat="1" ht="22.9" customHeight="1">
      <c r="B94" s="163"/>
      <c r="C94" s="164"/>
      <c r="D94" s="165" t="s">
        <v>68</v>
      </c>
      <c r="E94" s="177" t="s">
        <v>196</v>
      </c>
      <c r="F94" s="177" t="s">
        <v>1482</v>
      </c>
      <c r="G94" s="164"/>
      <c r="H94" s="164"/>
      <c r="I94" s="167"/>
      <c r="J94" s="178">
        <f>BK94</f>
        <v>0</v>
      </c>
      <c r="K94" s="164"/>
      <c r="L94" s="169"/>
      <c r="M94" s="170"/>
      <c r="N94" s="171"/>
      <c r="O94" s="171"/>
      <c r="P94" s="172">
        <f>P95+SUM(P96:P104)</f>
        <v>0</v>
      </c>
      <c r="Q94" s="171"/>
      <c r="R94" s="172">
        <f>R95+SUM(R96:R104)</f>
        <v>0</v>
      </c>
      <c r="S94" s="171"/>
      <c r="T94" s="173">
        <f>T95+SUM(T96:T104)</f>
        <v>1.6949999999999998</v>
      </c>
      <c r="AR94" s="174" t="s">
        <v>77</v>
      </c>
      <c r="AT94" s="175" t="s">
        <v>68</v>
      </c>
      <c r="AU94" s="175" t="s">
        <v>77</v>
      </c>
      <c r="AY94" s="174" t="s">
        <v>144</v>
      </c>
      <c r="BK94" s="176">
        <f>BK95+SUM(BK96:BK104)</f>
        <v>0</v>
      </c>
    </row>
    <row r="95" spans="1:65" s="2" customFormat="1" ht="16.5" customHeight="1">
      <c r="A95" s="35"/>
      <c r="B95" s="36"/>
      <c r="C95" s="179" t="s">
        <v>79</v>
      </c>
      <c r="D95" s="179" t="s">
        <v>146</v>
      </c>
      <c r="E95" s="180" t="s">
        <v>1483</v>
      </c>
      <c r="F95" s="181" t="s">
        <v>1484</v>
      </c>
      <c r="G95" s="182" t="s">
        <v>204</v>
      </c>
      <c r="H95" s="183">
        <v>5</v>
      </c>
      <c r="I95" s="184"/>
      <c r="J95" s="185">
        <f>ROUND(I95*H95,2)</f>
        <v>0</v>
      </c>
      <c r="K95" s="181" t="s">
        <v>150</v>
      </c>
      <c r="L95" s="40"/>
      <c r="M95" s="186" t="s">
        <v>19</v>
      </c>
      <c r="N95" s="187" t="s">
        <v>40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2.5000000000000001E-2</v>
      </c>
      <c r="T95" s="189">
        <f>S95*H95</f>
        <v>0.125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151</v>
      </c>
      <c r="AT95" s="190" t="s">
        <v>146</v>
      </c>
      <c r="AU95" s="190" t="s">
        <v>79</v>
      </c>
      <c r="AY95" s="18" t="s">
        <v>144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77</v>
      </c>
      <c r="BK95" s="191">
        <f>ROUND(I95*H95,2)</f>
        <v>0</v>
      </c>
      <c r="BL95" s="18" t="s">
        <v>151</v>
      </c>
      <c r="BM95" s="190" t="s">
        <v>1485</v>
      </c>
    </row>
    <row r="96" spans="1:65" s="2" customFormat="1" ht="11.25">
      <c r="A96" s="35"/>
      <c r="B96" s="36"/>
      <c r="C96" s="37"/>
      <c r="D96" s="192" t="s">
        <v>152</v>
      </c>
      <c r="E96" s="37"/>
      <c r="F96" s="193" t="s">
        <v>1486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152</v>
      </c>
      <c r="AU96" s="18" t="s">
        <v>79</v>
      </c>
    </row>
    <row r="97" spans="1:65" s="2" customFormat="1" ht="11.25">
      <c r="A97" s="35"/>
      <c r="B97" s="36"/>
      <c r="C97" s="37"/>
      <c r="D97" s="197" t="s">
        <v>154</v>
      </c>
      <c r="E97" s="37"/>
      <c r="F97" s="198" t="s">
        <v>1487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154</v>
      </c>
      <c r="AU97" s="18" t="s">
        <v>79</v>
      </c>
    </row>
    <row r="98" spans="1:65" s="2" customFormat="1" ht="16.5" customHeight="1">
      <c r="A98" s="35"/>
      <c r="B98" s="36"/>
      <c r="C98" s="179" t="s">
        <v>160</v>
      </c>
      <c r="D98" s="179" t="s">
        <v>146</v>
      </c>
      <c r="E98" s="180" t="s">
        <v>1488</v>
      </c>
      <c r="F98" s="181" t="s">
        <v>1489</v>
      </c>
      <c r="G98" s="182" t="s">
        <v>192</v>
      </c>
      <c r="H98" s="183">
        <v>30</v>
      </c>
      <c r="I98" s="184"/>
      <c r="J98" s="185">
        <f>ROUND(I98*H98,2)</f>
        <v>0</v>
      </c>
      <c r="K98" s="181" t="s">
        <v>150</v>
      </c>
      <c r="L98" s="40"/>
      <c r="M98" s="186" t="s">
        <v>19</v>
      </c>
      <c r="N98" s="187" t="s">
        <v>40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1.9E-2</v>
      </c>
      <c r="T98" s="189">
        <f>S98*H98</f>
        <v>0.56999999999999995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151</v>
      </c>
      <c r="AT98" s="190" t="s">
        <v>146</v>
      </c>
      <c r="AU98" s="190" t="s">
        <v>79</v>
      </c>
      <c r="AY98" s="18" t="s">
        <v>144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77</v>
      </c>
      <c r="BK98" s="191">
        <f>ROUND(I98*H98,2)</f>
        <v>0</v>
      </c>
      <c r="BL98" s="18" t="s">
        <v>151</v>
      </c>
      <c r="BM98" s="190" t="s">
        <v>1490</v>
      </c>
    </row>
    <row r="99" spans="1:65" s="2" customFormat="1" ht="11.25">
      <c r="A99" s="35"/>
      <c r="B99" s="36"/>
      <c r="C99" s="37"/>
      <c r="D99" s="192" t="s">
        <v>152</v>
      </c>
      <c r="E99" s="37"/>
      <c r="F99" s="193" t="s">
        <v>1491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152</v>
      </c>
      <c r="AU99" s="18" t="s">
        <v>79</v>
      </c>
    </row>
    <row r="100" spans="1:65" s="2" customFormat="1" ht="11.25">
      <c r="A100" s="35"/>
      <c r="B100" s="36"/>
      <c r="C100" s="37"/>
      <c r="D100" s="197" t="s">
        <v>154</v>
      </c>
      <c r="E100" s="37"/>
      <c r="F100" s="198" t="s">
        <v>1492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154</v>
      </c>
      <c r="AU100" s="18" t="s">
        <v>79</v>
      </c>
    </row>
    <row r="101" spans="1:65" s="2" customFormat="1" ht="16.5" customHeight="1">
      <c r="A101" s="35"/>
      <c r="B101" s="36"/>
      <c r="C101" s="179" t="s">
        <v>151</v>
      </c>
      <c r="D101" s="179" t="s">
        <v>146</v>
      </c>
      <c r="E101" s="180" t="s">
        <v>1493</v>
      </c>
      <c r="F101" s="181" t="s">
        <v>1494</v>
      </c>
      <c r="G101" s="182" t="s">
        <v>192</v>
      </c>
      <c r="H101" s="183">
        <v>25</v>
      </c>
      <c r="I101" s="184"/>
      <c r="J101" s="185">
        <f>ROUND(I101*H101,2)</f>
        <v>0</v>
      </c>
      <c r="K101" s="181" t="s">
        <v>150</v>
      </c>
      <c r="L101" s="40"/>
      <c r="M101" s="186" t="s">
        <v>19</v>
      </c>
      <c r="N101" s="187" t="s">
        <v>40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0.04</v>
      </c>
      <c r="T101" s="189">
        <f>S101*H101</f>
        <v>1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151</v>
      </c>
      <c r="AT101" s="190" t="s">
        <v>146</v>
      </c>
      <c r="AU101" s="190" t="s">
        <v>79</v>
      </c>
      <c r="AY101" s="18" t="s">
        <v>144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77</v>
      </c>
      <c r="BK101" s="191">
        <f>ROUND(I101*H101,2)</f>
        <v>0</v>
      </c>
      <c r="BL101" s="18" t="s">
        <v>151</v>
      </c>
      <c r="BM101" s="190" t="s">
        <v>1495</v>
      </c>
    </row>
    <row r="102" spans="1:65" s="2" customFormat="1" ht="11.25">
      <c r="A102" s="35"/>
      <c r="B102" s="36"/>
      <c r="C102" s="37"/>
      <c r="D102" s="192" t="s">
        <v>152</v>
      </c>
      <c r="E102" s="37"/>
      <c r="F102" s="193" t="s">
        <v>1496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152</v>
      </c>
      <c r="AU102" s="18" t="s">
        <v>79</v>
      </c>
    </row>
    <row r="103" spans="1:65" s="2" customFormat="1" ht="11.25">
      <c r="A103" s="35"/>
      <c r="B103" s="36"/>
      <c r="C103" s="37"/>
      <c r="D103" s="197" t="s">
        <v>154</v>
      </c>
      <c r="E103" s="37"/>
      <c r="F103" s="198" t="s">
        <v>1497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154</v>
      </c>
      <c r="AU103" s="18" t="s">
        <v>79</v>
      </c>
    </row>
    <row r="104" spans="1:65" s="12" customFormat="1" ht="20.85" customHeight="1">
      <c r="B104" s="163"/>
      <c r="C104" s="164"/>
      <c r="D104" s="165" t="s">
        <v>68</v>
      </c>
      <c r="E104" s="177" t="s">
        <v>626</v>
      </c>
      <c r="F104" s="177" t="s">
        <v>1498</v>
      </c>
      <c r="G104" s="164"/>
      <c r="H104" s="164"/>
      <c r="I104" s="167"/>
      <c r="J104" s="178">
        <f>BK104</f>
        <v>0</v>
      </c>
      <c r="K104" s="164"/>
      <c r="L104" s="169"/>
      <c r="M104" s="170"/>
      <c r="N104" s="171"/>
      <c r="O104" s="171"/>
      <c r="P104" s="172">
        <f>SUM(P105:P123)</f>
        <v>0</v>
      </c>
      <c r="Q104" s="171"/>
      <c r="R104" s="172">
        <f>SUM(R105:R123)</f>
        <v>0</v>
      </c>
      <c r="S104" s="171"/>
      <c r="T104" s="173">
        <f>SUM(T105:T123)</f>
        <v>0</v>
      </c>
      <c r="AR104" s="174" t="s">
        <v>77</v>
      </c>
      <c r="AT104" s="175" t="s">
        <v>68</v>
      </c>
      <c r="AU104" s="175" t="s">
        <v>79</v>
      </c>
      <c r="AY104" s="174" t="s">
        <v>144</v>
      </c>
      <c r="BK104" s="176">
        <f>SUM(BK105:BK123)</f>
        <v>0</v>
      </c>
    </row>
    <row r="105" spans="1:65" s="2" customFormat="1" ht="16.5" customHeight="1">
      <c r="A105" s="35"/>
      <c r="B105" s="36"/>
      <c r="C105" s="179" t="s">
        <v>171</v>
      </c>
      <c r="D105" s="179" t="s">
        <v>146</v>
      </c>
      <c r="E105" s="180" t="s">
        <v>1499</v>
      </c>
      <c r="F105" s="181" t="s">
        <v>1500</v>
      </c>
      <c r="G105" s="182" t="s">
        <v>185</v>
      </c>
      <c r="H105" s="183">
        <v>2.0990000000000002</v>
      </c>
      <c r="I105" s="184"/>
      <c r="J105" s="185">
        <f>ROUND(I105*H105,2)</f>
        <v>0</v>
      </c>
      <c r="K105" s="181" t="s">
        <v>150</v>
      </c>
      <c r="L105" s="40"/>
      <c r="M105" s="186" t="s">
        <v>19</v>
      </c>
      <c r="N105" s="187" t="s">
        <v>40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151</v>
      </c>
      <c r="AT105" s="190" t="s">
        <v>146</v>
      </c>
      <c r="AU105" s="190" t="s">
        <v>160</v>
      </c>
      <c r="AY105" s="18" t="s">
        <v>144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77</v>
      </c>
      <c r="BK105" s="191">
        <f>ROUND(I105*H105,2)</f>
        <v>0</v>
      </c>
      <c r="BL105" s="18" t="s">
        <v>151</v>
      </c>
      <c r="BM105" s="190" t="s">
        <v>1501</v>
      </c>
    </row>
    <row r="106" spans="1:65" s="2" customFormat="1" ht="11.25">
      <c r="A106" s="35"/>
      <c r="B106" s="36"/>
      <c r="C106" s="37"/>
      <c r="D106" s="192" t="s">
        <v>152</v>
      </c>
      <c r="E106" s="37"/>
      <c r="F106" s="193" t="s">
        <v>1502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152</v>
      </c>
      <c r="AU106" s="18" t="s">
        <v>160</v>
      </c>
    </row>
    <row r="107" spans="1:65" s="2" customFormat="1" ht="11.25">
      <c r="A107" s="35"/>
      <c r="B107" s="36"/>
      <c r="C107" s="37"/>
      <c r="D107" s="197" t="s">
        <v>154</v>
      </c>
      <c r="E107" s="37"/>
      <c r="F107" s="198" t="s">
        <v>1503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154</v>
      </c>
      <c r="AU107" s="18" t="s">
        <v>160</v>
      </c>
    </row>
    <row r="108" spans="1:65" s="2" customFormat="1" ht="16.5" customHeight="1">
      <c r="A108" s="35"/>
      <c r="B108" s="36"/>
      <c r="C108" s="179" t="s">
        <v>163</v>
      </c>
      <c r="D108" s="179" t="s">
        <v>146</v>
      </c>
      <c r="E108" s="180" t="s">
        <v>1504</v>
      </c>
      <c r="F108" s="181" t="s">
        <v>1505</v>
      </c>
      <c r="G108" s="182" t="s">
        <v>185</v>
      </c>
      <c r="H108" s="183">
        <v>2.0990000000000002</v>
      </c>
      <c r="I108" s="184"/>
      <c r="J108" s="185">
        <f>ROUND(I108*H108,2)</f>
        <v>0</v>
      </c>
      <c r="K108" s="181" t="s">
        <v>150</v>
      </c>
      <c r="L108" s="40"/>
      <c r="M108" s="186" t="s">
        <v>19</v>
      </c>
      <c r="N108" s="187" t="s">
        <v>40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151</v>
      </c>
      <c r="AT108" s="190" t="s">
        <v>146</v>
      </c>
      <c r="AU108" s="190" t="s">
        <v>160</v>
      </c>
      <c r="AY108" s="18" t="s">
        <v>144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77</v>
      </c>
      <c r="BK108" s="191">
        <f>ROUND(I108*H108,2)</f>
        <v>0</v>
      </c>
      <c r="BL108" s="18" t="s">
        <v>151</v>
      </c>
      <c r="BM108" s="190" t="s">
        <v>1506</v>
      </c>
    </row>
    <row r="109" spans="1:65" s="2" customFormat="1" ht="11.25">
      <c r="A109" s="35"/>
      <c r="B109" s="36"/>
      <c r="C109" s="37"/>
      <c r="D109" s="192" t="s">
        <v>152</v>
      </c>
      <c r="E109" s="37"/>
      <c r="F109" s="193" t="s">
        <v>1507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160</v>
      </c>
    </row>
    <row r="110" spans="1:65" s="2" customFormat="1" ht="11.25">
      <c r="A110" s="35"/>
      <c r="B110" s="36"/>
      <c r="C110" s="37"/>
      <c r="D110" s="197" t="s">
        <v>154</v>
      </c>
      <c r="E110" s="37"/>
      <c r="F110" s="198" t="s">
        <v>1508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154</v>
      </c>
      <c r="AU110" s="18" t="s">
        <v>160</v>
      </c>
    </row>
    <row r="111" spans="1:65" s="2" customFormat="1" ht="16.5" customHeight="1">
      <c r="A111" s="35"/>
      <c r="B111" s="36"/>
      <c r="C111" s="179" t="s">
        <v>182</v>
      </c>
      <c r="D111" s="179" t="s">
        <v>146</v>
      </c>
      <c r="E111" s="180" t="s">
        <v>445</v>
      </c>
      <c r="F111" s="181" t="s">
        <v>446</v>
      </c>
      <c r="G111" s="182" t="s">
        <v>185</v>
      </c>
      <c r="H111" s="183">
        <v>2.0990000000000002</v>
      </c>
      <c r="I111" s="184"/>
      <c r="J111" s="185">
        <f>ROUND(I111*H111,2)</f>
        <v>0</v>
      </c>
      <c r="K111" s="181" t="s">
        <v>150</v>
      </c>
      <c r="L111" s="40"/>
      <c r="M111" s="186" t="s">
        <v>19</v>
      </c>
      <c r="N111" s="187" t="s">
        <v>40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151</v>
      </c>
      <c r="AT111" s="190" t="s">
        <v>146</v>
      </c>
      <c r="AU111" s="190" t="s">
        <v>160</v>
      </c>
      <c r="AY111" s="18" t="s">
        <v>144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77</v>
      </c>
      <c r="BK111" s="191">
        <f>ROUND(I111*H111,2)</f>
        <v>0</v>
      </c>
      <c r="BL111" s="18" t="s">
        <v>151</v>
      </c>
      <c r="BM111" s="190" t="s">
        <v>1509</v>
      </c>
    </row>
    <row r="112" spans="1:65" s="2" customFormat="1" ht="11.25">
      <c r="A112" s="35"/>
      <c r="B112" s="36"/>
      <c r="C112" s="37"/>
      <c r="D112" s="192" t="s">
        <v>152</v>
      </c>
      <c r="E112" s="37"/>
      <c r="F112" s="193" t="s">
        <v>448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152</v>
      </c>
      <c r="AU112" s="18" t="s">
        <v>160</v>
      </c>
    </row>
    <row r="113" spans="1:65" s="2" customFormat="1" ht="11.25">
      <c r="A113" s="35"/>
      <c r="B113" s="36"/>
      <c r="C113" s="37"/>
      <c r="D113" s="197" t="s">
        <v>154</v>
      </c>
      <c r="E113" s="37"/>
      <c r="F113" s="198" t="s">
        <v>449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154</v>
      </c>
      <c r="AU113" s="18" t="s">
        <v>160</v>
      </c>
    </row>
    <row r="114" spans="1:65" s="2" customFormat="1" ht="16.5" customHeight="1">
      <c r="A114" s="35"/>
      <c r="B114" s="36"/>
      <c r="C114" s="179" t="s">
        <v>168</v>
      </c>
      <c r="D114" s="179" t="s">
        <v>146</v>
      </c>
      <c r="E114" s="180" t="s">
        <v>450</v>
      </c>
      <c r="F114" s="181" t="s">
        <v>451</v>
      </c>
      <c r="G114" s="182" t="s">
        <v>185</v>
      </c>
      <c r="H114" s="183">
        <v>20.99</v>
      </c>
      <c r="I114" s="184"/>
      <c r="J114" s="185">
        <f>ROUND(I114*H114,2)</f>
        <v>0</v>
      </c>
      <c r="K114" s="181" t="s">
        <v>150</v>
      </c>
      <c r="L114" s="40"/>
      <c r="M114" s="186" t="s">
        <v>19</v>
      </c>
      <c r="N114" s="187" t="s">
        <v>40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151</v>
      </c>
      <c r="AT114" s="190" t="s">
        <v>146</v>
      </c>
      <c r="AU114" s="190" t="s">
        <v>160</v>
      </c>
      <c r="AY114" s="18" t="s">
        <v>144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77</v>
      </c>
      <c r="BK114" s="191">
        <f>ROUND(I114*H114,2)</f>
        <v>0</v>
      </c>
      <c r="BL114" s="18" t="s">
        <v>151</v>
      </c>
      <c r="BM114" s="190" t="s">
        <v>1510</v>
      </c>
    </row>
    <row r="115" spans="1:65" s="2" customFormat="1" ht="19.5">
      <c r="A115" s="35"/>
      <c r="B115" s="36"/>
      <c r="C115" s="37"/>
      <c r="D115" s="192" t="s">
        <v>152</v>
      </c>
      <c r="E115" s="37"/>
      <c r="F115" s="193" t="s">
        <v>453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152</v>
      </c>
      <c r="AU115" s="18" t="s">
        <v>160</v>
      </c>
    </row>
    <row r="116" spans="1:65" s="2" customFormat="1" ht="11.25">
      <c r="A116" s="35"/>
      <c r="B116" s="36"/>
      <c r="C116" s="37"/>
      <c r="D116" s="197" t="s">
        <v>154</v>
      </c>
      <c r="E116" s="37"/>
      <c r="F116" s="198" t="s">
        <v>454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154</v>
      </c>
      <c r="AU116" s="18" t="s">
        <v>160</v>
      </c>
    </row>
    <row r="117" spans="1:65" s="13" customFormat="1" ht="11.25">
      <c r="B117" s="199"/>
      <c r="C117" s="200"/>
      <c r="D117" s="192" t="s">
        <v>214</v>
      </c>
      <c r="E117" s="201" t="s">
        <v>19</v>
      </c>
      <c r="F117" s="202" t="s">
        <v>1511</v>
      </c>
      <c r="G117" s="200"/>
      <c r="H117" s="203">
        <v>20.99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214</v>
      </c>
      <c r="AU117" s="209" t="s">
        <v>160</v>
      </c>
      <c r="AV117" s="13" t="s">
        <v>79</v>
      </c>
      <c r="AW117" s="13" t="s">
        <v>31</v>
      </c>
      <c r="AX117" s="13" t="s">
        <v>77</v>
      </c>
      <c r="AY117" s="209" t="s">
        <v>144</v>
      </c>
    </row>
    <row r="118" spans="1:65" s="2" customFormat="1" ht="16.5" customHeight="1">
      <c r="A118" s="35"/>
      <c r="B118" s="36"/>
      <c r="C118" s="179" t="s">
        <v>196</v>
      </c>
      <c r="D118" s="179" t="s">
        <v>146</v>
      </c>
      <c r="E118" s="180" t="s">
        <v>1512</v>
      </c>
      <c r="F118" s="181" t="s">
        <v>1513</v>
      </c>
      <c r="G118" s="182" t="s">
        <v>185</v>
      </c>
      <c r="H118" s="183">
        <v>2.0990000000000002</v>
      </c>
      <c r="I118" s="184"/>
      <c r="J118" s="185">
        <f>ROUND(I118*H118,2)</f>
        <v>0</v>
      </c>
      <c r="K118" s="181" t="s">
        <v>150</v>
      </c>
      <c r="L118" s="40"/>
      <c r="M118" s="186" t="s">
        <v>19</v>
      </c>
      <c r="N118" s="187" t="s">
        <v>40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151</v>
      </c>
      <c r="AT118" s="190" t="s">
        <v>146</v>
      </c>
      <c r="AU118" s="190" t="s">
        <v>160</v>
      </c>
      <c r="AY118" s="18" t="s">
        <v>144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77</v>
      </c>
      <c r="BK118" s="191">
        <f>ROUND(I118*H118,2)</f>
        <v>0</v>
      </c>
      <c r="BL118" s="18" t="s">
        <v>151</v>
      </c>
      <c r="BM118" s="190" t="s">
        <v>1514</v>
      </c>
    </row>
    <row r="119" spans="1:65" s="2" customFormat="1" ht="11.25">
      <c r="A119" s="35"/>
      <c r="B119" s="36"/>
      <c r="C119" s="37"/>
      <c r="D119" s="192" t="s">
        <v>152</v>
      </c>
      <c r="E119" s="37"/>
      <c r="F119" s="193" t="s">
        <v>1513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152</v>
      </c>
      <c r="AU119" s="18" t="s">
        <v>160</v>
      </c>
    </row>
    <row r="120" spans="1:65" s="2" customFormat="1" ht="11.25">
      <c r="A120" s="35"/>
      <c r="B120" s="36"/>
      <c r="C120" s="37"/>
      <c r="D120" s="197" t="s">
        <v>154</v>
      </c>
      <c r="E120" s="37"/>
      <c r="F120" s="198" t="s">
        <v>1515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154</v>
      </c>
      <c r="AU120" s="18" t="s">
        <v>160</v>
      </c>
    </row>
    <row r="121" spans="1:65" s="2" customFormat="1" ht="16.5" customHeight="1">
      <c r="A121" s="35"/>
      <c r="B121" s="36"/>
      <c r="C121" s="179" t="s">
        <v>174</v>
      </c>
      <c r="D121" s="179" t="s">
        <v>146</v>
      </c>
      <c r="E121" s="180" t="s">
        <v>1516</v>
      </c>
      <c r="F121" s="181" t="s">
        <v>1517</v>
      </c>
      <c r="G121" s="182" t="s">
        <v>185</v>
      </c>
      <c r="H121" s="183">
        <v>1.1719999999999999</v>
      </c>
      <c r="I121" s="184"/>
      <c r="J121" s="185">
        <f>ROUND(I121*H121,2)</f>
        <v>0</v>
      </c>
      <c r="K121" s="181" t="s">
        <v>150</v>
      </c>
      <c r="L121" s="40"/>
      <c r="M121" s="186" t="s">
        <v>19</v>
      </c>
      <c r="N121" s="187" t="s">
        <v>40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151</v>
      </c>
      <c r="AT121" s="190" t="s">
        <v>146</v>
      </c>
      <c r="AU121" s="190" t="s">
        <v>160</v>
      </c>
      <c r="AY121" s="18" t="s">
        <v>144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77</v>
      </c>
      <c r="BK121" s="191">
        <f>ROUND(I121*H121,2)</f>
        <v>0</v>
      </c>
      <c r="BL121" s="18" t="s">
        <v>151</v>
      </c>
      <c r="BM121" s="190" t="s">
        <v>1518</v>
      </c>
    </row>
    <row r="122" spans="1:65" s="2" customFormat="1" ht="19.5">
      <c r="A122" s="35"/>
      <c r="B122" s="36"/>
      <c r="C122" s="37"/>
      <c r="D122" s="192" t="s">
        <v>152</v>
      </c>
      <c r="E122" s="37"/>
      <c r="F122" s="193" t="s">
        <v>1519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152</v>
      </c>
      <c r="AU122" s="18" t="s">
        <v>160</v>
      </c>
    </row>
    <row r="123" spans="1:65" s="2" customFormat="1" ht="11.25">
      <c r="A123" s="35"/>
      <c r="B123" s="36"/>
      <c r="C123" s="37"/>
      <c r="D123" s="197" t="s">
        <v>154</v>
      </c>
      <c r="E123" s="37"/>
      <c r="F123" s="198" t="s">
        <v>1520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154</v>
      </c>
      <c r="AU123" s="18" t="s">
        <v>160</v>
      </c>
    </row>
    <row r="124" spans="1:65" s="12" customFormat="1" ht="25.9" customHeight="1">
      <c r="B124" s="163"/>
      <c r="C124" s="164"/>
      <c r="D124" s="165" t="s">
        <v>68</v>
      </c>
      <c r="E124" s="166" t="s">
        <v>472</v>
      </c>
      <c r="F124" s="166" t="s">
        <v>1521</v>
      </c>
      <c r="G124" s="164"/>
      <c r="H124" s="164"/>
      <c r="I124" s="167"/>
      <c r="J124" s="168">
        <f>BK124</f>
        <v>0</v>
      </c>
      <c r="K124" s="164"/>
      <c r="L124" s="169"/>
      <c r="M124" s="170"/>
      <c r="N124" s="171"/>
      <c r="O124" s="171"/>
      <c r="P124" s="172">
        <f>P125+P195+P261+P339</f>
        <v>0</v>
      </c>
      <c r="Q124" s="171"/>
      <c r="R124" s="172">
        <f>R125+R195+R261+R339</f>
        <v>1.6496646331000004</v>
      </c>
      <c r="S124" s="171"/>
      <c r="T124" s="173">
        <f>T125+T195+T261+T339</f>
        <v>0.40400000000000003</v>
      </c>
      <c r="AR124" s="174" t="s">
        <v>79</v>
      </c>
      <c r="AT124" s="175" t="s">
        <v>68</v>
      </c>
      <c r="AU124" s="175" t="s">
        <v>69</v>
      </c>
      <c r="AY124" s="174" t="s">
        <v>144</v>
      </c>
      <c r="BK124" s="176">
        <f>BK125+BK195+BK261+BK339</f>
        <v>0</v>
      </c>
    </row>
    <row r="125" spans="1:65" s="12" customFormat="1" ht="22.9" customHeight="1">
      <c r="B125" s="163"/>
      <c r="C125" s="164"/>
      <c r="D125" s="165" t="s">
        <v>68</v>
      </c>
      <c r="E125" s="177" t="s">
        <v>1522</v>
      </c>
      <c r="F125" s="177" t="s">
        <v>1523</v>
      </c>
      <c r="G125" s="164"/>
      <c r="H125" s="164"/>
      <c r="I125" s="167"/>
      <c r="J125" s="178">
        <f>BK125</f>
        <v>0</v>
      </c>
      <c r="K125" s="164"/>
      <c r="L125" s="169"/>
      <c r="M125" s="170"/>
      <c r="N125" s="171"/>
      <c r="O125" s="171"/>
      <c r="P125" s="172">
        <f>SUM(P126:P194)</f>
        <v>0</v>
      </c>
      <c r="Q125" s="171"/>
      <c r="R125" s="172">
        <f>SUM(R126:R194)</f>
        <v>0.30427418000000006</v>
      </c>
      <c r="S125" s="171"/>
      <c r="T125" s="173">
        <f>SUM(T126:T194)</f>
        <v>0.3614</v>
      </c>
      <c r="AR125" s="174" t="s">
        <v>79</v>
      </c>
      <c r="AT125" s="175" t="s">
        <v>68</v>
      </c>
      <c r="AU125" s="175" t="s">
        <v>77</v>
      </c>
      <c r="AY125" s="174" t="s">
        <v>144</v>
      </c>
      <c r="BK125" s="176">
        <f>SUM(BK126:BK194)</f>
        <v>0</v>
      </c>
    </row>
    <row r="126" spans="1:65" s="2" customFormat="1" ht="16.5" customHeight="1">
      <c r="A126" s="35"/>
      <c r="B126" s="36"/>
      <c r="C126" s="179" t="s">
        <v>237</v>
      </c>
      <c r="D126" s="179" t="s">
        <v>146</v>
      </c>
      <c r="E126" s="180" t="s">
        <v>1524</v>
      </c>
      <c r="F126" s="181" t="s">
        <v>1525</v>
      </c>
      <c r="G126" s="182" t="s">
        <v>192</v>
      </c>
      <c r="H126" s="183">
        <v>20</v>
      </c>
      <c r="I126" s="184"/>
      <c r="J126" s="185">
        <f>ROUND(I126*H126,2)</f>
        <v>0</v>
      </c>
      <c r="K126" s="181" t="s">
        <v>150</v>
      </c>
      <c r="L126" s="40"/>
      <c r="M126" s="186" t="s">
        <v>19</v>
      </c>
      <c r="N126" s="187" t="s">
        <v>40</v>
      </c>
      <c r="O126" s="65"/>
      <c r="P126" s="188">
        <f>O126*H126</f>
        <v>0</v>
      </c>
      <c r="Q126" s="188">
        <v>0</v>
      </c>
      <c r="R126" s="188">
        <f>Q126*H126</f>
        <v>0</v>
      </c>
      <c r="S126" s="188">
        <v>1.4919999999999999E-2</v>
      </c>
      <c r="T126" s="189">
        <f>S126*H126</f>
        <v>0.2984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179</v>
      </c>
      <c r="AT126" s="190" t="s">
        <v>146</v>
      </c>
      <c r="AU126" s="190" t="s">
        <v>79</v>
      </c>
      <c r="AY126" s="18" t="s">
        <v>144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77</v>
      </c>
      <c r="BK126" s="191">
        <f>ROUND(I126*H126,2)</f>
        <v>0</v>
      </c>
      <c r="BL126" s="18" t="s">
        <v>179</v>
      </c>
      <c r="BM126" s="190" t="s">
        <v>1526</v>
      </c>
    </row>
    <row r="127" spans="1:65" s="2" customFormat="1" ht="11.25">
      <c r="A127" s="35"/>
      <c r="B127" s="36"/>
      <c r="C127" s="37"/>
      <c r="D127" s="192" t="s">
        <v>152</v>
      </c>
      <c r="E127" s="37"/>
      <c r="F127" s="193" t="s">
        <v>1527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152</v>
      </c>
      <c r="AU127" s="18" t="s">
        <v>79</v>
      </c>
    </row>
    <row r="128" spans="1:65" s="2" customFormat="1" ht="11.25">
      <c r="A128" s="35"/>
      <c r="B128" s="36"/>
      <c r="C128" s="37"/>
      <c r="D128" s="197" t="s">
        <v>154</v>
      </c>
      <c r="E128" s="37"/>
      <c r="F128" s="198" t="s">
        <v>1528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154</v>
      </c>
      <c r="AU128" s="18" t="s">
        <v>79</v>
      </c>
    </row>
    <row r="129" spans="1:65" s="2" customFormat="1" ht="16.5" customHeight="1">
      <c r="A129" s="35"/>
      <c r="B129" s="36"/>
      <c r="C129" s="179" t="s">
        <v>8</v>
      </c>
      <c r="D129" s="179" t="s">
        <v>146</v>
      </c>
      <c r="E129" s="180" t="s">
        <v>1529</v>
      </c>
      <c r="F129" s="181" t="s">
        <v>1530</v>
      </c>
      <c r="G129" s="182" t="s">
        <v>192</v>
      </c>
      <c r="H129" s="183">
        <v>30</v>
      </c>
      <c r="I129" s="184"/>
      <c r="J129" s="185">
        <f>ROUND(I129*H129,2)</f>
        <v>0</v>
      </c>
      <c r="K129" s="181" t="s">
        <v>150</v>
      </c>
      <c r="L129" s="40"/>
      <c r="M129" s="186" t="s">
        <v>19</v>
      </c>
      <c r="N129" s="187" t="s">
        <v>40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2.0999999999999999E-3</v>
      </c>
      <c r="T129" s="189">
        <f>S129*H129</f>
        <v>6.3E-2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179</v>
      </c>
      <c r="AT129" s="190" t="s">
        <v>146</v>
      </c>
      <c r="AU129" s="190" t="s">
        <v>79</v>
      </c>
      <c r="AY129" s="18" t="s">
        <v>144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77</v>
      </c>
      <c r="BK129" s="191">
        <f>ROUND(I129*H129,2)</f>
        <v>0</v>
      </c>
      <c r="BL129" s="18" t="s">
        <v>179</v>
      </c>
      <c r="BM129" s="190" t="s">
        <v>1531</v>
      </c>
    </row>
    <row r="130" spans="1:65" s="2" customFormat="1" ht="11.25">
      <c r="A130" s="35"/>
      <c r="B130" s="36"/>
      <c r="C130" s="37"/>
      <c r="D130" s="192" t="s">
        <v>152</v>
      </c>
      <c r="E130" s="37"/>
      <c r="F130" s="193" t="s">
        <v>1532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152</v>
      </c>
      <c r="AU130" s="18" t="s">
        <v>79</v>
      </c>
    </row>
    <row r="131" spans="1:65" s="2" customFormat="1" ht="11.25">
      <c r="A131" s="35"/>
      <c r="B131" s="36"/>
      <c r="C131" s="37"/>
      <c r="D131" s="197" t="s">
        <v>154</v>
      </c>
      <c r="E131" s="37"/>
      <c r="F131" s="198" t="s">
        <v>1533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154</v>
      </c>
      <c r="AU131" s="18" t="s">
        <v>79</v>
      </c>
    </row>
    <row r="132" spans="1:65" s="2" customFormat="1" ht="16.5" customHeight="1">
      <c r="A132" s="35"/>
      <c r="B132" s="36"/>
      <c r="C132" s="179" t="s">
        <v>249</v>
      </c>
      <c r="D132" s="179" t="s">
        <v>146</v>
      </c>
      <c r="E132" s="180" t="s">
        <v>1534</v>
      </c>
      <c r="F132" s="181" t="s">
        <v>1535</v>
      </c>
      <c r="G132" s="182" t="s">
        <v>192</v>
      </c>
      <c r="H132" s="183">
        <v>3</v>
      </c>
      <c r="I132" s="184"/>
      <c r="J132" s="185">
        <f>ROUND(I132*H132,2)</f>
        <v>0</v>
      </c>
      <c r="K132" s="181" t="s">
        <v>150</v>
      </c>
      <c r="L132" s="40"/>
      <c r="M132" s="186" t="s">
        <v>19</v>
      </c>
      <c r="N132" s="187" t="s">
        <v>40</v>
      </c>
      <c r="O132" s="65"/>
      <c r="P132" s="188">
        <f>O132*H132</f>
        <v>0</v>
      </c>
      <c r="Q132" s="188">
        <v>1.6759800000000001E-3</v>
      </c>
      <c r="R132" s="188">
        <f>Q132*H132</f>
        <v>5.0279399999999998E-3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179</v>
      </c>
      <c r="AT132" s="190" t="s">
        <v>146</v>
      </c>
      <c r="AU132" s="190" t="s">
        <v>79</v>
      </c>
      <c r="AY132" s="18" t="s">
        <v>144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77</v>
      </c>
      <c r="BK132" s="191">
        <f>ROUND(I132*H132,2)</f>
        <v>0</v>
      </c>
      <c r="BL132" s="18" t="s">
        <v>179</v>
      </c>
      <c r="BM132" s="190" t="s">
        <v>1536</v>
      </c>
    </row>
    <row r="133" spans="1:65" s="2" customFormat="1" ht="11.25">
      <c r="A133" s="35"/>
      <c r="B133" s="36"/>
      <c r="C133" s="37"/>
      <c r="D133" s="192" t="s">
        <v>152</v>
      </c>
      <c r="E133" s="37"/>
      <c r="F133" s="193" t="s">
        <v>1537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79</v>
      </c>
    </row>
    <row r="134" spans="1:65" s="2" customFormat="1" ht="11.25">
      <c r="A134" s="35"/>
      <c r="B134" s="36"/>
      <c r="C134" s="37"/>
      <c r="D134" s="197" t="s">
        <v>154</v>
      </c>
      <c r="E134" s="37"/>
      <c r="F134" s="198" t="s">
        <v>1538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154</v>
      </c>
      <c r="AU134" s="18" t="s">
        <v>79</v>
      </c>
    </row>
    <row r="135" spans="1:65" s="2" customFormat="1" ht="16.5" customHeight="1">
      <c r="A135" s="35"/>
      <c r="B135" s="36"/>
      <c r="C135" s="179" t="s">
        <v>186</v>
      </c>
      <c r="D135" s="179" t="s">
        <v>146</v>
      </c>
      <c r="E135" s="180" t="s">
        <v>1539</v>
      </c>
      <c r="F135" s="181" t="s">
        <v>1540</v>
      </c>
      <c r="G135" s="182" t="s">
        <v>192</v>
      </c>
      <c r="H135" s="183">
        <v>3</v>
      </c>
      <c r="I135" s="184"/>
      <c r="J135" s="185">
        <f>ROUND(I135*H135,2)</f>
        <v>0</v>
      </c>
      <c r="K135" s="181" t="s">
        <v>150</v>
      </c>
      <c r="L135" s="40"/>
      <c r="M135" s="186" t="s">
        <v>19</v>
      </c>
      <c r="N135" s="187" t="s">
        <v>40</v>
      </c>
      <c r="O135" s="65"/>
      <c r="P135" s="188">
        <f>O135*H135</f>
        <v>0</v>
      </c>
      <c r="Q135" s="188">
        <v>1.9056800000000001E-3</v>
      </c>
      <c r="R135" s="188">
        <f>Q135*H135</f>
        <v>5.7170400000000005E-3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179</v>
      </c>
      <c r="AT135" s="190" t="s">
        <v>146</v>
      </c>
      <c r="AU135" s="190" t="s">
        <v>79</v>
      </c>
      <c r="AY135" s="18" t="s">
        <v>144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77</v>
      </c>
      <c r="BK135" s="191">
        <f>ROUND(I135*H135,2)</f>
        <v>0</v>
      </c>
      <c r="BL135" s="18" t="s">
        <v>179</v>
      </c>
      <c r="BM135" s="190" t="s">
        <v>1541</v>
      </c>
    </row>
    <row r="136" spans="1:65" s="2" customFormat="1" ht="11.25">
      <c r="A136" s="35"/>
      <c r="B136" s="36"/>
      <c r="C136" s="37"/>
      <c r="D136" s="192" t="s">
        <v>152</v>
      </c>
      <c r="E136" s="37"/>
      <c r="F136" s="193" t="s">
        <v>1542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152</v>
      </c>
      <c r="AU136" s="18" t="s">
        <v>79</v>
      </c>
    </row>
    <row r="137" spans="1:65" s="2" customFormat="1" ht="11.25">
      <c r="A137" s="35"/>
      <c r="B137" s="36"/>
      <c r="C137" s="37"/>
      <c r="D137" s="197" t="s">
        <v>154</v>
      </c>
      <c r="E137" s="37"/>
      <c r="F137" s="198" t="s">
        <v>1543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154</v>
      </c>
      <c r="AU137" s="18" t="s">
        <v>79</v>
      </c>
    </row>
    <row r="138" spans="1:65" s="2" customFormat="1" ht="16.5" customHeight="1">
      <c r="A138" s="35"/>
      <c r="B138" s="36"/>
      <c r="C138" s="179" t="s">
        <v>259</v>
      </c>
      <c r="D138" s="179" t="s">
        <v>146</v>
      </c>
      <c r="E138" s="180" t="s">
        <v>1544</v>
      </c>
      <c r="F138" s="181" t="s">
        <v>1545</v>
      </c>
      <c r="G138" s="182" t="s">
        <v>192</v>
      </c>
      <c r="H138" s="183">
        <v>18</v>
      </c>
      <c r="I138" s="184"/>
      <c r="J138" s="185">
        <f>ROUND(I138*H138,2)</f>
        <v>0</v>
      </c>
      <c r="K138" s="181" t="s">
        <v>150</v>
      </c>
      <c r="L138" s="40"/>
      <c r="M138" s="186" t="s">
        <v>19</v>
      </c>
      <c r="N138" s="187" t="s">
        <v>40</v>
      </c>
      <c r="O138" s="65"/>
      <c r="P138" s="188">
        <f>O138*H138</f>
        <v>0</v>
      </c>
      <c r="Q138" s="188">
        <v>1.4215499999999999E-3</v>
      </c>
      <c r="R138" s="188">
        <f>Q138*H138</f>
        <v>2.55879E-2</v>
      </c>
      <c r="S138" s="188">
        <v>0</v>
      </c>
      <c r="T138" s="18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0" t="s">
        <v>179</v>
      </c>
      <c r="AT138" s="190" t="s">
        <v>146</v>
      </c>
      <c r="AU138" s="190" t="s">
        <v>79</v>
      </c>
      <c r="AY138" s="18" t="s">
        <v>144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77</v>
      </c>
      <c r="BK138" s="191">
        <f>ROUND(I138*H138,2)</f>
        <v>0</v>
      </c>
      <c r="BL138" s="18" t="s">
        <v>179</v>
      </c>
      <c r="BM138" s="190" t="s">
        <v>1546</v>
      </c>
    </row>
    <row r="139" spans="1:65" s="2" customFormat="1" ht="11.25">
      <c r="A139" s="35"/>
      <c r="B139" s="36"/>
      <c r="C139" s="37"/>
      <c r="D139" s="192" t="s">
        <v>152</v>
      </c>
      <c r="E139" s="37"/>
      <c r="F139" s="193" t="s">
        <v>1547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152</v>
      </c>
      <c r="AU139" s="18" t="s">
        <v>79</v>
      </c>
    </row>
    <row r="140" spans="1:65" s="2" customFormat="1" ht="11.25">
      <c r="A140" s="35"/>
      <c r="B140" s="36"/>
      <c r="C140" s="37"/>
      <c r="D140" s="197" t="s">
        <v>154</v>
      </c>
      <c r="E140" s="37"/>
      <c r="F140" s="198" t="s">
        <v>1548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154</v>
      </c>
      <c r="AU140" s="18" t="s">
        <v>79</v>
      </c>
    </row>
    <row r="141" spans="1:65" s="2" customFormat="1" ht="16.5" customHeight="1">
      <c r="A141" s="35"/>
      <c r="B141" s="36"/>
      <c r="C141" s="179" t="s">
        <v>179</v>
      </c>
      <c r="D141" s="179" t="s">
        <v>146</v>
      </c>
      <c r="E141" s="180" t="s">
        <v>1549</v>
      </c>
      <c r="F141" s="181" t="s">
        <v>1550</v>
      </c>
      <c r="G141" s="182" t="s">
        <v>192</v>
      </c>
      <c r="H141" s="183">
        <v>57</v>
      </c>
      <c r="I141" s="184"/>
      <c r="J141" s="185">
        <f>ROUND(I141*H141,2)</f>
        <v>0</v>
      </c>
      <c r="K141" s="181" t="s">
        <v>150</v>
      </c>
      <c r="L141" s="40"/>
      <c r="M141" s="186" t="s">
        <v>19</v>
      </c>
      <c r="N141" s="187" t="s">
        <v>40</v>
      </c>
      <c r="O141" s="65"/>
      <c r="P141" s="188">
        <f>O141*H141</f>
        <v>0</v>
      </c>
      <c r="Q141" s="188">
        <v>1.9729999999999999E-3</v>
      </c>
      <c r="R141" s="188">
        <f>Q141*H141</f>
        <v>0.11246099999999999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179</v>
      </c>
      <c r="AT141" s="190" t="s">
        <v>146</v>
      </c>
      <c r="AU141" s="190" t="s">
        <v>79</v>
      </c>
      <c r="AY141" s="18" t="s">
        <v>144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77</v>
      </c>
      <c r="BK141" s="191">
        <f>ROUND(I141*H141,2)</f>
        <v>0</v>
      </c>
      <c r="BL141" s="18" t="s">
        <v>179</v>
      </c>
      <c r="BM141" s="190" t="s">
        <v>1551</v>
      </c>
    </row>
    <row r="142" spans="1:65" s="2" customFormat="1" ht="11.25">
      <c r="A142" s="35"/>
      <c r="B142" s="36"/>
      <c r="C142" s="37"/>
      <c r="D142" s="192" t="s">
        <v>152</v>
      </c>
      <c r="E142" s="37"/>
      <c r="F142" s="193" t="s">
        <v>1552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152</v>
      </c>
      <c r="AU142" s="18" t="s">
        <v>79</v>
      </c>
    </row>
    <row r="143" spans="1:65" s="2" customFormat="1" ht="11.25">
      <c r="A143" s="35"/>
      <c r="B143" s="36"/>
      <c r="C143" s="37"/>
      <c r="D143" s="197" t="s">
        <v>154</v>
      </c>
      <c r="E143" s="37"/>
      <c r="F143" s="198" t="s">
        <v>1553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154</v>
      </c>
      <c r="AU143" s="18" t="s">
        <v>79</v>
      </c>
    </row>
    <row r="144" spans="1:65" s="2" customFormat="1" ht="16.5" customHeight="1">
      <c r="A144" s="35"/>
      <c r="B144" s="36"/>
      <c r="C144" s="179" t="s">
        <v>270</v>
      </c>
      <c r="D144" s="179" t="s">
        <v>146</v>
      </c>
      <c r="E144" s="180" t="s">
        <v>1554</v>
      </c>
      <c r="F144" s="181" t="s">
        <v>1555</v>
      </c>
      <c r="G144" s="182" t="s">
        <v>192</v>
      </c>
      <c r="H144" s="183">
        <v>12</v>
      </c>
      <c r="I144" s="184"/>
      <c r="J144" s="185">
        <f>ROUND(I144*H144,2)</f>
        <v>0</v>
      </c>
      <c r="K144" s="181" t="s">
        <v>150</v>
      </c>
      <c r="L144" s="40"/>
      <c r="M144" s="186" t="s">
        <v>19</v>
      </c>
      <c r="N144" s="187" t="s">
        <v>40</v>
      </c>
      <c r="O144" s="65"/>
      <c r="P144" s="188">
        <f>O144*H144</f>
        <v>0</v>
      </c>
      <c r="Q144" s="188">
        <v>5.8679999999999995E-4</v>
      </c>
      <c r="R144" s="188">
        <f>Q144*H144</f>
        <v>7.0415999999999994E-3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179</v>
      </c>
      <c r="AT144" s="190" t="s">
        <v>146</v>
      </c>
      <c r="AU144" s="190" t="s">
        <v>79</v>
      </c>
      <c r="AY144" s="18" t="s">
        <v>144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77</v>
      </c>
      <c r="BK144" s="191">
        <f>ROUND(I144*H144,2)</f>
        <v>0</v>
      </c>
      <c r="BL144" s="18" t="s">
        <v>179</v>
      </c>
      <c r="BM144" s="190" t="s">
        <v>1556</v>
      </c>
    </row>
    <row r="145" spans="1:65" s="2" customFormat="1" ht="11.25">
      <c r="A145" s="35"/>
      <c r="B145" s="36"/>
      <c r="C145" s="37"/>
      <c r="D145" s="192" t="s">
        <v>152</v>
      </c>
      <c r="E145" s="37"/>
      <c r="F145" s="193" t="s">
        <v>1557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79</v>
      </c>
    </row>
    <row r="146" spans="1:65" s="2" customFormat="1" ht="11.25">
      <c r="A146" s="35"/>
      <c r="B146" s="36"/>
      <c r="C146" s="37"/>
      <c r="D146" s="197" t="s">
        <v>154</v>
      </c>
      <c r="E146" s="37"/>
      <c r="F146" s="198" t="s">
        <v>1558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154</v>
      </c>
      <c r="AU146" s="18" t="s">
        <v>79</v>
      </c>
    </row>
    <row r="147" spans="1:65" s="2" customFormat="1" ht="16.5" customHeight="1">
      <c r="A147" s="35"/>
      <c r="B147" s="36"/>
      <c r="C147" s="179" t="s">
        <v>199</v>
      </c>
      <c r="D147" s="179" t="s">
        <v>146</v>
      </c>
      <c r="E147" s="180" t="s">
        <v>1559</v>
      </c>
      <c r="F147" s="181" t="s">
        <v>1560</v>
      </c>
      <c r="G147" s="182" t="s">
        <v>192</v>
      </c>
      <c r="H147" s="183">
        <v>28</v>
      </c>
      <c r="I147" s="184"/>
      <c r="J147" s="185">
        <f>ROUND(I147*H147,2)</f>
        <v>0</v>
      </c>
      <c r="K147" s="181" t="s">
        <v>150</v>
      </c>
      <c r="L147" s="40"/>
      <c r="M147" s="186" t="s">
        <v>19</v>
      </c>
      <c r="N147" s="187" t="s">
        <v>40</v>
      </c>
      <c r="O147" s="65"/>
      <c r="P147" s="188">
        <f>O147*H147</f>
        <v>0</v>
      </c>
      <c r="Q147" s="188">
        <v>2.0098999999999998E-3</v>
      </c>
      <c r="R147" s="188">
        <f>Q147*H147</f>
        <v>5.6277199999999993E-2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179</v>
      </c>
      <c r="AT147" s="190" t="s">
        <v>146</v>
      </c>
      <c r="AU147" s="190" t="s">
        <v>79</v>
      </c>
      <c r="AY147" s="18" t="s">
        <v>144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77</v>
      </c>
      <c r="BK147" s="191">
        <f>ROUND(I147*H147,2)</f>
        <v>0</v>
      </c>
      <c r="BL147" s="18" t="s">
        <v>179</v>
      </c>
      <c r="BM147" s="190" t="s">
        <v>1561</v>
      </c>
    </row>
    <row r="148" spans="1:65" s="2" customFormat="1" ht="11.25">
      <c r="A148" s="35"/>
      <c r="B148" s="36"/>
      <c r="C148" s="37"/>
      <c r="D148" s="192" t="s">
        <v>152</v>
      </c>
      <c r="E148" s="37"/>
      <c r="F148" s="193" t="s">
        <v>1562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152</v>
      </c>
      <c r="AU148" s="18" t="s">
        <v>79</v>
      </c>
    </row>
    <row r="149" spans="1:65" s="2" customFormat="1" ht="11.25">
      <c r="A149" s="35"/>
      <c r="B149" s="36"/>
      <c r="C149" s="37"/>
      <c r="D149" s="197" t="s">
        <v>154</v>
      </c>
      <c r="E149" s="37"/>
      <c r="F149" s="198" t="s">
        <v>1563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154</v>
      </c>
      <c r="AU149" s="18" t="s">
        <v>79</v>
      </c>
    </row>
    <row r="150" spans="1:65" s="2" customFormat="1" ht="16.5" customHeight="1">
      <c r="A150" s="35"/>
      <c r="B150" s="36"/>
      <c r="C150" s="179" t="s">
        <v>280</v>
      </c>
      <c r="D150" s="179" t="s">
        <v>146</v>
      </c>
      <c r="E150" s="180" t="s">
        <v>1564</v>
      </c>
      <c r="F150" s="181" t="s">
        <v>1565</v>
      </c>
      <c r="G150" s="182" t="s">
        <v>192</v>
      </c>
      <c r="H150" s="183">
        <v>45</v>
      </c>
      <c r="I150" s="184"/>
      <c r="J150" s="185">
        <f>ROUND(I150*H150,2)</f>
        <v>0</v>
      </c>
      <c r="K150" s="181" t="s">
        <v>150</v>
      </c>
      <c r="L150" s="40"/>
      <c r="M150" s="186" t="s">
        <v>19</v>
      </c>
      <c r="N150" s="187" t="s">
        <v>40</v>
      </c>
      <c r="O150" s="65"/>
      <c r="P150" s="188">
        <f>O150*H150</f>
        <v>0</v>
      </c>
      <c r="Q150" s="188">
        <v>4.7649999999999998E-4</v>
      </c>
      <c r="R150" s="188">
        <f>Q150*H150</f>
        <v>2.14425E-2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179</v>
      </c>
      <c r="AT150" s="190" t="s">
        <v>146</v>
      </c>
      <c r="AU150" s="190" t="s">
        <v>79</v>
      </c>
      <c r="AY150" s="18" t="s">
        <v>144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77</v>
      </c>
      <c r="BK150" s="191">
        <f>ROUND(I150*H150,2)</f>
        <v>0</v>
      </c>
      <c r="BL150" s="18" t="s">
        <v>179</v>
      </c>
      <c r="BM150" s="190" t="s">
        <v>1566</v>
      </c>
    </row>
    <row r="151" spans="1:65" s="2" customFormat="1" ht="11.25">
      <c r="A151" s="35"/>
      <c r="B151" s="36"/>
      <c r="C151" s="37"/>
      <c r="D151" s="192" t="s">
        <v>152</v>
      </c>
      <c r="E151" s="37"/>
      <c r="F151" s="193" t="s">
        <v>1567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152</v>
      </c>
      <c r="AU151" s="18" t="s">
        <v>79</v>
      </c>
    </row>
    <row r="152" spans="1:65" s="2" customFormat="1" ht="11.25">
      <c r="A152" s="35"/>
      <c r="B152" s="36"/>
      <c r="C152" s="37"/>
      <c r="D152" s="197" t="s">
        <v>154</v>
      </c>
      <c r="E152" s="37"/>
      <c r="F152" s="198" t="s">
        <v>1568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79</v>
      </c>
    </row>
    <row r="153" spans="1:65" s="2" customFormat="1" ht="16.5" customHeight="1">
      <c r="A153" s="35"/>
      <c r="B153" s="36"/>
      <c r="C153" s="179" t="s">
        <v>205</v>
      </c>
      <c r="D153" s="179" t="s">
        <v>146</v>
      </c>
      <c r="E153" s="180" t="s">
        <v>1569</v>
      </c>
      <c r="F153" s="181" t="s">
        <v>1570</v>
      </c>
      <c r="G153" s="182" t="s">
        <v>192</v>
      </c>
      <c r="H153" s="183">
        <v>6</v>
      </c>
      <c r="I153" s="184"/>
      <c r="J153" s="185">
        <f>ROUND(I153*H153,2)</f>
        <v>0</v>
      </c>
      <c r="K153" s="181" t="s">
        <v>150</v>
      </c>
      <c r="L153" s="40"/>
      <c r="M153" s="186" t="s">
        <v>19</v>
      </c>
      <c r="N153" s="187" t="s">
        <v>40</v>
      </c>
      <c r="O153" s="65"/>
      <c r="P153" s="188">
        <f>O153*H153</f>
        <v>0</v>
      </c>
      <c r="Q153" s="188">
        <v>7.092E-4</v>
      </c>
      <c r="R153" s="188">
        <f>Q153*H153</f>
        <v>4.2551999999999998E-3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179</v>
      </c>
      <c r="AT153" s="190" t="s">
        <v>146</v>
      </c>
      <c r="AU153" s="190" t="s">
        <v>79</v>
      </c>
      <c r="AY153" s="18" t="s">
        <v>144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77</v>
      </c>
      <c r="BK153" s="191">
        <f>ROUND(I153*H153,2)</f>
        <v>0</v>
      </c>
      <c r="BL153" s="18" t="s">
        <v>179</v>
      </c>
      <c r="BM153" s="190" t="s">
        <v>1571</v>
      </c>
    </row>
    <row r="154" spans="1:65" s="2" customFormat="1" ht="11.25">
      <c r="A154" s="35"/>
      <c r="B154" s="36"/>
      <c r="C154" s="37"/>
      <c r="D154" s="192" t="s">
        <v>152</v>
      </c>
      <c r="E154" s="37"/>
      <c r="F154" s="193" t="s">
        <v>1572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152</v>
      </c>
      <c r="AU154" s="18" t="s">
        <v>79</v>
      </c>
    </row>
    <row r="155" spans="1:65" s="2" customFormat="1" ht="11.25">
      <c r="A155" s="35"/>
      <c r="B155" s="36"/>
      <c r="C155" s="37"/>
      <c r="D155" s="197" t="s">
        <v>154</v>
      </c>
      <c r="E155" s="37"/>
      <c r="F155" s="198" t="s">
        <v>1573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154</v>
      </c>
      <c r="AU155" s="18" t="s">
        <v>79</v>
      </c>
    </row>
    <row r="156" spans="1:65" s="2" customFormat="1" ht="16.5" customHeight="1">
      <c r="A156" s="35"/>
      <c r="B156" s="36"/>
      <c r="C156" s="179" t="s">
        <v>7</v>
      </c>
      <c r="D156" s="179" t="s">
        <v>146</v>
      </c>
      <c r="E156" s="180" t="s">
        <v>1574</v>
      </c>
      <c r="F156" s="181" t="s">
        <v>1575</v>
      </c>
      <c r="G156" s="182" t="s">
        <v>192</v>
      </c>
      <c r="H156" s="183">
        <v>24</v>
      </c>
      <c r="I156" s="184"/>
      <c r="J156" s="185">
        <f>ROUND(I156*H156,2)</f>
        <v>0</v>
      </c>
      <c r="K156" s="181" t="s">
        <v>150</v>
      </c>
      <c r="L156" s="40"/>
      <c r="M156" s="186" t="s">
        <v>19</v>
      </c>
      <c r="N156" s="187" t="s">
        <v>40</v>
      </c>
      <c r="O156" s="65"/>
      <c r="P156" s="188">
        <f>O156*H156</f>
        <v>0</v>
      </c>
      <c r="Q156" s="188">
        <v>2.2361999999999998E-3</v>
      </c>
      <c r="R156" s="188">
        <f>Q156*H156</f>
        <v>5.3668799999999996E-2</v>
      </c>
      <c r="S156" s="188">
        <v>0</v>
      </c>
      <c r="T156" s="18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0" t="s">
        <v>179</v>
      </c>
      <c r="AT156" s="190" t="s">
        <v>146</v>
      </c>
      <c r="AU156" s="190" t="s">
        <v>79</v>
      </c>
      <c r="AY156" s="18" t="s">
        <v>144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77</v>
      </c>
      <c r="BK156" s="191">
        <f>ROUND(I156*H156,2)</f>
        <v>0</v>
      </c>
      <c r="BL156" s="18" t="s">
        <v>179</v>
      </c>
      <c r="BM156" s="190" t="s">
        <v>1576</v>
      </c>
    </row>
    <row r="157" spans="1:65" s="2" customFormat="1" ht="11.25">
      <c r="A157" s="35"/>
      <c r="B157" s="36"/>
      <c r="C157" s="37"/>
      <c r="D157" s="192" t="s">
        <v>152</v>
      </c>
      <c r="E157" s="37"/>
      <c r="F157" s="193" t="s">
        <v>1577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152</v>
      </c>
      <c r="AU157" s="18" t="s">
        <v>79</v>
      </c>
    </row>
    <row r="158" spans="1:65" s="2" customFormat="1" ht="11.25">
      <c r="A158" s="35"/>
      <c r="B158" s="36"/>
      <c r="C158" s="37"/>
      <c r="D158" s="197" t="s">
        <v>154</v>
      </c>
      <c r="E158" s="37"/>
      <c r="F158" s="198" t="s">
        <v>1578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154</v>
      </c>
      <c r="AU158" s="18" t="s">
        <v>79</v>
      </c>
    </row>
    <row r="159" spans="1:65" s="2" customFormat="1" ht="16.5" customHeight="1">
      <c r="A159" s="35"/>
      <c r="B159" s="36"/>
      <c r="C159" s="179" t="s">
        <v>241</v>
      </c>
      <c r="D159" s="179" t="s">
        <v>146</v>
      </c>
      <c r="E159" s="180" t="s">
        <v>1579</v>
      </c>
      <c r="F159" s="181" t="s">
        <v>1580</v>
      </c>
      <c r="G159" s="182" t="s">
        <v>204</v>
      </c>
      <c r="H159" s="183">
        <v>24</v>
      </c>
      <c r="I159" s="184"/>
      <c r="J159" s="185">
        <f>ROUND(I159*H159,2)</f>
        <v>0</v>
      </c>
      <c r="K159" s="181" t="s">
        <v>150</v>
      </c>
      <c r="L159" s="40"/>
      <c r="M159" s="186" t="s">
        <v>19</v>
      </c>
      <c r="N159" s="187" t="s">
        <v>40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179</v>
      </c>
      <c r="AT159" s="190" t="s">
        <v>146</v>
      </c>
      <c r="AU159" s="190" t="s">
        <v>79</v>
      </c>
      <c r="AY159" s="18" t="s">
        <v>144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77</v>
      </c>
      <c r="BK159" s="191">
        <f>ROUND(I159*H159,2)</f>
        <v>0</v>
      </c>
      <c r="BL159" s="18" t="s">
        <v>179</v>
      </c>
      <c r="BM159" s="190" t="s">
        <v>1581</v>
      </c>
    </row>
    <row r="160" spans="1:65" s="2" customFormat="1" ht="11.25">
      <c r="A160" s="35"/>
      <c r="B160" s="36"/>
      <c r="C160" s="37"/>
      <c r="D160" s="192" t="s">
        <v>152</v>
      </c>
      <c r="E160" s="37"/>
      <c r="F160" s="193" t="s">
        <v>1582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152</v>
      </c>
      <c r="AU160" s="18" t="s">
        <v>79</v>
      </c>
    </row>
    <row r="161" spans="1:65" s="2" customFormat="1" ht="11.25">
      <c r="A161" s="35"/>
      <c r="B161" s="36"/>
      <c r="C161" s="37"/>
      <c r="D161" s="197" t="s">
        <v>154</v>
      </c>
      <c r="E161" s="37"/>
      <c r="F161" s="198" t="s">
        <v>1583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154</v>
      </c>
      <c r="AU161" s="18" t="s">
        <v>79</v>
      </c>
    </row>
    <row r="162" spans="1:65" s="2" customFormat="1" ht="16.5" customHeight="1">
      <c r="A162" s="35"/>
      <c r="B162" s="36"/>
      <c r="C162" s="179" t="s">
        <v>301</v>
      </c>
      <c r="D162" s="179" t="s">
        <v>146</v>
      </c>
      <c r="E162" s="180" t="s">
        <v>1584</v>
      </c>
      <c r="F162" s="181" t="s">
        <v>1585</v>
      </c>
      <c r="G162" s="182" t="s">
        <v>204</v>
      </c>
      <c r="H162" s="183">
        <v>4</v>
      </c>
      <c r="I162" s="184"/>
      <c r="J162" s="185">
        <f>ROUND(I162*H162,2)</f>
        <v>0</v>
      </c>
      <c r="K162" s="181" t="s">
        <v>150</v>
      </c>
      <c r="L162" s="40"/>
      <c r="M162" s="186" t="s">
        <v>19</v>
      </c>
      <c r="N162" s="187" t="s">
        <v>40</v>
      </c>
      <c r="O162" s="6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179</v>
      </c>
      <c r="AT162" s="190" t="s">
        <v>146</v>
      </c>
      <c r="AU162" s="190" t="s">
        <v>79</v>
      </c>
      <c r="AY162" s="18" t="s">
        <v>144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77</v>
      </c>
      <c r="BK162" s="191">
        <f>ROUND(I162*H162,2)</f>
        <v>0</v>
      </c>
      <c r="BL162" s="18" t="s">
        <v>179</v>
      </c>
      <c r="BM162" s="190" t="s">
        <v>1586</v>
      </c>
    </row>
    <row r="163" spans="1:65" s="2" customFormat="1" ht="11.25">
      <c r="A163" s="35"/>
      <c r="B163" s="36"/>
      <c r="C163" s="37"/>
      <c r="D163" s="192" t="s">
        <v>152</v>
      </c>
      <c r="E163" s="37"/>
      <c r="F163" s="193" t="s">
        <v>1587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152</v>
      </c>
      <c r="AU163" s="18" t="s">
        <v>79</v>
      </c>
    </row>
    <row r="164" spans="1:65" s="2" customFormat="1" ht="11.25">
      <c r="A164" s="35"/>
      <c r="B164" s="36"/>
      <c r="C164" s="37"/>
      <c r="D164" s="197" t="s">
        <v>154</v>
      </c>
      <c r="E164" s="37"/>
      <c r="F164" s="198" t="s">
        <v>1588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154</v>
      </c>
      <c r="AU164" s="18" t="s">
        <v>79</v>
      </c>
    </row>
    <row r="165" spans="1:65" s="2" customFormat="1" ht="16.5" customHeight="1">
      <c r="A165" s="35"/>
      <c r="B165" s="36"/>
      <c r="C165" s="179" t="s">
        <v>246</v>
      </c>
      <c r="D165" s="179" t="s">
        <v>146</v>
      </c>
      <c r="E165" s="180" t="s">
        <v>1589</v>
      </c>
      <c r="F165" s="181" t="s">
        <v>1590</v>
      </c>
      <c r="G165" s="182" t="s">
        <v>204</v>
      </c>
      <c r="H165" s="183">
        <v>12</v>
      </c>
      <c r="I165" s="184"/>
      <c r="J165" s="185">
        <f>ROUND(I165*H165,2)</f>
        <v>0</v>
      </c>
      <c r="K165" s="181" t="s">
        <v>150</v>
      </c>
      <c r="L165" s="40"/>
      <c r="M165" s="186" t="s">
        <v>19</v>
      </c>
      <c r="N165" s="187" t="s">
        <v>40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179</v>
      </c>
      <c r="AT165" s="190" t="s">
        <v>146</v>
      </c>
      <c r="AU165" s="190" t="s">
        <v>79</v>
      </c>
      <c r="AY165" s="18" t="s">
        <v>144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77</v>
      </c>
      <c r="BK165" s="191">
        <f>ROUND(I165*H165,2)</f>
        <v>0</v>
      </c>
      <c r="BL165" s="18" t="s">
        <v>179</v>
      </c>
      <c r="BM165" s="190" t="s">
        <v>1591</v>
      </c>
    </row>
    <row r="166" spans="1:65" s="2" customFormat="1" ht="11.25">
      <c r="A166" s="35"/>
      <c r="B166" s="36"/>
      <c r="C166" s="37"/>
      <c r="D166" s="192" t="s">
        <v>152</v>
      </c>
      <c r="E166" s="37"/>
      <c r="F166" s="193" t="s">
        <v>1592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152</v>
      </c>
      <c r="AU166" s="18" t="s">
        <v>79</v>
      </c>
    </row>
    <row r="167" spans="1:65" s="2" customFormat="1" ht="11.25">
      <c r="A167" s="35"/>
      <c r="B167" s="36"/>
      <c r="C167" s="37"/>
      <c r="D167" s="197" t="s">
        <v>154</v>
      </c>
      <c r="E167" s="37"/>
      <c r="F167" s="198" t="s">
        <v>1593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154</v>
      </c>
      <c r="AU167" s="18" t="s">
        <v>79</v>
      </c>
    </row>
    <row r="168" spans="1:65" s="2" customFormat="1" ht="16.5" customHeight="1">
      <c r="A168" s="35"/>
      <c r="B168" s="36"/>
      <c r="C168" s="179" t="s">
        <v>310</v>
      </c>
      <c r="D168" s="179" t="s">
        <v>146</v>
      </c>
      <c r="E168" s="180" t="s">
        <v>1594</v>
      </c>
      <c r="F168" s="181" t="s">
        <v>1595</v>
      </c>
      <c r="G168" s="182" t="s">
        <v>204</v>
      </c>
      <c r="H168" s="183">
        <v>2</v>
      </c>
      <c r="I168" s="184"/>
      <c r="J168" s="185">
        <f>ROUND(I168*H168,2)</f>
        <v>0</v>
      </c>
      <c r="K168" s="181" t="s">
        <v>150</v>
      </c>
      <c r="L168" s="40"/>
      <c r="M168" s="186" t="s">
        <v>19</v>
      </c>
      <c r="N168" s="187" t="s">
        <v>40</v>
      </c>
      <c r="O168" s="65"/>
      <c r="P168" s="188">
        <f>O168*H168</f>
        <v>0</v>
      </c>
      <c r="Q168" s="188">
        <v>8.9999999999999998E-4</v>
      </c>
      <c r="R168" s="188">
        <f>Q168*H168</f>
        <v>1.8E-3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179</v>
      </c>
      <c r="AT168" s="190" t="s">
        <v>146</v>
      </c>
      <c r="AU168" s="190" t="s">
        <v>79</v>
      </c>
      <c r="AY168" s="18" t="s">
        <v>144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77</v>
      </c>
      <c r="BK168" s="191">
        <f>ROUND(I168*H168,2)</f>
        <v>0</v>
      </c>
      <c r="BL168" s="18" t="s">
        <v>179</v>
      </c>
      <c r="BM168" s="190" t="s">
        <v>1596</v>
      </c>
    </row>
    <row r="169" spans="1:65" s="2" customFormat="1" ht="11.25">
      <c r="A169" s="35"/>
      <c r="B169" s="36"/>
      <c r="C169" s="37"/>
      <c r="D169" s="192" t="s">
        <v>152</v>
      </c>
      <c r="E169" s="37"/>
      <c r="F169" s="193" t="s">
        <v>1597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152</v>
      </c>
      <c r="AU169" s="18" t="s">
        <v>79</v>
      </c>
    </row>
    <row r="170" spans="1:65" s="2" customFormat="1" ht="11.25">
      <c r="A170" s="35"/>
      <c r="B170" s="36"/>
      <c r="C170" s="37"/>
      <c r="D170" s="197" t="s">
        <v>154</v>
      </c>
      <c r="E170" s="37"/>
      <c r="F170" s="198" t="s">
        <v>1598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154</v>
      </c>
      <c r="AU170" s="18" t="s">
        <v>79</v>
      </c>
    </row>
    <row r="171" spans="1:65" s="2" customFormat="1" ht="16.5" customHeight="1">
      <c r="A171" s="35"/>
      <c r="B171" s="36"/>
      <c r="C171" s="179" t="s">
        <v>252</v>
      </c>
      <c r="D171" s="179" t="s">
        <v>146</v>
      </c>
      <c r="E171" s="180" t="s">
        <v>1599</v>
      </c>
      <c r="F171" s="181" t="s">
        <v>1600</v>
      </c>
      <c r="G171" s="182" t="s">
        <v>204</v>
      </c>
      <c r="H171" s="183">
        <v>3</v>
      </c>
      <c r="I171" s="184"/>
      <c r="J171" s="185">
        <f>ROUND(I171*H171,2)</f>
        <v>0</v>
      </c>
      <c r="K171" s="181" t="s">
        <v>150</v>
      </c>
      <c r="L171" s="40"/>
      <c r="M171" s="186" t="s">
        <v>19</v>
      </c>
      <c r="N171" s="187" t="s">
        <v>40</v>
      </c>
      <c r="O171" s="65"/>
      <c r="P171" s="188">
        <f>O171*H171</f>
        <v>0</v>
      </c>
      <c r="Q171" s="188">
        <v>3.4000000000000002E-4</v>
      </c>
      <c r="R171" s="188">
        <f>Q171*H171</f>
        <v>1.0200000000000001E-3</v>
      </c>
      <c r="S171" s="188">
        <v>0</v>
      </c>
      <c r="T171" s="18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0" t="s">
        <v>179</v>
      </c>
      <c r="AT171" s="190" t="s">
        <v>146</v>
      </c>
      <c r="AU171" s="190" t="s">
        <v>79</v>
      </c>
      <c r="AY171" s="18" t="s">
        <v>144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77</v>
      </c>
      <c r="BK171" s="191">
        <f>ROUND(I171*H171,2)</f>
        <v>0</v>
      </c>
      <c r="BL171" s="18" t="s">
        <v>179</v>
      </c>
      <c r="BM171" s="190" t="s">
        <v>1601</v>
      </c>
    </row>
    <row r="172" spans="1:65" s="2" customFormat="1" ht="11.25">
      <c r="A172" s="35"/>
      <c r="B172" s="36"/>
      <c r="C172" s="37"/>
      <c r="D172" s="192" t="s">
        <v>152</v>
      </c>
      <c r="E172" s="37"/>
      <c r="F172" s="193" t="s">
        <v>1602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152</v>
      </c>
      <c r="AU172" s="18" t="s">
        <v>79</v>
      </c>
    </row>
    <row r="173" spans="1:65" s="2" customFormat="1" ht="11.25">
      <c r="A173" s="35"/>
      <c r="B173" s="36"/>
      <c r="C173" s="37"/>
      <c r="D173" s="197" t="s">
        <v>154</v>
      </c>
      <c r="E173" s="37"/>
      <c r="F173" s="198" t="s">
        <v>1603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154</v>
      </c>
      <c r="AU173" s="18" t="s">
        <v>79</v>
      </c>
    </row>
    <row r="174" spans="1:65" s="2" customFormat="1" ht="16.5" customHeight="1">
      <c r="A174" s="35"/>
      <c r="B174" s="36"/>
      <c r="C174" s="179" t="s">
        <v>319</v>
      </c>
      <c r="D174" s="179" t="s">
        <v>146</v>
      </c>
      <c r="E174" s="180" t="s">
        <v>1604</v>
      </c>
      <c r="F174" s="181" t="s">
        <v>1605</v>
      </c>
      <c r="G174" s="182" t="s">
        <v>204</v>
      </c>
      <c r="H174" s="183">
        <v>4</v>
      </c>
      <c r="I174" s="184"/>
      <c r="J174" s="185">
        <f>ROUND(I174*H174,2)</f>
        <v>0</v>
      </c>
      <c r="K174" s="181" t="s">
        <v>150</v>
      </c>
      <c r="L174" s="40"/>
      <c r="M174" s="186" t="s">
        <v>19</v>
      </c>
      <c r="N174" s="187" t="s">
        <v>40</v>
      </c>
      <c r="O174" s="65"/>
      <c r="P174" s="188">
        <f>O174*H174</f>
        <v>0</v>
      </c>
      <c r="Q174" s="188">
        <v>1.5E-3</v>
      </c>
      <c r="R174" s="188">
        <f>Q174*H174</f>
        <v>6.0000000000000001E-3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179</v>
      </c>
      <c r="AT174" s="190" t="s">
        <v>146</v>
      </c>
      <c r="AU174" s="190" t="s">
        <v>79</v>
      </c>
      <c r="AY174" s="18" t="s">
        <v>144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77</v>
      </c>
      <c r="BK174" s="191">
        <f>ROUND(I174*H174,2)</f>
        <v>0</v>
      </c>
      <c r="BL174" s="18" t="s">
        <v>179</v>
      </c>
      <c r="BM174" s="190" t="s">
        <v>1606</v>
      </c>
    </row>
    <row r="175" spans="1:65" s="2" customFormat="1" ht="11.25">
      <c r="A175" s="35"/>
      <c r="B175" s="36"/>
      <c r="C175" s="37"/>
      <c r="D175" s="192" t="s">
        <v>152</v>
      </c>
      <c r="E175" s="37"/>
      <c r="F175" s="193" t="s">
        <v>1607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152</v>
      </c>
      <c r="AU175" s="18" t="s">
        <v>79</v>
      </c>
    </row>
    <row r="176" spans="1:65" s="2" customFormat="1" ht="11.25">
      <c r="A176" s="35"/>
      <c r="B176" s="36"/>
      <c r="C176" s="37"/>
      <c r="D176" s="197" t="s">
        <v>154</v>
      </c>
      <c r="E176" s="37"/>
      <c r="F176" s="198" t="s">
        <v>1608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154</v>
      </c>
      <c r="AU176" s="18" t="s">
        <v>79</v>
      </c>
    </row>
    <row r="177" spans="1:65" s="2" customFormat="1" ht="16.5" customHeight="1">
      <c r="A177" s="35"/>
      <c r="B177" s="36"/>
      <c r="C177" s="179" t="s">
        <v>258</v>
      </c>
      <c r="D177" s="179" t="s">
        <v>146</v>
      </c>
      <c r="E177" s="180" t="s">
        <v>1609</v>
      </c>
      <c r="F177" s="181" t="s">
        <v>1610</v>
      </c>
      <c r="G177" s="182" t="s">
        <v>204</v>
      </c>
      <c r="H177" s="183">
        <v>5</v>
      </c>
      <c r="I177" s="184"/>
      <c r="J177" s="185">
        <f>ROUND(I177*H177,2)</f>
        <v>0</v>
      </c>
      <c r="K177" s="181" t="s">
        <v>150</v>
      </c>
      <c r="L177" s="40"/>
      <c r="M177" s="186" t="s">
        <v>19</v>
      </c>
      <c r="N177" s="187" t="s">
        <v>40</v>
      </c>
      <c r="O177" s="65"/>
      <c r="P177" s="188">
        <f>O177*H177</f>
        <v>0</v>
      </c>
      <c r="Q177" s="188">
        <v>2.8499999999999999E-4</v>
      </c>
      <c r="R177" s="188">
        <f>Q177*H177</f>
        <v>1.4250000000000001E-3</v>
      </c>
      <c r="S177" s="188">
        <v>0</v>
      </c>
      <c r="T177" s="18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0" t="s">
        <v>179</v>
      </c>
      <c r="AT177" s="190" t="s">
        <v>146</v>
      </c>
      <c r="AU177" s="190" t="s">
        <v>79</v>
      </c>
      <c r="AY177" s="18" t="s">
        <v>144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77</v>
      </c>
      <c r="BK177" s="191">
        <f>ROUND(I177*H177,2)</f>
        <v>0</v>
      </c>
      <c r="BL177" s="18" t="s">
        <v>179</v>
      </c>
      <c r="BM177" s="190" t="s">
        <v>1611</v>
      </c>
    </row>
    <row r="178" spans="1:65" s="2" customFormat="1" ht="11.25">
      <c r="A178" s="35"/>
      <c r="B178" s="36"/>
      <c r="C178" s="37"/>
      <c r="D178" s="192" t="s">
        <v>152</v>
      </c>
      <c r="E178" s="37"/>
      <c r="F178" s="193" t="s">
        <v>1612</v>
      </c>
      <c r="G178" s="37"/>
      <c r="H178" s="37"/>
      <c r="I178" s="194"/>
      <c r="J178" s="37"/>
      <c r="K178" s="37"/>
      <c r="L178" s="40"/>
      <c r="M178" s="195"/>
      <c r="N178" s="196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152</v>
      </c>
      <c r="AU178" s="18" t="s">
        <v>79</v>
      </c>
    </row>
    <row r="179" spans="1:65" s="2" customFormat="1" ht="11.25">
      <c r="A179" s="35"/>
      <c r="B179" s="36"/>
      <c r="C179" s="37"/>
      <c r="D179" s="197" t="s">
        <v>154</v>
      </c>
      <c r="E179" s="37"/>
      <c r="F179" s="198" t="s">
        <v>1613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154</v>
      </c>
      <c r="AU179" s="18" t="s">
        <v>79</v>
      </c>
    </row>
    <row r="180" spans="1:65" s="2" customFormat="1" ht="16.5" customHeight="1">
      <c r="A180" s="35"/>
      <c r="B180" s="36"/>
      <c r="C180" s="179" t="s">
        <v>330</v>
      </c>
      <c r="D180" s="179" t="s">
        <v>146</v>
      </c>
      <c r="E180" s="180" t="s">
        <v>1614</v>
      </c>
      <c r="F180" s="181" t="s">
        <v>1615</v>
      </c>
      <c r="G180" s="182" t="s">
        <v>204</v>
      </c>
      <c r="H180" s="183">
        <v>5</v>
      </c>
      <c r="I180" s="184"/>
      <c r="J180" s="185">
        <f>ROUND(I180*H180,2)</f>
        <v>0</v>
      </c>
      <c r="K180" s="181" t="s">
        <v>150</v>
      </c>
      <c r="L180" s="40"/>
      <c r="M180" s="186" t="s">
        <v>19</v>
      </c>
      <c r="N180" s="187" t="s">
        <v>40</v>
      </c>
      <c r="O180" s="65"/>
      <c r="P180" s="188">
        <f>O180*H180</f>
        <v>0</v>
      </c>
      <c r="Q180" s="188">
        <v>5.1000000000000004E-4</v>
      </c>
      <c r="R180" s="188">
        <f>Q180*H180</f>
        <v>2.5500000000000002E-3</v>
      </c>
      <c r="S180" s="188">
        <v>0</v>
      </c>
      <c r="T180" s="18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0" t="s">
        <v>179</v>
      </c>
      <c r="AT180" s="190" t="s">
        <v>146</v>
      </c>
      <c r="AU180" s="190" t="s">
        <v>79</v>
      </c>
      <c r="AY180" s="18" t="s">
        <v>144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77</v>
      </c>
      <c r="BK180" s="191">
        <f>ROUND(I180*H180,2)</f>
        <v>0</v>
      </c>
      <c r="BL180" s="18" t="s">
        <v>179</v>
      </c>
      <c r="BM180" s="190" t="s">
        <v>1616</v>
      </c>
    </row>
    <row r="181" spans="1:65" s="2" customFormat="1" ht="11.25">
      <c r="A181" s="35"/>
      <c r="B181" s="36"/>
      <c r="C181" s="37"/>
      <c r="D181" s="192" t="s">
        <v>152</v>
      </c>
      <c r="E181" s="37"/>
      <c r="F181" s="193" t="s">
        <v>1617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152</v>
      </c>
      <c r="AU181" s="18" t="s">
        <v>79</v>
      </c>
    </row>
    <row r="182" spans="1:65" s="2" customFormat="1" ht="11.25">
      <c r="A182" s="35"/>
      <c r="B182" s="36"/>
      <c r="C182" s="37"/>
      <c r="D182" s="197" t="s">
        <v>154</v>
      </c>
      <c r="E182" s="37"/>
      <c r="F182" s="198" t="s">
        <v>1618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154</v>
      </c>
      <c r="AU182" s="18" t="s">
        <v>79</v>
      </c>
    </row>
    <row r="183" spans="1:65" s="2" customFormat="1" ht="16.5" customHeight="1">
      <c r="A183" s="35"/>
      <c r="B183" s="36"/>
      <c r="C183" s="179" t="s">
        <v>262</v>
      </c>
      <c r="D183" s="179" t="s">
        <v>146</v>
      </c>
      <c r="E183" s="180" t="s">
        <v>1619</v>
      </c>
      <c r="F183" s="181" t="s">
        <v>1620</v>
      </c>
      <c r="G183" s="182" t="s">
        <v>192</v>
      </c>
      <c r="H183" s="183">
        <v>75</v>
      </c>
      <c r="I183" s="184"/>
      <c r="J183" s="185">
        <f>ROUND(I183*H183,2)</f>
        <v>0</v>
      </c>
      <c r="K183" s="181" t="s">
        <v>150</v>
      </c>
      <c r="L183" s="40"/>
      <c r="M183" s="186" t="s">
        <v>19</v>
      </c>
      <c r="N183" s="187" t="s">
        <v>40</v>
      </c>
      <c r="O183" s="6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179</v>
      </c>
      <c r="AT183" s="190" t="s">
        <v>146</v>
      </c>
      <c r="AU183" s="190" t="s">
        <v>79</v>
      </c>
      <c r="AY183" s="18" t="s">
        <v>144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77</v>
      </c>
      <c r="BK183" s="191">
        <f>ROUND(I183*H183,2)</f>
        <v>0</v>
      </c>
      <c r="BL183" s="18" t="s">
        <v>179</v>
      </c>
      <c r="BM183" s="190" t="s">
        <v>1621</v>
      </c>
    </row>
    <row r="184" spans="1:65" s="2" customFormat="1" ht="11.25">
      <c r="A184" s="35"/>
      <c r="B184" s="36"/>
      <c r="C184" s="37"/>
      <c r="D184" s="192" t="s">
        <v>152</v>
      </c>
      <c r="E184" s="37"/>
      <c r="F184" s="193" t="s">
        <v>1622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152</v>
      </c>
      <c r="AU184" s="18" t="s">
        <v>79</v>
      </c>
    </row>
    <row r="185" spans="1:65" s="2" customFormat="1" ht="11.25">
      <c r="A185" s="35"/>
      <c r="B185" s="36"/>
      <c r="C185" s="37"/>
      <c r="D185" s="197" t="s">
        <v>154</v>
      </c>
      <c r="E185" s="37"/>
      <c r="F185" s="198" t="s">
        <v>1623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154</v>
      </c>
      <c r="AU185" s="18" t="s">
        <v>79</v>
      </c>
    </row>
    <row r="186" spans="1:65" s="2" customFormat="1" ht="16.5" customHeight="1">
      <c r="A186" s="35"/>
      <c r="B186" s="36"/>
      <c r="C186" s="179" t="s">
        <v>333</v>
      </c>
      <c r="D186" s="179" t="s">
        <v>146</v>
      </c>
      <c r="E186" s="180" t="s">
        <v>1624</v>
      </c>
      <c r="F186" s="181" t="s">
        <v>1625</v>
      </c>
      <c r="G186" s="182" t="s">
        <v>192</v>
      </c>
      <c r="H186" s="183">
        <v>79</v>
      </c>
      <c r="I186" s="184"/>
      <c r="J186" s="185">
        <f>ROUND(I186*H186,2)</f>
        <v>0</v>
      </c>
      <c r="K186" s="181" t="s">
        <v>1626</v>
      </c>
      <c r="L186" s="40"/>
      <c r="M186" s="186" t="s">
        <v>19</v>
      </c>
      <c r="N186" s="187" t="s">
        <v>40</v>
      </c>
      <c r="O186" s="6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179</v>
      </c>
      <c r="AT186" s="190" t="s">
        <v>146</v>
      </c>
      <c r="AU186" s="190" t="s">
        <v>79</v>
      </c>
      <c r="AY186" s="18" t="s">
        <v>144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77</v>
      </c>
      <c r="BK186" s="191">
        <f>ROUND(I186*H186,2)</f>
        <v>0</v>
      </c>
      <c r="BL186" s="18" t="s">
        <v>179</v>
      </c>
      <c r="BM186" s="190" t="s">
        <v>1627</v>
      </c>
    </row>
    <row r="187" spans="1:65" s="2" customFormat="1" ht="11.25">
      <c r="A187" s="35"/>
      <c r="B187" s="36"/>
      <c r="C187" s="37"/>
      <c r="D187" s="192" t="s">
        <v>152</v>
      </c>
      <c r="E187" s="37"/>
      <c r="F187" s="193" t="s">
        <v>1628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152</v>
      </c>
      <c r="AU187" s="18" t="s">
        <v>79</v>
      </c>
    </row>
    <row r="188" spans="1:65" s="2" customFormat="1" ht="16.5" customHeight="1">
      <c r="A188" s="35"/>
      <c r="B188" s="36"/>
      <c r="C188" s="179" t="s">
        <v>267</v>
      </c>
      <c r="D188" s="179" t="s">
        <v>146</v>
      </c>
      <c r="E188" s="180" t="s">
        <v>1629</v>
      </c>
      <c r="F188" s="181" t="s">
        <v>1630</v>
      </c>
      <c r="G188" s="182" t="s">
        <v>277</v>
      </c>
      <c r="H188" s="183">
        <v>5</v>
      </c>
      <c r="I188" s="184"/>
      <c r="J188" s="185">
        <f>ROUND(I188*H188,2)</f>
        <v>0</v>
      </c>
      <c r="K188" s="181" t="s">
        <v>19</v>
      </c>
      <c r="L188" s="40"/>
      <c r="M188" s="186" t="s">
        <v>19</v>
      </c>
      <c r="N188" s="187" t="s">
        <v>40</v>
      </c>
      <c r="O188" s="65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0" t="s">
        <v>179</v>
      </c>
      <c r="AT188" s="190" t="s">
        <v>146</v>
      </c>
      <c r="AU188" s="190" t="s">
        <v>79</v>
      </c>
      <c r="AY188" s="18" t="s">
        <v>144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77</v>
      </c>
      <c r="BK188" s="191">
        <f>ROUND(I188*H188,2)</f>
        <v>0</v>
      </c>
      <c r="BL188" s="18" t="s">
        <v>179</v>
      </c>
      <c r="BM188" s="190" t="s">
        <v>1631</v>
      </c>
    </row>
    <row r="189" spans="1:65" s="2" customFormat="1" ht="11.25">
      <c r="A189" s="35"/>
      <c r="B189" s="36"/>
      <c r="C189" s="37"/>
      <c r="D189" s="192" t="s">
        <v>152</v>
      </c>
      <c r="E189" s="37"/>
      <c r="F189" s="193" t="s">
        <v>1632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152</v>
      </c>
      <c r="AU189" s="18" t="s">
        <v>79</v>
      </c>
    </row>
    <row r="190" spans="1:65" s="2" customFormat="1" ht="16.5" customHeight="1">
      <c r="A190" s="35"/>
      <c r="B190" s="36"/>
      <c r="C190" s="179" t="s">
        <v>344</v>
      </c>
      <c r="D190" s="179" t="s">
        <v>146</v>
      </c>
      <c r="E190" s="180" t="s">
        <v>1633</v>
      </c>
      <c r="F190" s="181" t="s">
        <v>1634</v>
      </c>
      <c r="G190" s="182" t="s">
        <v>185</v>
      </c>
      <c r="H190" s="183">
        <v>0.23599999999999999</v>
      </c>
      <c r="I190" s="184"/>
      <c r="J190" s="185">
        <f>ROUND(I190*H190,2)</f>
        <v>0</v>
      </c>
      <c r="K190" s="181" t="s">
        <v>150</v>
      </c>
      <c r="L190" s="40"/>
      <c r="M190" s="186" t="s">
        <v>19</v>
      </c>
      <c r="N190" s="187" t="s">
        <v>40</v>
      </c>
      <c r="O190" s="65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0" t="s">
        <v>179</v>
      </c>
      <c r="AT190" s="190" t="s">
        <v>146</v>
      </c>
      <c r="AU190" s="190" t="s">
        <v>79</v>
      </c>
      <c r="AY190" s="18" t="s">
        <v>144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77</v>
      </c>
      <c r="BK190" s="191">
        <f>ROUND(I190*H190,2)</f>
        <v>0</v>
      </c>
      <c r="BL190" s="18" t="s">
        <v>179</v>
      </c>
      <c r="BM190" s="190" t="s">
        <v>1635</v>
      </c>
    </row>
    <row r="191" spans="1:65" s="2" customFormat="1" ht="19.5">
      <c r="A191" s="35"/>
      <c r="B191" s="36"/>
      <c r="C191" s="37"/>
      <c r="D191" s="192" t="s">
        <v>152</v>
      </c>
      <c r="E191" s="37"/>
      <c r="F191" s="193" t="s">
        <v>1636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152</v>
      </c>
      <c r="AU191" s="18" t="s">
        <v>79</v>
      </c>
    </row>
    <row r="192" spans="1:65" s="2" customFormat="1" ht="11.25">
      <c r="A192" s="35"/>
      <c r="B192" s="36"/>
      <c r="C192" s="37"/>
      <c r="D192" s="197" t="s">
        <v>154</v>
      </c>
      <c r="E192" s="37"/>
      <c r="F192" s="198" t="s">
        <v>1637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154</v>
      </c>
      <c r="AU192" s="18" t="s">
        <v>79</v>
      </c>
    </row>
    <row r="193" spans="1:65" s="2" customFormat="1" ht="16.5" customHeight="1">
      <c r="A193" s="35"/>
      <c r="B193" s="36"/>
      <c r="C193" s="179" t="s">
        <v>273</v>
      </c>
      <c r="D193" s="179" t="s">
        <v>146</v>
      </c>
      <c r="E193" s="180" t="s">
        <v>1638</v>
      </c>
      <c r="F193" s="181" t="s">
        <v>1639</v>
      </c>
      <c r="G193" s="182" t="s">
        <v>185</v>
      </c>
      <c r="H193" s="183">
        <v>0.23599999999999999</v>
      </c>
      <c r="I193" s="184"/>
      <c r="J193" s="185">
        <f>ROUND(I193*H193,2)</f>
        <v>0</v>
      </c>
      <c r="K193" s="181" t="s">
        <v>1626</v>
      </c>
      <c r="L193" s="40"/>
      <c r="M193" s="186" t="s">
        <v>19</v>
      </c>
      <c r="N193" s="187" t="s">
        <v>40</v>
      </c>
      <c r="O193" s="65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179</v>
      </c>
      <c r="AT193" s="190" t="s">
        <v>146</v>
      </c>
      <c r="AU193" s="190" t="s">
        <v>79</v>
      </c>
      <c r="AY193" s="18" t="s">
        <v>144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77</v>
      </c>
      <c r="BK193" s="191">
        <f>ROUND(I193*H193,2)</f>
        <v>0</v>
      </c>
      <c r="BL193" s="18" t="s">
        <v>179</v>
      </c>
      <c r="BM193" s="190" t="s">
        <v>1640</v>
      </c>
    </row>
    <row r="194" spans="1:65" s="2" customFormat="1" ht="19.5">
      <c r="A194" s="35"/>
      <c r="B194" s="36"/>
      <c r="C194" s="37"/>
      <c r="D194" s="192" t="s">
        <v>152</v>
      </c>
      <c r="E194" s="37"/>
      <c r="F194" s="193" t="s">
        <v>1641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152</v>
      </c>
      <c r="AU194" s="18" t="s">
        <v>79</v>
      </c>
    </row>
    <row r="195" spans="1:65" s="12" customFormat="1" ht="22.9" customHeight="1">
      <c r="B195" s="163"/>
      <c r="C195" s="164"/>
      <c r="D195" s="165" t="s">
        <v>68</v>
      </c>
      <c r="E195" s="177" t="s">
        <v>1642</v>
      </c>
      <c r="F195" s="177" t="s">
        <v>1643</v>
      </c>
      <c r="G195" s="164"/>
      <c r="H195" s="164"/>
      <c r="I195" s="167"/>
      <c r="J195" s="178">
        <f>BK195</f>
        <v>0</v>
      </c>
      <c r="K195" s="164"/>
      <c r="L195" s="169"/>
      <c r="M195" s="170"/>
      <c r="N195" s="171"/>
      <c r="O195" s="171"/>
      <c r="P195" s="172">
        <f>SUM(P196:P260)</f>
        <v>0</v>
      </c>
      <c r="Q195" s="171"/>
      <c r="R195" s="172">
        <f>SUM(R196:R260)</f>
        <v>0.19666606090000002</v>
      </c>
      <c r="S195" s="171"/>
      <c r="T195" s="173">
        <f>SUM(T196:T260)</f>
        <v>4.2599999999999999E-2</v>
      </c>
      <c r="AR195" s="174" t="s">
        <v>79</v>
      </c>
      <c r="AT195" s="175" t="s">
        <v>68</v>
      </c>
      <c r="AU195" s="175" t="s">
        <v>77</v>
      </c>
      <c r="AY195" s="174" t="s">
        <v>144</v>
      </c>
      <c r="BK195" s="176">
        <f>SUM(BK196:BK260)</f>
        <v>0</v>
      </c>
    </row>
    <row r="196" spans="1:65" s="2" customFormat="1" ht="16.5" customHeight="1">
      <c r="A196" s="35"/>
      <c r="B196" s="36"/>
      <c r="C196" s="179" t="s">
        <v>355</v>
      </c>
      <c r="D196" s="179" t="s">
        <v>146</v>
      </c>
      <c r="E196" s="180" t="s">
        <v>1644</v>
      </c>
      <c r="F196" s="181" t="s">
        <v>1645</v>
      </c>
      <c r="G196" s="182" t="s">
        <v>192</v>
      </c>
      <c r="H196" s="183">
        <v>20</v>
      </c>
      <c r="I196" s="184"/>
      <c r="J196" s="185">
        <f>ROUND(I196*H196,2)</f>
        <v>0</v>
      </c>
      <c r="K196" s="181" t="s">
        <v>150</v>
      </c>
      <c r="L196" s="40"/>
      <c r="M196" s="186" t="s">
        <v>19</v>
      </c>
      <c r="N196" s="187" t="s">
        <v>40</v>
      </c>
      <c r="O196" s="65"/>
      <c r="P196" s="188">
        <f>O196*H196</f>
        <v>0</v>
      </c>
      <c r="Q196" s="188">
        <v>0</v>
      </c>
      <c r="R196" s="188">
        <f>Q196*H196</f>
        <v>0</v>
      </c>
      <c r="S196" s="188">
        <v>2.1299999999999999E-3</v>
      </c>
      <c r="T196" s="189">
        <f>S196*H196</f>
        <v>4.2599999999999999E-2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179</v>
      </c>
      <c r="AT196" s="190" t="s">
        <v>146</v>
      </c>
      <c r="AU196" s="190" t="s">
        <v>79</v>
      </c>
      <c r="AY196" s="18" t="s">
        <v>144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77</v>
      </c>
      <c r="BK196" s="191">
        <f>ROUND(I196*H196,2)</f>
        <v>0</v>
      </c>
      <c r="BL196" s="18" t="s">
        <v>179</v>
      </c>
      <c r="BM196" s="190" t="s">
        <v>1646</v>
      </c>
    </row>
    <row r="197" spans="1:65" s="2" customFormat="1" ht="11.25">
      <c r="A197" s="35"/>
      <c r="B197" s="36"/>
      <c r="C197" s="37"/>
      <c r="D197" s="192" t="s">
        <v>152</v>
      </c>
      <c r="E197" s="37"/>
      <c r="F197" s="193" t="s">
        <v>1647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152</v>
      </c>
      <c r="AU197" s="18" t="s">
        <v>79</v>
      </c>
    </row>
    <row r="198" spans="1:65" s="2" customFormat="1" ht="11.25">
      <c r="A198" s="35"/>
      <c r="B198" s="36"/>
      <c r="C198" s="37"/>
      <c r="D198" s="197" t="s">
        <v>154</v>
      </c>
      <c r="E198" s="37"/>
      <c r="F198" s="198" t="s">
        <v>1648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154</v>
      </c>
      <c r="AU198" s="18" t="s">
        <v>79</v>
      </c>
    </row>
    <row r="199" spans="1:65" s="2" customFormat="1" ht="16.5" customHeight="1">
      <c r="A199" s="35"/>
      <c r="B199" s="36"/>
      <c r="C199" s="179" t="s">
        <v>278</v>
      </c>
      <c r="D199" s="179" t="s">
        <v>146</v>
      </c>
      <c r="E199" s="180" t="s">
        <v>1649</v>
      </c>
      <c r="F199" s="181" t="s">
        <v>1650</v>
      </c>
      <c r="G199" s="182" t="s">
        <v>192</v>
      </c>
      <c r="H199" s="183">
        <v>54</v>
      </c>
      <c r="I199" s="184"/>
      <c r="J199" s="185">
        <f>ROUND(I199*H199,2)</f>
        <v>0</v>
      </c>
      <c r="K199" s="181" t="s">
        <v>150</v>
      </c>
      <c r="L199" s="40"/>
      <c r="M199" s="186" t="s">
        <v>19</v>
      </c>
      <c r="N199" s="187" t="s">
        <v>40</v>
      </c>
      <c r="O199" s="65"/>
      <c r="P199" s="188">
        <f>O199*H199</f>
        <v>0</v>
      </c>
      <c r="Q199" s="188">
        <v>9.76972E-4</v>
      </c>
      <c r="R199" s="188">
        <f>Q199*H199</f>
        <v>5.2756487999999997E-2</v>
      </c>
      <c r="S199" s="188">
        <v>0</v>
      </c>
      <c r="T199" s="18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0" t="s">
        <v>179</v>
      </c>
      <c r="AT199" s="190" t="s">
        <v>146</v>
      </c>
      <c r="AU199" s="190" t="s">
        <v>79</v>
      </c>
      <c r="AY199" s="18" t="s">
        <v>144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77</v>
      </c>
      <c r="BK199" s="191">
        <f>ROUND(I199*H199,2)</f>
        <v>0</v>
      </c>
      <c r="BL199" s="18" t="s">
        <v>179</v>
      </c>
      <c r="BM199" s="190" t="s">
        <v>1651</v>
      </c>
    </row>
    <row r="200" spans="1:65" s="2" customFormat="1" ht="11.25">
      <c r="A200" s="35"/>
      <c r="B200" s="36"/>
      <c r="C200" s="37"/>
      <c r="D200" s="192" t="s">
        <v>152</v>
      </c>
      <c r="E200" s="37"/>
      <c r="F200" s="193" t="s">
        <v>1652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152</v>
      </c>
      <c r="AU200" s="18" t="s">
        <v>79</v>
      </c>
    </row>
    <row r="201" spans="1:65" s="2" customFormat="1" ht="11.25">
      <c r="A201" s="35"/>
      <c r="B201" s="36"/>
      <c r="C201" s="37"/>
      <c r="D201" s="197" t="s">
        <v>154</v>
      </c>
      <c r="E201" s="37"/>
      <c r="F201" s="198" t="s">
        <v>1653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154</v>
      </c>
      <c r="AU201" s="18" t="s">
        <v>79</v>
      </c>
    </row>
    <row r="202" spans="1:65" s="2" customFormat="1" ht="16.5" customHeight="1">
      <c r="A202" s="35"/>
      <c r="B202" s="36"/>
      <c r="C202" s="179" t="s">
        <v>366</v>
      </c>
      <c r="D202" s="179" t="s">
        <v>146</v>
      </c>
      <c r="E202" s="180" t="s">
        <v>1654</v>
      </c>
      <c r="F202" s="181" t="s">
        <v>1655</v>
      </c>
      <c r="G202" s="182" t="s">
        <v>192</v>
      </c>
      <c r="H202" s="183">
        <v>53</v>
      </c>
      <c r="I202" s="184"/>
      <c r="J202" s="185">
        <f>ROUND(I202*H202,2)</f>
        <v>0</v>
      </c>
      <c r="K202" s="181" t="s">
        <v>150</v>
      </c>
      <c r="L202" s="40"/>
      <c r="M202" s="186" t="s">
        <v>19</v>
      </c>
      <c r="N202" s="187" t="s">
        <v>40</v>
      </c>
      <c r="O202" s="65"/>
      <c r="P202" s="188">
        <f>O202*H202</f>
        <v>0</v>
      </c>
      <c r="Q202" s="188">
        <v>1.2616000000000001E-3</v>
      </c>
      <c r="R202" s="188">
        <f>Q202*H202</f>
        <v>6.6864800000000002E-2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179</v>
      </c>
      <c r="AT202" s="190" t="s">
        <v>146</v>
      </c>
      <c r="AU202" s="190" t="s">
        <v>79</v>
      </c>
      <c r="AY202" s="18" t="s">
        <v>144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77</v>
      </c>
      <c r="BK202" s="191">
        <f>ROUND(I202*H202,2)</f>
        <v>0</v>
      </c>
      <c r="BL202" s="18" t="s">
        <v>179</v>
      </c>
      <c r="BM202" s="190" t="s">
        <v>1656</v>
      </c>
    </row>
    <row r="203" spans="1:65" s="2" customFormat="1" ht="11.25">
      <c r="A203" s="35"/>
      <c r="B203" s="36"/>
      <c r="C203" s="37"/>
      <c r="D203" s="192" t="s">
        <v>152</v>
      </c>
      <c r="E203" s="37"/>
      <c r="F203" s="193" t="s">
        <v>1657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152</v>
      </c>
      <c r="AU203" s="18" t="s">
        <v>79</v>
      </c>
    </row>
    <row r="204" spans="1:65" s="2" customFormat="1" ht="11.25">
      <c r="A204" s="35"/>
      <c r="B204" s="36"/>
      <c r="C204" s="37"/>
      <c r="D204" s="197" t="s">
        <v>154</v>
      </c>
      <c r="E204" s="37"/>
      <c r="F204" s="198" t="s">
        <v>1658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154</v>
      </c>
      <c r="AU204" s="18" t="s">
        <v>79</v>
      </c>
    </row>
    <row r="205" spans="1:65" s="2" customFormat="1" ht="16.5" customHeight="1">
      <c r="A205" s="35"/>
      <c r="B205" s="36"/>
      <c r="C205" s="179" t="s">
        <v>283</v>
      </c>
      <c r="D205" s="179" t="s">
        <v>146</v>
      </c>
      <c r="E205" s="180" t="s">
        <v>1659</v>
      </c>
      <c r="F205" s="181" t="s">
        <v>1660</v>
      </c>
      <c r="G205" s="182" t="s">
        <v>192</v>
      </c>
      <c r="H205" s="183">
        <v>3</v>
      </c>
      <c r="I205" s="184"/>
      <c r="J205" s="185">
        <f>ROUND(I205*H205,2)</f>
        <v>0</v>
      </c>
      <c r="K205" s="181" t="s">
        <v>150</v>
      </c>
      <c r="L205" s="40"/>
      <c r="M205" s="186" t="s">
        <v>19</v>
      </c>
      <c r="N205" s="187" t="s">
        <v>40</v>
      </c>
      <c r="O205" s="65"/>
      <c r="P205" s="188">
        <f>O205*H205</f>
        <v>0</v>
      </c>
      <c r="Q205" s="188">
        <v>1.525808E-3</v>
      </c>
      <c r="R205" s="188">
        <f>Q205*H205</f>
        <v>4.5774240000000001E-3</v>
      </c>
      <c r="S205" s="188">
        <v>0</v>
      </c>
      <c r="T205" s="18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179</v>
      </c>
      <c r="AT205" s="190" t="s">
        <v>146</v>
      </c>
      <c r="AU205" s="190" t="s">
        <v>79</v>
      </c>
      <c r="AY205" s="18" t="s">
        <v>144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77</v>
      </c>
      <c r="BK205" s="191">
        <f>ROUND(I205*H205,2)</f>
        <v>0</v>
      </c>
      <c r="BL205" s="18" t="s">
        <v>179</v>
      </c>
      <c r="BM205" s="190" t="s">
        <v>1661</v>
      </c>
    </row>
    <row r="206" spans="1:65" s="2" customFormat="1" ht="11.25">
      <c r="A206" s="35"/>
      <c r="B206" s="36"/>
      <c r="C206" s="37"/>
      <c r="D206" s="192" t="s">
        <v>152</v>
      </c>
      <c r="E206" s="37"/>
      <c r="F206" s="193" t="s">
        <v>1662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152</v>
      </c>
      <c r="AU206" s="18" t="s">
        <v>79</v>
      </c>
    </row>
    <row r="207" spans="1:65" s="2" customFormat="1" ht="11.25">
      <c r="A207" s="35"/>
      <c r="B207" s="36"/>
      <c r="C207" s="37"/>
      <c r="D207" s="197" t="s">
        <v>154</v>
      </c>
      <c r="E207" s="37"/>
      <c r="F207" s="198" t="s">
        <v>1663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154</v>
      </c>
      <c r="AU207" s="18" t="s">
        <v>79</v>
      </c>
    </row>
    <row r="208" spans="1:65" s="2" customFormat="1" ht="16.5" customHeight="1">
      <c r="A208" s="35"/>
      <c r="B208" s="36"/>
      <c r="C208" s="179" t="s">
        <v>378</v>
      </c>
      <c r="D208" s="179" t="s">
        <v>146</v>
      </c>
      <c r="E208" s="180" t="s">
        <v>1664</v>
      </c>
      <c r="F208" s="181" t="s">
        <v>1665</v>
      </c>
      <c r="G208" s="182" t="s">
        <v>192</v>
      </c>
      <c r="H208" s="183">
        <v>5</v>
      </c>
      <c r="I208" s="184"/>
      <c r="J208" s="185">
        <f>ROUND(I208*H208,2)</f>
        <v>0</v>
      </c>
      <c r="K208" s="181" t="s">
        <v>150</v>
      </c>
      <c r="L208" s="40"/>
      <c r="M208" s="186" t="s">
        <v>19</v>
      </c>
      <c r="N208" s="187" t="s">
        <v>40</v>
      </c>
      <c r="O208" s="65"/>
      <c r="P208" s="188">
        <f>O208*H208</f>
        <v>0</v>
      </c>
      <c r="Q208" s="188">
        <v>2.8384439999999999E-3</v>
      </c>
      <c r="R208" s="188">
        <f>Q208*H208</f>
        <v>1.4192219999999998E-2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179</v>
      </c>
      <c r="AT208" s="190" t="s">
        <v>146</v>
      </c>
      <c r="AU208" s="190" t="s">
        <v>79</v>
      </c>
      <c r="AY208" s="18" t="s">
        <v>144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77</v>
      </c>
      <c r="BK208" s="191">
        <f>ROUND(I208*H208,2)</f>
        <v>0</v>
      </c>
      <c r="BL208" s="18" t="s">
        <v>179</v>
      </c>
      <c r="BM208" s="190" t="s">
        <v>1666</v>
      </c>
    </row>
    <row r="209" spans="1:65" s="2" customFormat="1" ht="11.25">
      <c r="A209" s="35"/>
      <c r="B209" s="36"/>
      <c r="C209" s="37"/>
      <c r="D209" s="192" t="s">
        <v>152</v>
      </c>
      <c r="E209" s="37"/>
      <c r="F209" s="193" t="s">
        <v>1667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152</v>
      </c>
      <c r="AU209" s="18" t="s">
        <v>79</v>
      </c>
    </row>
    <row r="210" spans="1:65" s="2" customFormat="1" ht="11.25">
      <c r="A210" s="35"/>
      <c r="B210" s="36"/>
      <c r="C210" s="37"/>
      <c r="D210" s="197" t="s">
        <v>154</v>
      </c>
      <c r="E210" s="37"/>
      <c r="F210" s="198" t="s">
        <v>1668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154</v>
      </c>
      <c r="AU210" s="18" t="s">
        <v>79</v>
      </c>
    </row>
    <row r="211" spans="1:65" s="2" customFormat="1" ht="16.5" customHeight="1">
      <c r="A211" s="35"/>
      <c r="B211" s="36"/>
      <c r="C211" s="179" t="s">
        <v>288</v>
      </c>
      <c r="D211" s="179" t="s">
        <v>146</v>
      </c>
      <c r="E211" s="180" t="s">
        <v>1669</v>
      </c>
      <c r="F211" s="181" t="s">
        <v>1670</v>
      </c>
      <c r="G211" s="182" t="s">
        <v>204</v>
      </c>
      <c r="H211" s="183">
        <v>10</v>
      </c>
      <c r="I211" s="184"/>
      <c r="J211" s="185">
        <f>ROUND(I211*H211,2)</f>
        <v>0</v>
      </c>
      <c r="K211" s="181" t="s">
        <v>150</v>
      </c>
      <c r="L211" s="40"/>
      <c r="M211" s="186" t="s">
        <v>19</v>
      </c>
      <c r="N211" s="187" t="s">
        <v>40</v>
      </c>
      <c r="O211" s="65"/>
      <c r="P211" s="188">
        <f>O211*H211</f>
        <v>0</v>
      </c>
      <c r="Q211" s="188">
        <v>7.0100000000000002E-4</v>
      </c>
      <c r="R211" s="188">
        <f>Q211*H211</f>
        <v>7.0100000000000006E-3</v>
      </c>
      <c r="S211" s="188">
        <v>0</v>
      </c>
      <c r="T211" s="18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0" t="s">
        <v>179</v>
      </c>
      <c r="AT211" s="190" t="s">
        <v>146</v>
      </c>
      <c r="AU211" s="190" t="s">
        <v>79</v>
      </c>
      <c r="AY211" s="18" t="s">
        <v>144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77</v>
      </c>
      <c r="BK211" s="191">
        <f>ROUND(I211*H211,2)</f>
        <v>0</v>
      </c>
      <c r="BL211" s="18" t="s">
        <v>179</v>
      </c>
      <c r="BM211" s="190" t="s">
        <v>1671</v>
      </c>
    </row>
    <row r="212" spans="1:65" s="2" customFormat="1" ht="11.25">
      <c r="A212" s="35"/>
      <c r="B212" s="36"/>
      <c r="C212" s="37"/>
      <c r="D212" s="192" t="s">
        <v>152</v>
      </c>
      <c r="E212" s="37"/>
      <c r="F212" s="193" t="s">
        <v>1672</v>
      </c>
      <c r="G212" s="37"/>
      <c r="H212" s="37"/>
      <c r="I212" s="194"/>
      <c r="J212" s="37"/>
      <c r="K212" s="37"/>
      <c r="L212" s="40"/>
      <c r="M212" s="195"/>
      <c r="N212" s="196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152</v>
      </c>
      <c r="AU212" s="18" t="s">
        <v>79</v>
      </c>
    </row>
    <row r="213" spans="1:65" s="2" customFormat="1" ht="11.25">
      <c r="A213" s="35"/>
      <c r="B213" s="36"/>
      <c r="C213" s="37"/>
      <c r="D213" s="197" t="s">
        <v>154</v>
      </c>
      <c r="E213" s="37"/>
      <c r="F213" s="198" t="s">
        <v>1673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154</v>
      </c>
      <c r="AU213" s="18" t="s">
        <v>79</v>
      </c>
    </row>
    <row r="214" spans="1:65" s="2" customFormat="1" ht="21.75" customHeight="1">
      <c r="A214" s="35"/>
      <c r="B214" s="36"/>
      <c r="C214" s="179" t="s">
        <v>389</v>
      </c>
      <c r="D214" s="179" t="s">
        <v>146</v>
      </c>
      <c r="E214" s="180" t="s">
        <v>1674</v>
      </c>
      <c r="F214" s="181" t="s">
        <v>1675</v>
      </c>
      <c r="G214" s="182" t="s">
        <v>192</v>
      </c>
      <c r="H214" s="183">
        <v>26</v>
      </c>
      <c r="I214" s="184"/>
      <c r="J214" s="185">
        <f>ROUND(I214*H214,2)</f>
        <v>0</v>
      </c>
      <c r="K214" s="181" t="s">
        <v>150</v>
      </c>
      <c r="L214" s="40"/>
      <c r="M214" s="186" t="s">
        <v>19</v>
      </c>
      <c r="N214" s="187" t="s">
        <v>40</v>
      </c>
      <c r="O214" s="65"/>
      <c r="P214" s="188">
        <f>O214*H214</f>
        <v>0</v>
      </c>
      <c r="Q214" s="188">
        <v>4.6619999999999997E-5</v>
      </c>
      <c r="R214" s="188">
        <f>Q214*H214</f>
        <v>1.2121199999999999E-3</v>
      </c>
      <c r="S214" s="188">
        <v>0</v>
      </c>
      <c r="T214" s="18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0" t="s">
        <v>179</v>
      </c>
      <c r="AT214" s="190" t="s">
        <v>146</v>
      </c>
      <c r="AU214" s="190" t="s">
        <v>79</v>
      </c>
      <c r="AY214" s="18" t="s">
        <v>144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77</v>
      </c>
      <c r="BK214" s="191">
        <f>ROUND(I214*H214,2)</f>
        <v>0</v>
      </c>
      <c r="BL214" s="18" t="s">
        <v>179</v>
      </c>
      <c r="BM214" s="190" t="s">
        <v>1676</v>
      </c>
    </row>
    <row r="215" spans="1:65" s="2" customFormat="1" ht="19.5">
      <c r="A215" s="35"/>
      <c r="B215" s="36"/>
      <c r="C215" s="37"/>
      <c r="D215" s="192" t="s">
        <v>152</v>
      </c>
      <c r="E215" s="37"/>
      <c r="F215" s="193" t="s">
        <v>1677</v>
      </c>
      <c r="G215" s="37"/>
      <c r="H215" s="37"/>
      <c r="I215" s="194"/>
      <c r="J215" s="37"/>
      <c r="K215" s="37"/>
      <c r="L215" s="40"/>
      <c r="M215" s="195"/>
      <c r="N215" s="19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152</v>
      </c>
      <c r="AU215" s="18" t="s">
        <v>79</v>
      </c>
    </row>
    <row r="216" spans="1:65" s="2" customFormat="1" ht="11.25">
      <c r="A216" s="35"/>
      <c r="B216" s="36"/>
      <c r="C216" s="37"/>
      <c r="D216" s="197" t="s">
        <v>154</v>
      </c>
      <c r="E216" s="37"/>
      <c r="F216" s="198" t="s">
        <v>1678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154</v>
      </c>
      <c r="AU216" s="18" t="s">
        <v>79</v>
      </c>
    </row>
    <row r="217" spans="1:65" s="2" customFormat="1" ht="24.2" customHeight="1">
      <c r="A217" s="35"/>
      <c r="B217" s="36"/>
      <c r="C217" s="179" t="s">
        <v>293</v>
      </c>
      <c r="D217" s="179" t="s">
        <v>146</v>
      </c>
      <c r="E217" s="180" t="s">
        <v>1679</v>
      </c>
      <c r="F217" s="181" t="s">
        <v>1680</v>
      </c>
      <c r="G217" s="182" t="s">
        <v>192</v>
      </c>
      <c r="H217" s="183">
        <v>45</v>
      </c>
      <c r="I217" s="184"/>
      <c r="J217" s="185">
        <f>ROUND(I217*H217,2)</f>
        <v>0</v>
      </c>
      <c r="K217" s="181" t="s">
        <v>150</v>
      </c>
      <c r="L217" s="40"/>
      <c r="M217" s="186" t="s">
        <v>19</v>
      </c>
      <c r="N217" s="187" t="s">
        <v>40</v>
      </c>
      <c r="O217" s="65"/>
      <c r="P217" s="188">
        <f>O217*H217</f>
        <v>0</v>
      </c>
      <c r="Q217" s="188">
        <v>6.7399999999999998E-5</v>
      </c>
      <c r="R217" s="188">
        <f>Q217*H217</f>
        <v>3.0330000000000001E-3</v>
      </c>
      <c r="S217" s="188">
        <v>0</v>
      </c>
      <c r="T217" s="18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0" t="s">
        <v>179</v>
      </c>
      <c r="AT217" s="190" t="s">
        <v>146</v>
      </c>
      <c r="AU217" s="190" t="s">
        <v>79</v>
      </c>
      <c r="AY217" s="18" t="s">
        <v>144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77</v>
      </c>
      <c r="BK217" s="191">
        <f>ROUND(I217*H217,2)</f>
        <v>0</v>
      </c>
      <c r="BL217" s="18" t="s">
        <v>179</v>
      </c>
      <c r="BM217" s="190" t="s">
        <v>1681</v>
      </c>
    </row>
    <row r="218" spans="1:65" s="2" customFormat="1" ht="19.5">
      <c r="A218" s="35"/>
      <c r="B218" s="36"/>
      <c r="C218" s="37"/>
      <c r="D218" s="192" t="s">
        <v>152</v>
      </c>
      <c r="E218" s="37"/>
      <c r="F218" s="193" t="s">
        <v>1682</v>
      </c>
      <c r="G218" s="37"/>
      <c r="H218" s="37"/>
      <c r="I218" s="194"/>
      <c r="J218" s="37"/>
      <c r="K218" s="37"/>
      <c r="L218" s="40"/>
      <c r="M218" s="195"/>
      <c r="N218" s="19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152</v>
      </c>
      <c r="AU218" s="18" t="s">
        <v>79</v>
      </c>
    </row>
    <row r="219" spans="1:65" s="2" customFormat="1" ht="11.25">
      <c r="A219" s="35"/>
      <c r="B219" s="36"/>
      <c r="C219" s="37"/>
      <c r="D219" s="197" t="s">
        <v>154</v>
      </c>
      <c r="E219" s="37"/>
      <c r="F219" s="198" t="s">
        <v>1683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154</v>
      </c>
      <c r="AU219" s="18" t="s">
        <v>79</v>
      </c>
    </row>
    <row r="220" spans="1:65" s="2" customFormat="1" ht="21.75" customHeight="1">
      <c r="A220" s="35"/>
      <c r="B220" s="36"/>
      <c r="C220" s="179" t="s">
        <v>400</v>
      </c>
      <c r="D220" s="179" t="s">
        <v>146</v>
      </c>
      <c r="E220" s="180" t="s">
        <v>1684</v>
      </c>
      <c r="F220" s="181" t="s">
        <v>1685</v>
      </c>
      <c r="G220" s="182" t="s">
        <v>192</v>
      </c>
      <c r="H220" s="183">
        <v>28</v>
      </c>
      <c r="I220" s="184"/>
      <c r="J220" s="185">
        <f>ROUND(I220*H220,2)</f>
        <v>0</v>
      </c>
      <c r="K220" s="181" t="s">
        <v>150</v>
      </c>
      <c r="L220" s="40"/>
      <c r="M220" s="186" t="s">
        <v>19</v>
      </c>
      <c r="N220" s="187" t="s">
        <v>40</v>
      </c>
      <c r="O220" s="65"/>
      <c r="P220" s="188">
        <f>O220*H220</f>
        <v>0</v>
      </c>
      <c r="Q220" s="188">
        <v>1.9656E-4</v>
      </c>
      <c r="R220" s="188">
        <f>Q220*H220</f>
        <v>5.5036800000000004E-3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179</v>
      </c>
      <c r="AT220" s="190" t="s">
        <v>146</v>
      </c>
      <c r="AU220" s="190" t="s">
        <v>79</v>
      </c>
      <c r="AY220" s="18" t="s">
        <v>144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77</v>
      </c>
      <c r="BK220" s="191">
        <f>ROUND(I220*H220,2)</f>
        <v>0</v>
      </c>
      <c r="BL220" s="18" t="s">
        <v>179</v>
      </c>
      <c r="BM220" s="190" t="s">
        <v>1686</v>
      </c>
    </row>
    <row r="221" spans="1:65" s="2" customFormat="1" ht="19.5">
      <c r="A221" s="35"/>
      <c r="B221" s="36"/>
      <c r="C221" s="37"/>
      <c r="D221" s="192" t="s">
        <v>152</v>
      </c>
      <c r="E221" s="37"/>
      <c r="F221" s="193" t="s">
        <v>1687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152</v>
      </c>
      <c r="AU221" s="18" t="s">
        <v>79</v>
      </c>
    </row>
    <row r="222" spans="1:65" s="2" customFormat="1" ht="11.25">
      <c r="A222" s="35"/>
      <c r="B222" s="36"/>
      <c r="C222" s="37"/>
      <c r="D222" s="197" t="s">
        <v>154</v>
      </c>
      <c r="E222" s="37"/>
      <c r="F222" s="198" t="s">
        <v>1688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154</v>
      </c>
      <c r="AU222" s="18" t="s">
        <v>79</v>
      </c>
    </row>
    <row r="223" spans="1:65" s="2" customFormat="1" ht="24.2" customHeight="1">
      <c r="A223" s="35"/>
      <c r="B223" s="36"/>
      <c r="C223" s="179" t="s">
        <v>298</v>
      </c>
      <c r="D223" s="179" t="s">
        <v>146</v>
      </c>
      <c r="E223" s="180" t="s">
        <v>1689</v>
      </c>
      <c r="F223" s="181" t="s">
        <v>1690</v>
      </c>
      <c r="G223" s="182" t="s">
        <v>192</v>
      </c>
      <c r="H223" s="183">
        <v>16</v>
      </c>
      <c r="I223" s="184"/>
      <c r="J223" s="185">
        <f>ROUND(I223*H223,2)</f>
        <v>0</v>
      </c>
      <c r="K223" s="181" t="s">
        <v>150</v>
      </c>
      <c r="L223" s="40"/>
      <c r="M223" s="186" t="s">
        <v>19</v>
      </c>
      <c r="N223" s="187" t="s">
        <v>40</v>
      </c>
      <c r="O223" s="65"/>
      <c r="P223" s="188">
        <f>O223*H223</f>
        <v>0</v>
      </c>
      <c r="Q223" s="188">
        <v>2.4078000000000001E-4</v>
      </c>
      <c r="R223" s="188">
        <f>Q223*H223</f>
        <v>3.8524800000000001E-3</v>
      </c>
      <c r="S223" s="188">
        <v>0</v>
      </c>
      <c r="T223" s="18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0" t="s">
        <v>179</v>
      </c>
      <c r="AT223" s="190" t="s">
        <v>146</v>
      </c>
      <c r="AU223" s="190" t="s">
        <v>79</v>
      </c>
      <c r="AY223" s="18" t="s">
        <v>144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77</v>
      </c>
      <c r="BK223" s="191">
        <f>ROUND(I223*H223,2)</f>
        <v>0</v>
      </c>
      <c r="BL223" s="18" t="s">
        <v>179</v>
      </c>
      <c r="BM223" s="190" t="s">
        <v>1691</v>
      </c>
    </row>
    <row r="224" spans="1:65" s="2" customFormat="1" ht="19.5">
      <c r="A224" s="35"/>
      <c r="B224" s="36"/>
      <c r="C224" s="37"/>
      <c r="D224" s="192" t="s">
        <v>152</v>
      </c>
      <c r="E224" s="37"/>
      <c r="F224" s="193" t="s">
        <v>1692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152</v>
      </c>
      <c r="AU224" s="18" t="s">
        <v>79</v>
      </c>
    </row>
    <row r="225" spans="1:65" s="2" customFormat="1" ht="11.25">
      <c r="A225" s="35"/>
      <c r="B225" s="36"/>
      <c r="C225" s="37"/>
      <c r="D225" s="197" t="s">
        <v>154</v>
      </c>
      <c r="E225" s="37"/>
      <c r="F225" s="198" t="s">
        <v>1693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154</v>
      </c>
      <c r="AU225" s="18" t="s">
        <v>79</v>
      </c>
    </row>
    <row r="226" spans="1:65" s="2" customFormat="1" ht="16.5" customHeight="1">
      <c r="A226" s="35"/>
      <c r="B226" s="36"/>
      <c r="C226" s="179" t="s">
        <v>411</v>
      </c>
      <c r="D226" s="179" t="s">
        <v>146</v>
      </c>
      <c r="E226" s="180" t="s">
        <v>1694</v>
      </c>
      <c r="F226" s="181" t="s">
        <v>1695</v>
      </c>
      <c r="G226" s="182" t="s">
        <v>204</v>
      </c>
      <c r="H226" s="183">
        <v>16</v>
      </c>
      <c r="I226" s="184"/>
      <c r="J226" s="185">
        <f>ROUND(I226*H226,2)</f>
        <v>0</v>
      </c>
      <c r="K226" s="181" t="s">
        <v>150</v>
      </c>
      <c r="L226" s="40"/>
      <c r="M226" s="186" t="s">
        <v>19</v>
      </c>
      <c r="N226" s="187" t="s">
        <v>40</v>
      </c>
      <c r="O226" s="65"/>
      <c r="P226" s="188">
        <f>O226*H226</f>
        <v>0</v>
      </c>
      <c r="Q226" s="188">
        <v>1.7000000000000001E-4</v>
      </c>
      <c r="R226" s="188">
        <f>Q226*H226</f>
        <v>2.7200000000000002E-3</v>
      </c>
      <c r="S226" s="188">
        <v>0</v>
      </c>
      <c r="T226" s="18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179</v>
      </c>
      <c r="AT226" s="190" t="s">
        <v>146</v>
      </c>
      <c r="AU226" s="190" t="s">
        <v>79</v>
      </c>
      <c r="AY226" s="18" t="s">
        <v>144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77</v>
      </c>
      <c r="BK226" s="191">
        <f>ROUND(I226*H226,2)</f>
        <v>0</v>
      </c>
      <c r="BL226" s="18" t="s">
        <v>179</v>
      </c>
      <c r="BM226" s="190" t="s">
        <v>1696</v>
      </c>
    </row>
    <row r="227" spans="1:65" s="2" customFormat="1" ht="11.25">
      <c r="A227" s="35"/>
      <c r="B227" s="36"/>
      <c r="C227" s="37"/>
      <c r="D227" s="192" t="s">
        <v>152</v>
      </c>
      <c r="E227" s="37"/>
      <c r="F227" s="193" t="s">
        <v>1697</v>
      </c>
      <c r="G227" s="37"/>
      <c r="H227" s="37"/>
      <c r="I227" s="194"/>
      <c r="J227" s="37"/>
      <c r="K227" s="37"/>
      <c r="L227" s="40"/>
      <c r="M227" s="195"/>
      <c r="N227" s="19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152</v>
      </c>
      <c r="AU227" s="18" t="s">
        <v>79</v>
      </c>
    </row>
    <row r="228" spans="1:65" s="2" customFormat="1" ht="11.25">
      <c r="A228" s="35"/>
      <c r="B228" s="36"/>
      <c r="C228" s="37"/>
      <c r="D228" s="197" t="s">
        <v>154</v>
      </c>
      <c r="E228" s="37"/>
      <c r="F228" s="198" t="s">
        <v>1698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154</v>
      </c>
      <c r="AU228" s="18" t="s">
        <v>79</v>
      </c>
    </row>
    <row r="229" spans="1:65" s="2" customFormat="1" ht="16.5" customHeight="1">
      <c r="A229" s="35"/>
      <c r="B229" s="36"/>
      <c r="C229" s="179" t="s">
        <v>304</v>
      </c>
      <c r="D229" s="179" t="s">
        <v>146</v>
      </c>
      <c r="E229" s="180" t="s">
        <v>1699</v>
      </c>
      <c r="F229" s="181" t="s">
        <v>1700</v>
      </c>
      <c r="G229" s="182" t="s">
        <v>824</v>
      </c>
      <c r="H229" s="183">
        <v>19</v>
      </c>
      <c r="I229" s="184"/>
      <c r="J229" s="185">
        <f>ROUND(I229*H229,2)</f>
        <v>0</v>
      </c>
      <c r="K229" s="181" t="s">
        <v>150</v>
      </c>
      <c r="L229" s="40"/>
      <c r="M229" s="186" t="s">
        <v>19</v>
      </c>
      <c r="N229" s="187" t="s">
        <v>40</v>
      </c>
      <c r="O229" s="65"/>
      <c r="P229" s="188">
        <f>O229*H229</f>
        <v>0</v>
      </c>
      <c r="Q229" s="188">
        <v>2.0799999999999999E-4</v>
      </c>
      <c r="R229" s="188">
        <f>Q229*H229</f>
        <v>3.9519999999999998E-3</v>
      </c>
      <c r="S229" s="188">
        <v>0</v>
      </c>
      <c r="T229" s="18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0" t="s">
        <v>179</v>
      </c>
      <c r="AT229" s="190" t="s">
        <v>146</v>
      </c>
      <c r="AU229" s="190" t="s">
        <v>79</v>
      </c>
      <c r="AY229" s="18" t="s">
        <v>144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8" t="s">
        <v>77</v>
      </c>
      <c r="BK229" s="191">
        <f>ROUND(I229*H229,2)</f>
        <v>0</v>
      </c>
      <c r="BL229" s="18" t="s">
        <v>179</v>
      </c>
      <c r="BM229" s="190" t="s">
        <v>1701</v>
      </c>
    </row>
    <row r="230" spans="1:65" s="2" customFormat="1" ht="11.25">
      <c r="A230" s="35"/>
      <c r="B230" s="36"/>
      <c r="C230" s="37"/>
      <c r="D230" s="192" t="s">
        <v>152</v>
      </c>
      <c r="E230" s="37"/>
      <c r="F230" s="193" t="s">
        <v>1702</v>
      </c>
      <c r="G230" s="37"/>
      <c r="H230" s="37"/>
      <c r="I230" s="194"/>
      <c r="J230" s="37"/>
      <c r="K230" s="37"/>
      <c r="L230" s="40"/>
      <c r="M230" s="195"/>
      <c r="N230" s="196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152</v>
      </c>
      <c r="AU230" s="18" t="s">
        <v>79</v>
      </c>
    </row>
    <row r="231" spans="1:65" s="2" customFormat="1" ht="11.25">
      <c r="A231" s="35"/>
      <c r="B231" s="36"/>
      <c r="C231" s="37"/>
      <c r="D231" s="197" t="s">
        <v>154</v>
      </c>
      <c r="E231" s="37"/>
      <c r="F231" s="198" t="s">
        <v>1703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154</v>
      </c>
      <c r="AU231" s="18" t="s">
        <v>79</v>
      </c>
    </row>
    <row r="232" spans="1:65" s="2" customFormat="1" ht="16.5" customHeight="1">
      <c r="A232" s="35"/>
      <c r="B232" s="36"/>
      <c r="C232" s="179" t="s">
        <v>422</v>
      </c>
      <c r="D232" s="179" t="s">
        <v>146</v>
      </c>
      <c r="E232" s="180" t="s">
        <v>1704</v>
      </c>
      <c r="F232" s="181" t="s">
        <v>1705</v>
      </c>
      <c r="G232" s="182" t="s">
        <v>204</v>
      </c>
      <c r="H232" s="183">
        <v>2</v>
      </c>
      <c r="I232" s="184"/>
      <c r="J232" s="185">
        <f>ROUND(I232*H232,2)</f>
        <v>0</v>
      </c>
      <c r="K232" s="181" t="s">
        <v>150</v>
      </c>
      <c r="L232" s="40"/>
      <c r="M232" s="186" t="s">
        <v>19</v>
      </c>
      <c r="N232" s="187" t="s">
        <v>40</v>
      </c>
      <c r="O232" s="65"/>
      <c r="P232" s="188">
        <f>O232*H232</f>
        <v>0</v>
      </c>
      <c r="Q232" s="188">
        <v>2.9999999999999997E-4</v>
      </c>
      <c r="R232" s="188">
        <f>Q232*H232</f>
        <v>5.9999999999999995E-4</v>
      </c>
      <c r="S232" s="188">
        <v>0</v>
      </c>
      <c r="T232" s="18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0" t="s">
        <v>179</v>
      </c>
      <c r="AT232" s="190" t="s">
        <v>146</v>
      </c>
      <c r="AU232" s="190" t="s">
        <v>79</v>
      </c>
      <c r="AY232" s="18" t="s">
        <v>144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77</v>
      </c>
      <c r="BK232" s="191">
        <f>ROUND(I232*H232,2)</f>
        <v>0</v>
      </c>
      <c r="BL232" s="18" t="s">
        <v>179</v>
      </c>
      <c r="BM232" s="190" t="s">
        <v>1706</v>
      </c>
    </row>
    <row r="233" spans="1:65" s="2" customFormat="1" ht="11.25">
      <c r="A233" s="35"/>
      <c r="B233" s="36"/>
      <c r="C233" s="37"/>
      <c r="D233" s="192" t="s">
        <v>152</v>
      </c>
      <c r="E233" s="37"/>
      <c r="F233" s="193" t="s">
        <v>1707</v>
      </c>
      <c r="G233" s="37"/>
      <c r="H233" s="37"/>
      <c r="I233" s="194"/>
      <c r="J233" s="37"/>
      <c r="K233" s="37"/>
      <c r="L233" s="40"/>
      <c r="M233" s="195"/>
      <c r="N233" s="196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152</v>
      </c>
      <c r="AU233" s="18" t="s">
        <v>79</v>
      </c>
    </row>
    <row r="234" spans="1:65" s="2" customFormat="1" ht="11.25">
      <c r="A234" s="35"/>
      <c r="B234" s="36"/>
      <c r="C234" s="37"/>
      <c r="D234" s="197" t="s">
        <v>154</v>
      </c>
      <c r="E234" s="37"/>
      <c r="F234" s="198" t="s">
        <v>1708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154</v>
      </c>
      <c r="AU234" s="18" t="s">
        <v>79</v>
      </c>
    </row>
    <row r="235" spans="1:65" s="2" customFormat="1" ht="16.5" customHeight="1">
      <c r="A235" s="35"/>
      <c r="B235" s="36"/>
      <c r="C235" s="179" t="s">
        <v>309</v>
      </c>
      <c r="D235" s="179" t="s">
        <v>146</v>
      </c>
      <c r="E235" s="180" t="s">
        <v>1709</v>
      </c>
      <c r="F235" s="181" t="s">
        <v>1710</v>
      </c>
      <c r="G235" s="182" t="s">
        <v>204</v>
      </c>
      <c r="H235" s="183">
        <v>15</v>
      </c>
      <c r="I235" s="184"/>
      <c r="J235" s="185">
        <f>ROUND(I235*H235,2)</f>
        <v>0</v>
      </c>
      <c r="K235" s="181" t="s">
        <v>150</v>
      </c>
      <c r="L235" s="40"/>
      <c r="M235" s="186" t="s">
        <v>19</v>
      </c>
      <c r="N235" s="187" t="s">
        <v>40</v>
      </c>
      <c r="O235" s="65"/>
      <c r="P235" s="188">
        <f>O235*H235</f>
        <v>0</v>
      </c>
      <c r="Q235" s="188">
        <v>2.0000000000000001E-4</v>
      </c>
      <c r="R235" s="188">
        <f>Q235*H235</f>
        <v>3.0000000000000001E-3</v>
      </c>
      <c r="S235" s="188">
        <v>0</v>
      </c>
      <c r="T235" s="18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0" t="s">
        <v>179</v>
      </c>
      <c r="AT235" s="190" t="s">
        <v>146</v>
      </c>
      <c r="AU235" s="190" t="s">
        <v>79</v>
      </c>
      <c r="AY235" s="18" t="s">
        <v>144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77</v>
      </c>
      <c r="BK235" s="191">
        <f>ROUND(I235*H235,2)</f>
        <v>0</v>
      </c>
      <c r="BL235" s="18" t="s">
        <v>179</v>
      </c>
      <c r="BM235" s="190" t="s">
        <v>1711</v>
      </c>
    </row>
    <row r="236" spans="1:65" s="2" customFormat="1" ht="19.5">
      <c r="A236" s="35"/>
      <c r="B236" s="36"/>
      <c r="C236" s="37"/>
      <c r="D236" s="192" t="s">
        <v>152</v>
      </c>
      <c r="E236" s="37"/>
      <c r="F236" s="193" t="s">
        <v>1712</v>
      </c>
      <c r="G236" s="37"/>
      <c r="H236" s="37"/>
      <c r="I236" s="194"/>
      <c r="J236" s="37"/>
      <c r="K236" s="37"/>
      <c r="L236" s="40"/>
      <c r="M236" s="195"/>
      <c r="N236" s="19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152</v>
      </c>
      <c r="AU236" s="18" t="s">
        <v>79</v>
      </c>
    </row>
    <row r="237" spans="1:65" s="2" customFormat="1" ht="11.25">
      <c r="A237" s="35"/>
      <c r="B237" s="36"/>
      <c r="C237" s="37"/>
      <c r="D237" s="197" t="s">
        <v>154</v>
      </c>
      <c r="E237" s="37"/>
      <c r="F237" s="198" t="s">
        <v>1713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154</v>
      </c>
      <c r="AU237" s="18" t="s">
        <v>79</v>
      </c>
    </row>
    <row r="238" spans="1:65" s="2" customFormat="1" ht="16.5" customHeight="1">
      <c r="A238" s="35"/>
      <c r="B238" s="36"/>
      <c r="C238" s="179" t="s">
        <v>433</v>
      </c>
      <c r="D238" s="179" t="s">
        <v>146</v>
      </c>
      <c r="E238" s="180" t="s">
        <v>1714</v>
      </c>
      <c r="F238" s="181" t="s">
        <v>1715</v>
      </c>
      <c r="G238" s="182" t="s">
        <v>204</v>
      </c>
      <c r="H238" s="183">
        <v>3</v>
      </c>
      <c r="I238" s="184"/>
      <c r="J238" s="185">
        <f>ROUND(I238*H238,2)</f>
        <v>0</v>
      </c>
      <c r="K238" s="181" t="s">
        <v>150</v>
      </c>
      <c r="L238" s="40"/>
      <c r="M238" s="186" t="s">
        <v>19</v>
      </c>
      <c r="N238" s="187" t="s">
        <v>40</v>
      </c>
      <c r="O238" s="65"/>
      <c r="P238" s="188">
        <f>O238*H238</f>
        <v>0</v>
      </c>
      <c r="Q238" s="188">
        <v>2.1956999999999999E-4</v>
      </c>
      <c r="R238" s="188">
        <f>Q238*H238</f>
        <v>6.5870999999999996E-4</v>
      </c>
      <c r="S238" s="188">
        <v>0</v>
      </c>
      <c r="T238" s="18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0" t="s">
        <v>179</v>
      </c>
      <c r="AT238" s="190" t="s">
        <v>146</v>
      </c>
      <c r="AU238" s="190" t="s">
        <v>79</v>
      </c>
      <c r="AY238" s="18" t="s">
        <v>144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77</v>
      </c>
      <c r="BK238" s="191">
        <f>ROUND(I238*H238,2)</f>
        <v>0</v>
      </c>
      <c r="BL238" s="18" t="s">
        <v>179</v>
      </c>
      <c r="BM238" s="190" t="s">
        <v>1716</v>
      </c>
    </row>
    <row r="239" spans="1:65" s="2" customFormat="1" ht="11.25">
      <c r="A239" s="35"/>
      <c r="B239" s="36"/>
      <c r="C239" s="37"/>
      <c r="D239" s="192" t="s">
        <v>152</v>
      </c>
      <c r="E239" s="37"/>
      <c r="F239" s="193" t="s">
        <v>1717</v>
      </c>
      <c r="G239" s="37"/>
      <c r="H239" s="37"/>
      <c r="I239" s="194"/>
      <c r="J239" s="37"/>
      <c r="K239" s="37"/>
      <c r="L239" s="40"/>
      <c r="M239" s="195"/>
      <c r="N239" s="196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152</v>
      </c>
      <c r="AU239" s="18" t="s">
        <v>79</v>
      </c>
    </row>
    <row r="240" spans="1:65" s="2" customFormat="1" ht="11.25">
      <c r="A240" s="35"/>
      <c r="B240" s="36"/>
      <c r="C240" s="37"/>
      <c r="D240" s="197" t="s">
        <v>154</v>
      </c>
      <c r="E240" s="37"/>
      <c r="F240" s="198" t="s">
        <v>1718</v>
      </c>
      <c r="G240" s="37"/>
      <c r="H240" s="37"/>
      <c r="I240" s="194"/>
      <c r="J240" s="37"/>
      <c r="K240" s="37"/>
      <c r="L240" s="40"/>
      <c r="M240" s="195"/>
      <c r="N240" s="19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154</v>
      </c>
      <c r="AU240" s="18" t="s">
        <v>79</v>
      </c>
    </row>
    <row r="241" spans="1:65" s="2" customFormat="1" ht="16.5" customHeight="1">
      <c r="A241" s="35"/>
      <c r="B241" s="36"/>
      <c r="C241" s="179" t="s">
        <v>313</v>
      </c>
      <c r="D241" s="179" t="s">
        <v>146</v>
      </c>
      <c r="E241" s="180" t="s">
        <v>1719</v>
      </c>
      <c r="F241" s="181" t="s">
        <v>1720</v>
      </c>
      <c r="G241" s="182" t="s">
        <v>204</v>
      </c>
      <c r="H241" s="183">
        <v>3</v>
      </c>
      <c r="I241" s="184"/>
      <c r="J241" s="185">
        <f>ROUND(I241*H241,2)</f>
        <v>0</v>
      </c>
      <c r="K241" s="181" t="s">
        <v>150</v>
      </c>
      <c r="L241" s="40"/>
      <c r="M241" s="186" t="s">
        <v>19</v>
      </c>
      <c r="N241" s="187" t="s">
        <v>40</v>
      </c>
      <c r="O241" s="65"/>
      <c r="P241" s="188">
        <f>O241*H241</f>
        <v>0</v>
      </c>
      <c r="Q241" s="188">
        <v>1.6956999999999999E-4</v>
      </c>
      <c r="R241" s="188">
        <f>Q241*H241</f>
        <v>5.0871E-4</v>
      </c>
      <c r="S241" s="188">
        <v>0</v>
      </c>
      <c r="T241" s="18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0" t="s">
        <v>179</v>
      </c>
      <c r="AT241" s="190" t="s">
        <v>146</v>
      </c>
      <c r="AU241" s="190" t="s">
        <v>79</v>
      </c>
      <c r="AY241" s="18" t="s">
        <v>144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77</v>
      </c>
      <c r="BK241" s="191">
        <f>ROUND(I241*H241,2)</f>
        <v>0</v>
      </c>
      <c r="BL241" s="18" t="s">
        <v>179</v>
      </c>
      <c r="BM241" s="190" t="s">
        <v>1721</v>
      </c>
    </row>
    <row r="242" spans="1:65" s="2" customFormat="1" ht="11.25">
      <c r="A242" s="35"/>
      <c r="B242" s="36"/>
      <c r="C242" s="37"/>
      <c r="D242" s="192" t="s">
        <v>152</v>
      </c>
      <c r="E242" s="37"/>
      <c r="F242" s="193" t="s">
        <v>1722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152</v>
      </c>
      <c r="AU242" s="18" t="s">
        <v>79</v>
      </c>
    </row>
    <row r="243" spans="1:65" s="2" customFormat="1" ht="11.25">
      <c r="A243" s="35"/>
      <c r="B243" s="36"/>
      <c r="C243" s="37"/>
      <c r="D243" s="197" t="s">
        <v>154</v>
      </c>
      <c r="E243" s="37"/>
      <c r="F243" s="198" t="s">
        <v>1723</v>
      </c>
      <c r="G243" s="37"/>
      <c r="H243" s="37"/>
      <c r="I243" s="194"/>
      <c r="J243" s="37"/>
      <c r="K243" s="37"/>
      <c r="L243" s="40"/>
      <c r="M243" s="195"/>
      <c r="N243" s="196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154</v>
      </c>
      <c r="AU243" s="18" t="s">
        <v>79</v>
      </c>
    </row>
    <row r="244" spans="1:65" s="2" customFormat="1" ht="16.5" customHeight="1">
      <c r="A244" s="35"/>
      <c r="B244" s="36"/>
      <c r="C244" s="179" t="s">
        <v>444</v>
      </c>
      <c r="D244" s="179" t="s">
        <v>146</v>
      </c>
      <c r="E244" s="180" t="s">
        <v>1724</v>
      </c>
      <c r="F244" s="181" t="s">
        <v>1725</v>
      </c>
      <c r="G244" s="182" t="s">
        <v>204</v>
      </c>
      <c r="H244" s="183">
        <v>3</v>
      </c>
      <c r="I244" s="184"/>
      <c r="J244" s="185">
        <f>ROUND(I244*H244,2)</f>
        <v>0</v>
      </c>
      <c r="K244" s="181" t="s">
        <v>150</v>
      </c>
      <c r="L244" s="40"/>
      <c r="M244" s="186" t="s">
        <v>19</v>
      </c>
      <c r="N244" s="187" t="s">
        <v>40</v>
      </c>
      <c r="O244" s="65"/>
      <c r="P244" s="188">
        <f>O244*H244</f>
        <v>0</v>
      </c>
      <c r="Q244" s="188">
        <v>4.062688E-4</v>
      </c>
      <c r="R244" s="188">
        <f>Q244*H244</f>
        <v>1.2188063999999999E-3</v>
      </c>
      <c r="S244" s="188">
        <v>0</v>
      </c>
      <c r="T244" s="18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0" t="s">
        <v>179</v>
      </c>
      <c r="AT244" s="190" t="s">
        <v>146</v>
      </c>
      <c r="AU244" s="190" t="s">
        <v>79</v>
      </c>
      <c r="AY244" s="18" t="s">
        <v>144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77</v>
      </c>
      <c r="BK244" s="191">
        <f>ROUND(I244*H244,2)</f>
        <v>0</v>
      </c>
      <c r="BL244" s="18" t="s">
        <v>179</v>
      </c>
      <c r="BM244" s="190" t="s">
        <v>1726</v>
      </c>
    </row>
    <row r="245" spans="1:65" s="2" customFormat="1" ht="11.25">
      <c r="A245" s="35"/>
      <c r="B245" s="36"/>
      <c r="C245" s="37"/>
      <c r="D245" s="192" t="s">
        <v>152</v>
      </c>
      <c r="E245" s="37"/>
      <c r="F245" s="193" t="s">
        <v>1727</v>
      </c>
      <c r="G245" s="37"/>
      <c r="H245" s="37"/>
      <c r="I245" s="194"/>
      <c r="J245" s="37"/>
      <c r="K245" s="37"/>
      <c r="L245" s="40"/>
      <c r="M245" s="195"/>
      <c r="N245" s="196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152</v>
      </c>
      <c r="AU245" s="18" t="s">
        <v>79</v>
      </c>
    </row>
    <row r="246" spans="1:65" s="2" customFormat="1" ht="11.25">
      <c r="A246" s="35"/>
      <c r="B246" s="36"/>
      <c r="C246" s="37"/>
      <c r="D246" s="197" t="s">
        <v>154</v>
      </c>
      <c r="E246" s="37"/>
      <c r="F246" s="198" t="s">
        <v>1728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154</v>
      </c>
      <c r="AU246" s="18" t="s">
        <v>79</v>
      </c>
    </row>
    <row r="247" spans="1:65" s="2" customFormat="1" ht="16.5" customHeight="1">
      <c r="A247" s="35"/>
      <c r="B247" s="36"/>
      <c r="C247" s="179" t="s">
        <v>318</v>
      </c>
      <c r="D247" s="179" t="s">
        <v>146</v>
      </c>
      <c r="E247" s="180" t="s">
        <v>1729</v>
      </c>
      <c r="F247" s="181" t="s">
        <v>1730</v>
      </c>
      <c r="G247" s="182" t="s">
        <v>204</v>
      </c>
      <c r="H247" s="183">
        <v>6</v>
      </c>
      <c r="I247" s="184"/>
      <c r="J247" s="185">
        <f>ROUND(I247*H247,2)</f>
        <v>0</v>
      </c>
      <c r="K247" s="181" t="s">
        <v>150</v>
      </c>
      <c r="L247" s="40"/>
      <c r="M247" s="186" t="s">
        <v>19</v>
      </c>
      <c r="N247" s="187" t="s">
        <v>40</v>
      </c>
      <c r="O247" s="65"/>
      <c r="P247" s="188">
        <f>O247*H247</f>
        <v>0</v>
      </c>
      <c r="Q247" s="188">
        <v>3.3956999999999998E-4</v>
      </c>
      <c r="R247" s="188">
        <f>Q247*H247</f>
        <v>2.0374199999999999E-3</v>
      </c>
      <c r="S247" s="188">
        <v>0</v>
      </c>
      <c r="T247" s="18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0" t="s">
        <v>179</v>
      </c>
      <c r="AT247" s="190" t="s">
        <v>146</v>
      </c>
      <c r="AU247" s="190" t="s">
        <v>79</v>
      </c>
      <c r="AY247" s="18" t="s">
        <v>144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77</v>
      </c>
      <c r="BK247" s="191">
        <f>ROUND(I247*H247,2)</f>
        <v>0</v>
      </c>
      <c r="BL247" s="18" t="s">
        <v>179</v>
      </c>
      <c r="BM247" s="190" t="s">
        <v>1731</v>
      </c>
    </row>
    <row r="248" spans="1:65" s="2" customFormat="1" ht="11.25">
      <c r="A248" s="35"/>
      <c r="B248" s="36"/>
      <c r="C248" s="37"/>
      <c r="D248" s="192" t="s">
        <v>152</v>
      </c>
      <c r="E248" s="37"/>
      <c r="F248" s="193" t="s">
        <v>1732</v>
      </c>
      <c r="G248" s="37"/>
      <c r="H248" s="37"/>
      <c r="I248" s="194"/>
      <c r="J248" s="37"/>
      <c r="K248" s="37"/>
      <c r="L248" s="40"/>
      <c r="M248" s="195"/>
      <c r="N248" s="196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152</v>
      </c>
      <c r="AU248" s="18" t="s">
        <v>79</v>
      </c>
    </row>
    <row r="249" spans="1:65" s="2" customFormat="1" ht="11.25">
      <c r="A249" s="35"/>
      <c r="B249" s="36"/>
      <c r="C249" s="37"/>
      <c r="D249" s="197" t="s">
        <v>154</v>
      </c>
      <c r="E249" s="37"/>
      <c r="F249" s="198" t="s">
        <v>1733</v>
      </c>
      <c r="G249" s="37"/>
      <c r="H249" s="37"/>
      <c r="I249" s="194"/>
      <c r="J249" s="37"/>
      <c r="K249" s="37"/>
      <c r="L249" s="40"/>
      <c r="M249" s="195"/>
      <c r="N249" s="196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154</v>
      </c>
      <c r="AU249" s="18" t="s">
        <v>79</v>
      </c>
    </row>
    <row r="250" spans="1:65" s="2" customFormat="1" ht="16.5" customHeight="1">
      <c r="A250" s="35"/>
      <c r="B250" s="36"/>
      <c r="C250" s="179" t="s">
        <v>455</v>
      </c>
      <c r="D250" s="179" t="s">
        <v>146</v>
      </c>
      <c r="E250" s="180" t="s">
        <v>1734</v>
      </c>
      <c r="F250" s="181" t="s">
        <v>1735</v>
      </c>
      <c r="G250" s="182" t="s">
        <v>192</v>
      </c>
      <c r="H250" s="183">
        <v>115</v>
      </c>
      <c r="I250" s="184"/>
      <c r="J250" s="185">
        <f>ROUND(I250*H250,2)</f>
        <v>0</v>
      </c>
      <c r="K250" s="181" t="s">
        <v>150</v>
      </c>
      <c r="L250" s="40"/>
      <c r="M250" s="186" t="s">
        <v>19</v>
      </c>
      <c r="N250" s="187" t="s">
        <v>40</v>
      </c>
      <c r="O250" s="65"/>
      <c r="P250" s="188">
        <f>O250*H250</f>
        <v>0</v>
      </c>
      <c r="Q250" s="188">
        <v>1.8972349999999999E-4</v>
      </c>
      <c r="R250" s="188">
        <f>Q250*H250</f>
        <v>2.1818202499999998E-2</v>
      </c>
      <c r="S250" s="188">
        <v>0</v>
      </c>
      <c r="T250" s="18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0" t="s">
        <v>179</v>
      </c>
      <c r="AT250" s="190" t="s">
        <v>146</v>
      </c>
      <c r="AU250" s="190" t="s">
        <v>79</v>
      </c>
      <c r="AY250" s="18" t="s">
        <v>144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77</v>
      </c>
      <c r="BK250" s="191">
        <f>ROUND(I250*H250,2)</f>
        <v>0</v>
      </c>
      <c r="BL250" s="18" t="s">
        <v>179</v>
      </c>
      <c r="BM250" s="190" t="s">
        <v>1736</v>
      </c>
    </row>
    <row r="251" spans="1:65" s="2" customFormat="1" ht="11.25">
      <c r="A251" s="35"/>
      <c r="B251" s="36"/>
      <c r="C251" s="37"/>
      <c r="D251" s="192" t="s">
        <v>152</v>
      </c>
      <c r="E251" s="37"/>
      <c r="F251" s="193" t="s">
        <v>1737</v>
      </c>
      <c r="G251" s="37"/>
      <c r="H251" s="37"/>
      <c r="I251" s="194"/>
      <c r="J251" s="37"/>
      <c r="K251" s="37"/>
      <c r="L251" s="40"/>
      <c r="M251" s="195"/>
      <c r="N251" s="196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152</v>
      </c>
      <c r="AU251" s="18" t="s">
        <v>79</v>
      </c>
    </row>
    <row r="252" spans="1:65" s="2" customFormat="1" ht="11.25">
      <c r="A252" s="35"/>
      <c r="B252" s="36"/>
      <c r="C252" s="37"/>
      <c r="D252" s="197" t="s">
        <v>154</v>
      </c>
      <c r="E252" s="37"/>
      <c r="F252" s="198" t="s">
        <v>1738</v>
      </c>
      <c r="G252" s="37"/>
      <c r="H252" s="37"/>
      <c r="I252" s="194"/>
      <c r="J252" s="37"/>
      <c r="K252" s="37"/>
      <c r="L252" s="40"/>
      <c r="M252" s="195"/>
      <c r="N252" s="196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154</v>
      </c>
      <c r="AU252" s="18" t="s">
        <v>79</v>
      </c>
    </row>
    <row r="253" spans="1:65" s="2" customFormat="1" ht="16.5" customHeight="1">
      <c r="A253" s="35"/>
      <c r="B253" s="36"/>
      <c r="C253" s="179" t="s">
        <v>322</v>
      </c>
      <c r="D253" s="179" t="s">
        <v>146</v>
      </c>
      <c r="E253" s="180" t="s">
        <v>1739</v>
      </c>
      <c r="F253" s="181" t="s">
        <v>1740</v>
      </c>
      <c r="G253" s="182" t="s">
        <v>192</v>
      </c>
      <c r="H253" s="183">
        <v>115</v>
      </c>
      <c r="I253" s="184"/>
      <c r="J253" s="185">
        <f>ROUND(I253*H253,2)</f>
        <v>0</v>
      </c>
      <c r="K253" s="181" t="s">
        <v>150</v>
      </c>
      <c r="L253" s="40"/>
      <c r="M253" s="186" t="s">
        <v>19</v>
      </c>
      <c r="N253" s="187" t="s">
        <v>40</v>
      </c>
      <c r="O253" s="65"/>
      <c r="P253" s="188">
        <f>O253*H253</f>
        <v>0</v>
      </c>
      <c r="Q253" s="188">
        <v>1.0000000000000001E-5</v>
      </c>
      <c r="R253" s="188">
        <f>Q253*H253</f>
        <v>1.1500000000000002E-3</v>
      </c>
      <c r="S253" s="188">
        <v>0</v>
      </c>
      <c r="T253" s="18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0" t="s">
        <v>179</v>
      </c>
      <c r="AT253" s="190" t="s">
        <v>146</v>
      </c>
      <c r="AU253" s="190" t="s">
        <v>79</v>
      </c>
      <c r="AY253" s="18" t="s">
        <v>144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77</v>
      </c>
      <c r="BK253" s="191">
        <f>ROUND(I253*H253,2)</f>
        <v>0</v>
      </c>
      <c r="BL253" s="18" t="s">
        <v>179</v>
      </c>
      <c r="BM253" s="190" t="s">
        <v>1741</v>
      </c>
    </row>
    <row r="254" spans="1:65" s="2" customFormat="1" ht="11.25">
      <c r="A254" s="35"/>
      <c r="B254" s="36"/>
      <c r="C254" s="37"/>
      <c r="D254" s="192" t="s">
        <v>152</v>
      </c>
      <c r="E254" s="37"/>
      <c r="F254" s="193" t="s">
        <v>1742</v>
      </c>
      <c r="G254" s="37"/>
      <c r="H254" s="37"/>
      <c r="I254" s="194"/>
      <c r="J254" s="37"/>
      <c r="K254" s="37"/>
      <c r="L254" s="40"/>
      <c r="M254" s="195"/>
      <c r="N254" s="196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152</v>
      </c>
      <c r="AU254" s="18" t="s">
        <v>79</v>
      </c>
    </row>
    <row r="255" spans="1:65" s="2" customFormat="1" ht="11.25">
      <c r="A255" s="35"/>
      <c r="B255" s="36"/>
      <c r="C255" s="37"/>
      <c r="D255" s="197" t="s">
        <v>154</v>
      </c>
      <c r="E255" s="37"/>
      <c r="F255" s="198" t="s">
        <v>1743</v>
      </c>
      <c r="G255" s="37"/>
      <c r="H255" s="37"/>
      <c r="I255" s="194"/>
      <c r="J255" s="37"/>
      <c r="K255" s="37"/>
      <c r="L255" s="40"/>
      <c r="M255" s="195"/>
      <c r="N255" s="196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154</v>
      </c>
      <c r="AU255" s="18" t="s">
        <v>79</v>
      </c>
    </row>
    <row r="256" spans="1:65" s="2" customFormat="1" ht="16.5" customHeight="1">
      <c r="A256" s="35"/>
      <c r="B256" s="36"/>
      <c r="C256" s="179" t="s">
        <v>468</v>
      </c>
      <c r="D256" s="179" t="s">
        <v>146</v>
      </c>
      <c r="E256" s="180" t="s">
        <v>1744</v>
      </c>
      <c r="F256" s="181" t="s">
        <v>1745</v>
      </c>
      <c r="G256" s="182" t="s">
        <v>185</v>
      </c>
      <c r="H256" s="183">
        <v>0.16900000000000001</v>
      </c>
      <c r="I256" s="184"/>
      <c r="J256" s="185">
        <f>ROUND(I256*H256,2)</f>
        <v>0</v>
      </c>
      <c r="K256" s="181" t="s">
        <v>150</v>
      </c>
      <c r="L256" s="40"/>
      <c r="M256" s="186" t="s">
        <v>19</v>
      </c>
      <c r="N256" s="187" t="s">
        <v>40</v>
      </c>
      <c r="O256" s="65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0" t="s">
        <v>179</v>
      </c>
      <c r="AT256" s="190" t="s">
        <v>146</v>
      </c>
      <c r="AU256" s="190" t="s">
        <v>79</v>
      </c>
      <c r="AY256" s="18" t="s">
        <v>144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77</v>
      </c>
      <c r="BK256" s="191">
        <f>ROUND(I256*H256,2)</f>
        <v>0</v>
      </c>
      <c r="BL256" s="18" t="s">
        <v>179</v>
      </c>
      <c r="BM256" s="190" t="s">
        <v>1746</v>
      </c>
    </row>
    <row r="257" spans="1:65" s="2" customFormat="1" ht="19.5">
      <c r="A257" s="35"/>
      <c r="B257" s="36"/>
      <c r="C257" s="37"/>
      <c r="D257" s="192" t="s">
        <v>152</v>
      </c>
      <c r="E257" s="37"/>
      <c r="F257" s="193" t="s">
        <v>1747</v>
      </c>
      <c r="G257" s="37"/>
      <c r="H257" s="37"/>
      <c r="I257" s="194"/>
      <c r="J257" s="37"/>
      <c r="K257" s="37"/>
      <c r="L257" s="40"/>
      <c r="M257" s="195"/>
      <c r="N257" s="196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152</v>
      </c>
      <c r="AU257" s="18" t="s">
        <v>79</v>
      </c>
    </row>
    <row r="258" spans="1:65" s="2" customFormat="1" ht="11.25">
      <c r="A258" s="35"/>
      <c r="B258" s="36"/>
      <c r="C258" s="37"/>
      <c r="D258" s="197" t="s">
        <v>154</v>
      </c>
      <c r="E258" s="37"/>
      <c r="F258" s="198" t="s">
        <v>1748</v>
      </c>
      <c r="G258" s="37"/>
      <c r="H258" s="37"/>
      <c r="I258" s="194"/>
      <c r="J258" s="37"/>
      <c r="K258" s="37"/>
      <c r="L258" s="40"/>
      <c r="M258" s="195"/>
      <c r="N258" s="196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154</v>
      </c>
      <c r="AU258" s="18" t="s">
        <v>79</v>
      </c>
    </row>
    <row r="259" spans="1:65" s="2" customFormat="1" ht="16.5" customHeight="1">
      <c r="A259" s="35"/>
      <c r="B259" s="36"/>
      <c r="C259" s="179" t="s">
        <v>327</v>
      </c>
      <c r="D259" s="179" t="s">
        <v>146</v>
      </c>
      <c r="E259" s="180" t="s">
        <v>1749</v>
      </c>
      <c r="F259" s="181" t="s">
        <v>1750</v>
      </c>
      <c r="G259" s="182" t="s">
        <v>185</v>
      </c>
      <c r="H259" s="183">
        <v>0.16900000000000001</v>
      </c>
      <c r="I259" s="184"/>
      <c r="J259" s="185">
        <f>ROUND(I259*H259,2)</f>
        <v>0</v>
      </c>
      <c r="K259" s="181" t="s">
        <v>1626</v>
      </c>
      <c r="L259" s="40"/>
      <c r="M259" s="186" t="s">
        <v>19</v>
      </c>
      <c r="N259" s="187" t="s">
        <v>40</v>
      </c>
      <c r="O259" s="65"/>
      <c r="P259" s="188">
        <f>O259*H259</f>
        <v>0</v>
      </c>
      <c r="Q259" s="188">
        <v>0</v>
      </c>
      <c r="R259" s="188">
        <f>Q259*H259</f>
        <v>0</v>
      </c>
      <c r="S259" s="188">
        <v>0</v>
      </c>
      <c r="T259" s="18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0" t="s">
        <v>179</v>
      </c>
      <c r="AT259" s="190" t="s">
        <v>146</v>
      </c>
      <c r="AU259" s="190" t="s">
        <v>79</v>
      </c>
      <c r="AY259" s="18" t="s">
        <v>144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77</v>
      </c>
      <c r="BK259" s="191">
        <f>ROUND(I259*H259,2)</f>
        <v>0</v>
      </c>
      <c r="BL259" s="18" t="s">
        <v>179</v>
      </c>
      <c r="BM259" s="190" t="s">
        <v>1751</v>
      </c>
    </row>
    <row r="260" spans="1:65" s="2" customFormat="1" ht="19.5">
      <c r="A260" s="35"/>
      <c r="B260" s="36"/>
      <c r="C260" s="37"/>
      <c r="D260" s="192" t="s">
        <v>152</v>
      </c>
      <c r="E260" s="37"/>
      <c r="F260" s="193" t="s">
        <v>1752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152</v>
      </c>
      <c r="AU260" s="18" t="s">
        <v>79</v>
      </c>
    </row>
    <row r="261" spans="1:65" s="12" customFormat="1" ht="22.9" customHeight="1">
      <c r="B261" s="163"/>
      <c r="C261" s="164"/>
      <c r="D261" s="165" t="s">
        <v>68</v>
      </c>
      <c r="E261" s="177" t="s">
        <v>819</v>
      </c>
      <c r="F261" s="177" t="s">
        <v>1753</v>
      </c>
      <c r="G261" s="164"/>
      <c r="H261" s="164"/>
      <c r="I261" s="167"/>
      <c r="J261" s="178">
        <f>BK261</f>
        <v>0</v>
      </c>
      <c r="K261" s="164"/>
      <c r="L261" s="169"/>
      <c r="M261" s="170"/>
      <c r="N261" s="171"/>
      <c r="O261" s="171"/>
      <c r="P261" s="172">
        <f>SUM(P262:P338)</f>
        <v>0</v>
      </c>
      <c r="Q261" s="171"/>
      <c r="R261" s="172">
        <f>SUM(R262:R338)</f>
        <v>1.0234443922000003</v>
      </c>
      <c r="S261" s="171"/>
      <c r="T261" s="173">
        <f>SUM(T262:T338)</f>
        <v>0</v>
      </c>
      <c r="AR261" s="174" t="s">
        <v>79</v>
      </c>
      <c r="AT261" s="175" t="s">
        <v>68</v>
      </c>
      <c r="AU261" s="175" t="s">
        <v>77</v>
      </c>
      <c r="AY261" s="174" t="s">
        <v>144</v>
      </c>
      <c r="BK261" s="176">
        <f>SUM(BK262:BK338)</f>
        <v>0</v>
      </c>
    </row>
    <row r="262" spans="1:65" s="2" customFormat="1" ht="16.5" customHeight="1">
      <c r="A262" s="35"/>
      <c r="B262" s="36"/>
      <c r="C262" s="179" t="s">
        <v>479</v>
      </c>
      <c r="D262" s="179" t="s">
        <v>146</v>
      </c>
      <c r="E262" s="180" t="s">
        <v>1754</v>
      </c>
      <c r="F262" s="181" t="s">
        <v>1755</v>
      </c>
      <c r="G262" s="182" t="s">
        <v>824</v>
      </c>
      <c r="H262" s="183">
        <v>12</v>
      </c>
      <c r="I262" s="184"/>
      <c r="J262" s="185">
        <f>ROUND(I262*H262,2)</f>
        <v>0</v>
      </c>
      <c r="K262" s="181" t="s">
        <v>150</v>
      </c>
      <c r="L262" s="40"/>
      <c r="M262" s="186" t="s">
        <v>19</v>
      </c>
      <c r="N262" s="187" t="s">
        <v>40</v>
      </c>
      <c r="O262" s="65"/>
      <c r="P262" s="188">
        <f>O262*H262</f>
        <v>0</v>
      </c>
      <c r="Q262" s="188">
        <v>1.6968836300000002E-2</v>
      </c>
      <c r="R262" s="188">
        <f>Q262*H262</f>
        <v>0.20362603560000003</v>
      </c>
      <c r="S262" s="188">
        <v>0</v>
      </c>
      <c r="T262" s="18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0" t="s">
        <v>179</v>
      </c>
      <c r="AT262" s="190" t="s">
        <v>146</v>
      </c>
      <c r="AU262" s="190" t="s">
        <v>79</v>
      </c>
      <c r="AY262" s="18" t="s">
        <v>144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77</v>
      </c>
      <c r="BK262" s="191">
        <f>ROUND(I262*H262,2)</f>
        <v>0</v>
      </c>
      <c r="BL262" s="18" t="s">
        <v>179</v>
      </c>
      <c r="BM262" s="190" t="s">
        <v>1756</v>
      </c>
    </row>
    <row r="263" spans="1:65" s="2" customFormat="1" ht="11.25">
      <c r="A263" s="35"/>
      <c r="B263" s="36"/>
      <c r="C263" s="37"/>
      <c r="D263" s="192" t="s">
        <v>152</v>
      </c>
      <c r="E263" s="37"/>
      <c r="F263" s="193" t="s">
        <v>1757</v>
      </c>
      <c r="G263" s="37"/>
      <c r="H263" s="37"/>
      <c r="I263" s="194"/>
      <c r="J263" s="37"/>
      <c r="K263" s="37"/>
      <c r="L263" s="40"/>
      <c r="M263" s="195"/>
      <c r="N263" s="196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152</v>
      </c>
      <c r="AU263" s="18" t="s">
        <v>79</v>
      </c>
    </row>
    <row r="264" spans="1:65" s="2" customFormat="1" ht="11.25">
      <c r="A264" s="35"/>
      <c r="B264" s="36"/>
      <c r="C264" s="37"/>
      <c r="D264" s="197" t="s">
        <v>154</v>
      </c>
      <c r="E264" s="37"/>
      <c r="F264" s="198" t="s">
        <v>1758</v>
      </c>
      <c r="G264" s="37"/>
      <c r="H264" s="37"/>
      <c r="I264" s="194"/>
      <c r="J264" s="37"/>
      <c r="K264" s="37"/>
      <c r="L264" s="40"/>
      <c r="M264" s="195"/>
      <c r="N264" s="196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154</v>
      </c>
      <c r="AU264" s="18" t="s">
        <v>79</v>
      </c>
    </row>
    <row r="265" spans="1:65" s="2" customFormat="1" ht="16.5" customHeight="1">
      <c r="A265" s="35"/>
      <c r="B265" s="36"/>
      <c r="C265" s="179" t="s">
        <v>331</v>
      </c>
      <c r="D265" s="179" t="s">
        <v>146</v>
      </c>
      <c r="E265" s="180" t="s">
        <v>1759</v>
      </c>
      <c r="F265" s="181" t="s">
        <v>1760</v>
      </c>
      <c r="G265" s="182" t="s">
        <v>824</v>
      </c>
      <c r="H265" s="183">
        <v>4</v>
      </c>
      <c r="I265" s="184"/>
      <c r="J265" s="185">
        <f>ROUND(I265*H265,2)</f>
        <v>0</v>
      </c>
      <c r="K265" s="181" t="s">
        <v>150</v>
      </c>
      <c r="L265" s="40"/>
      <c r="M265" s="186" t="s">
        <v>19</v>
      </c>
      <c r="N265" s="187" t="s">
        <v>40</v>
      </c>
      <c r="O265" s="65"/>
      <c r="P265" s="188">
        <f>O265*H265</f>
        <v>0</v>
      </c>
      <c r="Q265" s="188">
        <v>1.7689313200000001E-2</v>
      </c>
      <c r="R265" s="188">
        <f>Q265*H265</f>
        <v>7.0757252800000003E-2</v>
      </c>
      <c r="S265" s="188">
        <v>0</v>
      </c>
      <c r="T265" s="18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0" t="s">
        <v>179</v>
      </c>
      <c r="AT265" s="190" t="s">
        <v>146</v>
      </c>
      <c r="AU265" s="190" t="s">
        <v>79</v>
      </c>
      <c r="AY265" s="18" t="s">
        <v>144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8" t="s">
        <v>77</v>
      </c>
      <c r="BK265" s="191">
        <f>ROUND(I265*H265,2)</f>
        <v>0</v>
      </c>
      <c r="BL265" s="18" t="s">
        <v>179</v>
      </c>
      <c r="BM265" s="190" t="s">
        <v>1761</v>
      </c>
    </row>
    <row r="266" spans="1:65" s="2" customFormat="1" ht="11.25">
      <c r="A266" s="35"/>
      <c r="B266" s="36"/>
      <c r="C266" s="37"/>
      <c r="D266" s="192" t="s">
        <v>152</v>
      </c>
      <c r="E266" s="37"/>
      <c r="F266" s="193" t="s">
        <v>1762</v>
      </c>
      <c r="G266" s="37"/>
      <c r="H266" s="37"/>
      <c r="I266" s="194"/>
      <c r="J266" s="37"/>
      <c r="K266" s="37"/>
      <c r="L266" s="40"/>
      <c r="M266" s="195"/>
      <c r="N266" s="196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152</v>
      </c>
      <c r="AU266" s="18" t="s">
        <v>79</v>
      </c>
    </row>
    <row r="267" spans="1:65" s="2" customFormat="1" ht="11.25">
      <c r="A267" s="35"/>
      <c r="B267" s="36"/>
      <c r="C267" s="37"/>
      <c r="D267" s="197" t="s">
        <v>154</v>
      </c>
      <c r="E267" s="37"/>
      <c r="F267" s="198" t="s">
        <v>1763</v>
      </c>
      <c r="G267" s="37"/>
      <c r="H267" s="37"/>
      <c r="I267" s="194"/>
      <c r="J267" s="37"/>
      <c r="K267" s="37"/>
      <c r="L267" s="40"/>
      <c r="M267" s="195"/>
      <c r="N267" s="196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154</v>
      </c>
      <c r="AU267" s="18" t="s">
        <v>79</v>
      </c>
    </row>
    <row r="268" spans="1:65" s="2" customFormat="1" ht="16.5" customHeight="1">
      <c r="A268" s="35"/>
      <c r="B268" s="36"/>
      <c r="C268" s="179" t="s">
        <v>486</v>
      </c>
      <c r="D268" s="179" t="s">
        <v>146</v>
      </c>
      <c r="E268" s="180" t="s">
        <v>1764</v>
      </c>
      <c r="F268" s="181" t="s">
        <v>1765</v>
      </c>
      <c r="G268" s="182" t="s">
        <v>824</v>
      </c>
      <c r="H268" s="183">
        <v>15</v>
      </c>
      <c r="I268" s="184"/>
      <c r="J268" s="185">
        <f>ROUND(I268*H268,2)</f>
        <v>0</v>
      </c>
      <c r="K268" s="181" t="s">
        <v>150</v>
      </c>
      <c r="L268" s="40"/>
      <c r="M268" s="186" t="s">
        <v>19</v>
      </c>
      <c r="N268" s="187" t="s">
        <v>40</v>
      </c>
      <c r="O268" s="65"/>
      <c r="P268" s="188">
        <f>O268*H268</f>
        <v>0</v>
      </c>
      <c r="Q268" s="188">
        <v>1.49692765E-2</v>
      </c>
      <c r="R268" s="188">
        <f>Q268*H268</f>
        <v>0.22453914750000001</v>
      </c>
      <c r="S268" s="188">
        <v>0</v>
      </c>
      <c r="T268" s="18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0" t="s">
        <v>179</v>
      </c>
      <c r="AT268" s="190" t="s">
        <v>146</v>
      </c>
      <c r="AU268" s="190" t="s">
        <v>79</v>
      </c>
      <c r="AY268" s="18" t="s">
        <v>144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8" t="s">
        <v>77</v>
      </c>
      <c r="BK268" s="191">
        <f>ROUND(I268*H268,2)</f>
        <v>0</v>
      </c>
      <c r="BL268" s="18" t="s">
        <v>179</v>
      </c>
      <c r="BM268" s="190" t="s">
        <v>1766</v>
      </c>
    </row>
    <row r="269" spans="1:65" s="2" customFormat="1" ht="11.25">
      <c r="A269" s="35"/>
      <c r="B269" s="36"/>
      <c r="C269" s="37"/>
      <c r="D269" s="192" t="s">
        <v>152</v>
      </c>
      <c r="E269" s="37"/>
      <c r="F269" s="193" t="s">
        <v>1767</v>
      </c>
      <c r="G269" s="37"/>
      <c r="H269" s="37"/>
      <c r="I269" s="194"/>
      <c r="J269" s="37"/>
      <c r="K269" s="37"/>
      <c r="L269" s="40"/>
      <c r="M269" s="195"/>
      <c r="N269" s="19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152</v>
      </c>
      <c r="AU269" s="18" t="s">
        <v>79</v>
      </c>
    </row>
    <row r="270" spans="1:65" s="2" customFormat="1" ht="11.25">
      <c r="A270" s="35"/>
      <c r="B270" s="36"/>
      <c r="C270" s="37"/>
      <c r="D270" s="197" t="s">
        <v>154</v>
      </c>
      <c r="E270" s="37"/>
      <c r="F270" s="198" t="s">
        <v>1768</v>
      </c>
      <c r="G270" s="37"/>
      <c r="H270" s="37"/>
      <c r="I270" s="194"/>
      <c r="J270" s="37"/>
      <c r="K270" s="37"/>
      <c r="L270" s="40"/>
      <c r="M270" s="195"/>
      <c r="N270" s="196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154</v>
      </c>
      <c r="AU270" s="18" t="s">
        <v>79</v>
      </c>
    </row>
    <row r="271" spans="1:65" s="2" customFormat="1" ht="16.5" customHeight="1">
      <c r="A271" s="35"/>
      <c r="B271" s="36"/>
      <c r="C271" s="179" t="s">
        <v>332</v>
      </c>
      <c r="D271" s="179" t="s">
        <v>146</v>
      </c>
      <c r="E271" s="180" t="s">
        <v>1769</v>
      </c>
      <c r="F271" s="181" t="s">
        <v>1770</v>
      </c>
      <c r="G271" s="182" t="s">
        <v>824</v>
      </c>
      <c r="H271" s="183">
        <v>1</v>
      </c>
      <c r="I271" s="184"/>
      <c r="J271" s="185">
        <f>ROUND(I271*H271,2)</f>
        <v>0</v>
      </c>
      <c r="K271" s="181" t="s">
        <v>150</v>
      </c>
      <c r="L271" s="40"/>
      <c r="M271" s="186" t="s">
        <v>19</v>
      </c>
      <c r="N271" s="187" t="s">
        <v>40</v>
      </c>
      <c r="O271" s="65"/>
      <c r="P271" s="188">
        <f>O271*H271</f>
        <v>0</v>
      </c>
      <c r="Q271" s="188">
        <v>1.6888836300000001E-2</v>
      </c>
      <c r="R271" s="188">
        <f>Q271*H271</f>
        <v>1.6888836300000001E-2</v>
      </c>
      <c r="S271" s="188">
        <v>0</v>
      </c>
      <c r="T271" s="18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0" t="s">
        <v>179</v>
      </c>
      <c r="AT271" s="190" t="s">
        <v>146</v>
      </c>
      <c r="AU271" s="190" t="s">
        <v>79</v>
      </c>
      <c r="AY271" s="18" t="s">
        <v>144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8" t="s">
        <v>77</v>
      </c>
      <c r="BK271" s="191">
        <f>ROUND(I271*H271,2)</f>
        <v>0</v>
      </c>
      <c r="BL271" s="18" t="s">
        <v>179</v>
      </c>
      <c r="BM271" s="190" t="s">
        <v>1771</v>
      </c>
    </row>
    <row r="272" spans="1:65" s="2" customFormat="1" ht="11.25">
      <c r="A272" s="35"/>
      <c r="B272" s="36"/>
      <c r="C272" s="37"/>
      <c r="D272" s="192" t="s">
        <v>152</v>
      </c>
      <c r="E272" s="37"/>
      <c r="F272" s="193" t="s">
        <v>1772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152</v>
      </c>
      <c r="AU272" s="18" t="s">
        <v>79</v>
      </c>
    </row>
    <row r="273" spans="1:65" s="2" customFormat="1" ht="11.25">
      <c r="A273" s="35"/>
      <c r="B273" s="36"/>
      <c r="C273" s="37"/>
      <c r="D273" s="197" t="s">
        <v>154</v>
      </c>
      <c r="E273" s="37"/>
      <c r="F273" s="198" t="s">
        <v>1773</v>
      </c>
      <c r="G273" s="37"/>
      <c r="H273" s="37"/>
      <c r="I273" s="194"/>
      <c r="J273" s="37"/>
      <c r="K273" s="37"/>
      <c r="L273" s="40"/>
      <c r="M273" s="195"/>
      <c r="N273" s="196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154</v>
      </c>
      <c r="AU273" s="18" t="s">
        <v>79</v>
      </c>
    </row>
    <row r="274" spans="1:65" s="2" customFormat="1" ht="16.5" customHeight="1">
      <c r="A274" s="35"/>
      <c r="B274" s="36"/>
      <c r="C274" s="179" t="s">
        <v>493</v>
      </c>
      <c r="D274" s="179" t="s">
        <v>146</v>
      </c>
      <c r="E274" s="180" t="s">
        <v>1774</v>
      </c>
      <c r="F274" s="181" t="s">
        <v>1775</v>
      </c>
      <c r="G274" s="182" t="s">
        <v>824</v>
      </c>
      <c r="H274" s="183">
        <v>2</v>
      </c>
      <c r="I274" s="184"/>
      <c r="J274" s="185">
        <f>ROUND(I274*H274,2)</f>
        <v>0</v>
      </c>
      <c r="K274" s="181" t="s">
        <v>150</v>
      </c>
      <c r="L274" s="40"/>
      <c r="M274" s="186" t="s">
        <v>19</v>
      </c>
      <c r="N274" s="187" t="s">
        <v>40</v>
      </c>
      <c r="O274" s="65"/>
      <c r="P274" s="188">
        <f>O274*H274</f>
        <v>0</v>
      </c>
      <c r="Q274" s="188">
        <v>1.45152626E-2</v>
      </c>
      <c r="R274" s="188">
        <f>Q274*H274</f>
        <v>2.9030525200000001E-2</v>
      </c>
      <c r="S274" s="188">
        <v>0</v>
      </c>
      <c r="T274" s="18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0" t="s">
        <v>179</v>
      </c>
      <c r="AT274" s="190" t="s">
        <v>146</v>
      </c>
      <c r="AU274" s="190" t="s">
        <v>79</v>
      </c>
      <c r="AY274" s="18" t="s">
        <v>144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8" t="s">
        <v>77</v>
      </c>
      <c r="BK274" s="191">
        <f>ROUND(I274*H274,2)</f>
        <v>0</v>
      </c>
      <c r="BL274" s="18" t="s">
        <v>179</v>
      </c>
      <c r="BM274" s="190" t="s">
        <v>1776</v>
      </c>
    </row>
    <row r="275" spans="1:65" s="2" customFormat="1" ht="11.25">
      <c r="A275" s="35"/>
      <c r="B275" s="36"/>
      <c r="C275" s="37"/>
      <c r="D275" s="192" t="s">
        <v>152</v>
      </c>
      <c r="E275" s="37"/>
      <c r="F275" s="193" t="s">
        <v>1777</v>
      </c>
      <c r="G275" s="37"/>
      <c r="H275" s="37"/>
      <c r="I275" s="194"/>
      <c r="J275" s="37"/>
      <c r="K275" s="37"/>
      <c r="L275" s="40"/>
      <c r="M275" s="195"/>
      <c r="N275" s="196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152</v>
      </c>
      <c r="AU275" s="18" t="s">
        <v>79</v>
      </c>
    </row>
    <row r="276" spans="1:65" s="2" customFormat="1" ht="11.25">
      <c r="A276" s="35"/>
      <c r="B276" s="36"/>
      <c r="C276" s="37"/>
      <c r="D276" s="197" t="s">
        <v>154</v>
      </c>
      <c r="E276" s="37"/>
      <c r="F276" s="198" t="s">
        <v>1778</v>
      </c>
      <c r="G276" s="37"/>
      <c r="H276" s="37"/>
      <c r="I276" s="194"/>
      <c r="J276" s="37"/>
      <c r="K276" s="37"/>
      <c r="L276" s="40"/>
      <c r="M276" s="195"/>
      <c r="N276" s="196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154</v>
      </c>
      <c r="AU276" s="18" t="s">
        <v>79</v>
      </c>
    </row>
    <row r="277" spans="1:65" s="2" customFormat="1" ht="16.5" customHeight="1">
      <c r="A277" s="35"/>
      <c r="B277" s="36"/>
      <c r="C277" s="179" t="s">
        <v>336</v>
      </c>
      <c r="D277" s="179" t="s">
        <v>146</v>
      </c>
      <c r="E277" s="180" t="s">
        <v>1779</v>
      </c>
      <c r="F277" s="181" t="s">
        <v>1780</v>
      </c>
      <c r="G277" s="182" t="s">
        <v>824</v>
      </c>
      <c r="H277" s="183">
        <v>2</v>
      </c>
      <c r="I277" s="184"/>
      <c r="J277" s="185">
        <f>ROUND(I277*H277,2)</f>
        <v>0</v>
      </c>
      <c r="K277" s="181" t="s">
        <v>1626</v>
      </c>
      <c r="L277" s="40"/>
      <c r="M277" s="186" t="s">
        <v>19</v>
      </c>
      <c r="N277" s="187" t="s">
        <v>40</v>
      </c>
      <c r="O277" s="65"/>
      <c r="P277" s="188">
        <f>O277*H277</f>
        <v>0</v>
      </c>
      <c r="Q277" s="188">
        <v>1.034E-2</v>
      </c>
      <c r="R277" s="188">
        <f>Q277*H277</f>
        <v>2.068E-2</v>
      </c>
      <c r="S277" s="188">
        <v>0</v>
      </c>
      <c r="T277" s="18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0" t="s">
        <v>179</v>
      </c>
      <c r="AT277" s="190" t="s">
        <v>146</v>
      </c>
      <c r="AU277" s="190" t="s">
        <v>79</v>
      </c>
      <c r="AY277" s="18" t="s">
        <v>144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77</v>
      </c>
      <c r="BK277" s="191">
        <f>ROUND(I277*H277,2)</f>
        <v>0</v>
      </c>
      <c r="BL277" s="18" t="s">
        <v>179</v>
      </c>
      <c r="BM277" s="190" t="s">
        <v>1781</v>
      </c>
    </row>
    <row r="278" spans="1:65" s="2" customFormat="1" ht="11.25">
      <c r="A278" s="35"/>
      <c r="B278" s="36"/>
      <c r="C278" s="37"/>
      <c r="D278" s="192" t="s">
        <v>152</v>
      </c>
      <c r="E278" s="37"/>
      <c r="F278" s="193" t="s">
        <v>1782</v>
      </c>
      <c r="G278" s="37"/>
      <c r="H278" s="37"/>
      <c r="I278" s="194"/>
      <c r="J278" s="37"/>
      <c r="K278" s="37"/>
      <c r="L278" s="40"/>
      <c r="M278" s="195"/>
      <c r="N278" s="196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152</v>
      </c>
      <c r="AU278" s="18" t="s">
        <v>79</v>
      </c>
    </row>
    <row r="279" spans="1:65" s="2" customFormat="1" ht="16.5" customHeight="1">
      <c r="A279" s="35"/>
      <c r="B279" s="36"/>
      <c r="C279" s="179" t="s">
        <v>500</v>
      </c>
      <c r="D279" s="179" t="s">
        <v>146</v>
      </c>
      <c r="E279" s="180" t="s">
        <v>1783</v>
      </c>
      <c r="F279" s="181" t="s">
        <v>1784</v>
      </c>
      <c r="G279" s="182" t="s">
        <v>824</v>
      </c>
      <c r="H279" s="183">
        <v>14</v>
      </c>
      <c r="I279" s="184"/>
      <c r="J279" s="185">
        <f>ROUND(I279*H279,2)</f>
        <v>0</v>
      </c>
      <c r="K279" s="181" t="s">
        <v>1626</v>
      </c>
      <c r="L279" s="40"/>
      <c r="M279" s="186" t="s">
        <v>19</v>
      </c>
      <c r="N279" s="187" t="s">
        <v>40</v>
      </c>
      <c r="O279" s="65"/>
      <c r="P279" s="188">
        <f>O279*H279</f>
        <v>0</v>
      </c>
      <c r="Q279" s="188">
        <v>7.2000000000000005E-4</v>
      </c>
      <c r="R279" s="188">
        <f>Q279*H279</f>
        <v>1.008E-2</v>
      </c>
      <c r="S279" s="188">
        <v>0</v>
      </c>
      <c r="T279" s="18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0" t="s">
        <v>179</v>
      </c>
      <c r="AT279" s="190" t="s">
        <v>146</v>
      </c>
      <c r="AU279" s="190" t="s">
        <v>79</v>
      </c>
      <c r="AY279" s="18" t="s">
        <v>144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77</v>
      </c>
      <c r="BK279" s="191">
        <f>ROUND(I279*H279,2)</f>
        <v>0</v>
      </c>
      <c r="BL279" s="18" t="s">
        <v>179</v>
      </c>
      <c r="BM279" s="190" t="s">
        <v>1785</v>
      </c>
    </row>
    <row r="280" spans="1:65" s="2" customFormat="1" ht="11.25">
      <c r="A280" s="35"/>
      <c r="B280" s="36"/>
      <c r="C280" s="37"/>
      <c r="D280" s="192" t="s">
        <v>152</v>
      </c>
      <c r="E280" s="37"/>
      <c r="F280" s="193" t="s">
        <v>1784</v>
      </c>
      <c r="G280" s="37"/>
      <c r="H280" s="37"/>
      <c r="I280" s="194"/>
      <c r="J280" s="37"/>
      <c r="K280" s="37"/>
      <c r="L280" s="40"/>
      <c r="M280" s="195"/>
      <c r="N280" s="196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152</v>
      </c>
      <c r="AU280" s="18" t="s">
        <v>79</v>
      </c>
    </row>
    <row r="281" spans="1:65" s="2" customFormat="1" ht="16.5" customHeight="1">
      <c r="A281" s="35"/>
      <c r="B281" s="36"/>
      <c r="C281" s="179" t="s">
        <v>341</v>
      </c>
      <c r="D281" s="179" t="s">
        <v>146</v>
      </c>
      <c r="E281" s="180" t="s">
        <v>1786</v>
      </c>
      <c r="F281" s="181" t="s">
        <v>1787</v>
      </c>
      <c r="G281" s="182" t="s">
        <v>824</v>
      </c>
      <c r="H281" s="183">
        <v>12</v>
      </c>
      <c r="I281" s="184"/>
      <c r="J281" s="185">
        <f>ROUND(I281*H281,2)</f>
        <v>0</v>
      </c>
      <c r="K281" s="181" t="s">
        <v>1626</v>
      </c>
      <c r="L281" s="40"/>
      <c r="M281" s="186" t="s">
        <v>19</v>
      </c>
      <c r="N281" s="187" t="s">
        <v>40</v>
      </c>
      <c r="O281" s="65"/>
      <c r="P281" s="188">
        <f>O281*H281</f>
        <v>0</v>
      </c>
      <c r="Q281" s="188">
        <v>1.0200000000000001E-3</v>
      </c>
      <c r="R281" s="188">
        <f>Q281*H281</f>
        <v>1.2240000000000001E-2</v>
      </c>
      <c r="S281" s="188">
        <v>0</v>
      </c>
      <c r="T281" s="18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0" t="s">
        <v>179</v>
      </c>
      <c r="AT281" s="190" t="s">
        <v>146</v>
      </c>
      <c r="AU281" s="190" t="s">
        <v>79</v>
      </c>
      <c r="AY281" s="18" t="s">
        <v>144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8" t="s">
        <v>77</v>
      </c>
      <c r="BK281" s="191">
        <f>ROUND(I281*H281,2)</f>
        <v>0</v>
      </c>
      <c r="BL281" s="18" t="s">
        <v>179</v>
      </c>
      <c r="BM281" s="190" t="s">
        <v>1788</v>
      </c>
    </row>
    <row r="282" spans="1:65" s="2" customFormat="1" ht="11.25">
      <c r="A282" s="35"/>
      <c r="B282" s="36"/>
      <c r="C282" s="37"/>
      <c r="D282" s="192" t="s">
        <v>152</v>
      </c>
      <c r="E282" s="37"/>
      <c r="F282" s="193" t="s">
        <v>1787</v>
      </c>
      <c r="G282" s="37"/>
      <c r="H282" s="37"/>
      <c r="I282" s="194"/>
      <c r="J282" s="37"/>
      <c r="K282" s="37"/>
      <c r="L282" s="40"/>
      <c r="M282" s="195"/>
      <c r="N282" s="196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152</v>
      </c>
      <c r="AU282" s="18" t="s">
        <v>79</v>
      </c>
    </row>
    <row r="283" spans="1:65" s="2" customFormat="1" ht="16.5" customHeight="1">
      <c r="A283" s="35"/>
      <c r="B283" s="36"/>
      <c r="C283" s="179" t="s">
        <v>507</v>
      </c>
      <c r="D283" s="179" t="s">
        <v>146</v>
      </c>
      <c r="E283" s="180" t="s">
        <v>1789</v>
      </c>
      <c r="F283" s="181" t="s">
        <v>1790</v>
      </c>
      <c r="G283" s="182" t="s">
        <v>824</v>
      </c>
      <c r="H283" s="183">
        <v>2</v>
      </c>
      <c r="I283" s="184"/>
      <c r="J283" s="185">
        <f>ROUND(I283*H283,2)</f>
        <v>0</v>
      </c>
      <c r="K283" s="181" t="s">
        <v>1626</v>
      </c>
      <c r="L283" s="40"/>
      <c r="M283" s="186" t="s">
        <v>19</v>
      </c>
      <c r="N283" s="187" t="s">
        <v>40</v>
      </c>
      <c r="O283" s="65"/>
      <c r="P283" s="188">
        <f>O283*H283</f>
        <v>0</v>
      </c>
      <c r="Q283" s="188">
        <v>7.5000000000000002E-4</v>
      </c>
      <c r="R283" s="188">
        <f>Q283*H283</f>
        <v>1.5E-3</v>
      </c>
      <c r="S283" s="188">
        <v>0</v>
      </c>
      <c r="T283" s="18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0" t="s">
        <v>179</v>
      </c>
      <c r="AT283" s="190" t="s">
        <v>146</v>
      </c>
      <c r="AU283" s="190" t="s">
        <v>79</v>
      </c>
      <c r="AY283" s="18" t="s">
        <v>144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77</v>
      </c>
      <c r="BK283" s="191">
        <f>ROUND(I283*H283,2)</f>
        <v>0</v>
      </c>
      <c r="BL283" s="18" t="s">
        <v>179</v>
      </c>
      <c r="BM283" s="190" t="s">
        <v>1791</v>
      </c>
    </row>
    <row r="284" spans="1:65" s="2" customFormat="1" ht="11.25">
      <c r="A284" s="35"/>
      <c r="B284" s="36"/>
      <c r="C284" s="37"/>
      <c r="D284" s="192" t="s">
        <v>152</v>
      </c>
      <c r="E284" s="37"/>
      <c r="F284" s="193" t="s">
        <v>1792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152</v>
      </c>
      <c r="AU284" s="18" t="s">
        <v>79</v>
      </c>
    </row>
    <row r="285" spans="1:65" s="2" customFormat="1" ht="16.5" customHeight="1">
      <c r="A285" s="35"/>
      <c r="B285" s="36"/>
      <c r="C285" s="179" t="s">
        <v>347</v>
      </c>
      <c r="D285" s="179" t="s">
        <v>146</v>
      </c>
      <c r="E285" s="180" t="s">
        <v>826</v>
      </c>
      <c r="F285" s="181" t="s">
        <v>1793</v>
      </c>
      <c r="G285" s="182" t="s">
        <v>824</v>
      </c>
      <c r="H285" s="183">
        <v>2</v>
      </c>
      <c r="I285" s="184"/>
      <c r="J285" s="185">
        <f>ROUND(I285*H285,2)</f>
        <v>0</v>
      </c>
      <c r="K285" s="181" t="s">
        <v>1626</v>
      </c>
      <c r="L285" s="40"/>
      <c r="M285" s="186" t="s">
        <v>19</v>
      </c>
      <c r="N285" s="187" t="s">
        <v>40</v>
      </c>
      <c r="O285" s="65"/>
      <c r="P285" s="188">
        <f>O285*H285</f>
        <v>0</v>
      </c>
      <c r="Q285" s="188">
        <v>8.4999999999999995E-4</v>
      </c>
      <c r="R285" s="188">
        <f>Q285*H285</f>
        <v>1.6999999999999999E-3</v>
      </c>
      <c r="S285" s="188">
        <v>0</v>
      </c>
      <c r="T285" s="18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0" t="s">
        <v>179</v>
      </c>
      <c r="AT285" s="190" t="s">
        <v>146</v>
      </c>
      <c r="AU285" s="190" t="s">
        <v>79</v>
      </c>
      <c r="AY285" s="18" t="s">
        <v>144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77</v>
      </c>
      <c r="BK285" s="191">
        <f>ROUND(I285*H285,2)</f>
        <v>0</v>
      </c>
      <c r="BL285" s="18" t="s">
        <v>179</v>
      </c>
      <c r="BM285" s="190" t="s">
        <v>1794</v>
      </c>
    </row>
    <row r="286" spans="1:65" s="2" customFormat="1" ht="11.25">
      <c r="A286" s="35"/>
      <c r="B286" s="36"/>
      <c r="C286" s="37"/>
      <c r="D286" s="192" t="s">
        <v>152</v>
      </c>
      <c r="E286" s="37"/>
      <c r="F286" s="193" t="s">
        <v>1795</v>
      </c>
      <c r="G286" s="37"/>
      <c r="H286" s="37"/>
      <c r="I286" s="194"/>
      <c r="J286" s="37"/>
      <c r="K286" s="37"/>
      <c r="L286" s="40"/>
      <c r="M286" s="195"/>
      <c r="N286" s="196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152</v>
      </c>
      <c r="AU286" s="18" t="s">
        <v>79</v>
      </c>
    </row>
    <row r="287" spans="1:65" s="2" customFormat="1" ht="16.5" customHeight="1">
      <c r="A287" s="35"/>
      <c r="B287" s="36"/>
      <c r="C287" s="179" t="s">
        <v>514</v>
      </c>
      <c r="D287" s="179" t="s">
        <v>146</v>
      </c>
      <c r="E287" s="180" t="s">
        <v>1796</v>
      </c>
      <c r="F287" s="181" t="s">
        <v>1797</v>
      </c>
      <c r="G287" s="182" t="s">
        <v>824</v>
      </c>
      <c r="H287" s="183">
        <v>2</v>
      </c>
      <c r="I287" s="184"/>
      <c r="J287" s="185">
        <f>ROUND(I287*H287,2)</f>
        <v>0</v>
      </c>
      <c r="K287" s="181" t="s">
        <v>1626</v>
      </c>
      <c r="L287" s="40"/>
      <c r="M287" s="186" t="s">
        <v>19</v>
      </c>
      <c r="N287" s="187" t="s">
        <v>40</v>
      </c>
      <c r="O287" s="65"/>
      <c r="P287" s="188">
        <f>O287*H287</f>
        <v>0</v>
      </c>
      <c r="Q287" s="188">
        <v>8.4999999999999995E-4</v>
      </c>
      <c r="R287" s="188">
        <f>Q287*H287</f>
        <v>1.6999999999999999E-3</v>
      </c>
      <c r="S287" s="188">
        <v>0</v>
      </c>
      <c r="T287" s="18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0" t="s">
        <v>179</v>
      </c>
      <c r="AT287" s="190" t="s">
        <v>146</v>
      </c>
      <c r="AU287" s="190" t="s">
        <v>79</v>
      </c>
      <c r="AY287" s="18" t="s">
        <v>144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77</v>
      </c>
      <c r="BK287" s="191">
        <f>ROUND(I287*H287,2)</f>
        <v>0</v>
      </c>
      <c r="BL287" s="18" t="s">
        <v>179</v>
      </c>
      <c r="BM287" s="190" t="s">
        <v>1798</v>
      </c>
    </row>
    <row r="288" spans="1:65" s="2" customFormat="1" ht="11.25">
      <c r="A288" s="35"/>
      <c r="B288" s="36"/>
      <c r="C288" s="37"/>
      <c r="D288" s="192" t="s">
        <v>152</v>
      </c>
      <c r="E288" s="37"/>
      <c r="F288" s="193" t="s">
        <v>1799</v>
      </c>
      <c r="G288" s="37"/>
      <c r="H288" s="37"/>
      <c r="I288" s="194"/>
      <c r="J288" s="37"/>
      <c r="K288" s="37"/>
      <c r="L288" s="40"/>
      <c r="M288" s="195"/>
      <c r="N288" s="196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152</v>
      </c>
      <c r="AU288" s="18" t="s">
        <v>79</v>
      </c>
    </row>
    <row r="289" spans="1:65" s="2" customFormat="1" ht="16.5" customHeight="1">
      <c r="A289" s="35"/>
      <c r="B289" s="36"/>
      <c r="C289" s="179" t="s">
        <v>352</v>
      </c>
      <c r="D289" s="179" t="s">
        <v>146</v>
      </c>
      <c r="E289" s="180" t="s">
        <v>1800</v>
      </c>
      <c r="F289" s="181" t="s">
        <v>1801</v>
      </c>
      <c r="G289" s="182" t="s">
        <v>824</v>
      </c>
      <c r="H289" s="183">
        <v>1</v>
      </c>
      <c r="I289" s="184"/>
      <c r="J289" s="185">
        <f>ROUND(I289*H289,2)</f>
        <v>0</v>
      </c>
      <c r="K289" s="181" t="s">
        <v>150</v>
      </c>
      <c r="L289" s="40"/>
      <c r="M289" s="186" t="s">
        <v>19</v>
      </c>
      <c r="N289" s="187" t="s">
        <v>40</v>
      </c>
      <c r="O289" s="65"/>
      <c r="P289" s="188">
        <f>O289*H289</f>
        <v>0</v>
      </c>
      <c r="Q289" s="188">
        <v>1.47488363E-2</v>
      </c>
      <c r="R289" s="188">
        <f>Q289*H289</f>
        <v>1.47488363E-2</v>
      </c>
      <c r="S289" s="188">
        <v>0</v>
      </c>
      <c r="T289" s="18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0" t="s">
        <v>179</v>
      </c>
      <c r="AT289" s="190" t="s">
        <v>146</v>
      </c>
      <c r="AU289" s="190" t="s">
        <v>79</v>
      </c>
      <c r="AY289" s="18" t="s">
        <v>144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77</v>
      </c>
      <c r="BK289" s="191">
        <f>ROUND(I289*H289,2)</f>
        <v>0</v>
      </c>
      <c r="BL289" s="18" t="s">
        <v>179</v>
      </c>
      <c r="BM289" s="190" t="s">
        <v>1802</v>
      </c>
    </row>
    <row r="290" spans="1:65" s="2" customFormat="1" ht="11.25">
      <c r="A290" s="35"/>
      <c r="B290" s="36"/>
      <c r="C290" s="37"/>
      <c r="D290" s="192" t="s">
        <v>152</v>
      </c>
      <c r="E290" s="37"/>
      <c r="F290" s="193" t="s">
        <v>1803</v>
      </c>
      <c r="G290" s="37"/>
      <c r="H290" s="37"/>
      <c r="I290" s="194"/>
      <c r="J290" s="37"/>
      <c r="K290" s="37"/>
      <c r="L290" s="40"/>
      <c r="M290" s="195"/>
      <c r="N290" s="19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152</v>
      </c>
      <c r="AU290" s="18" t="s">
        <v>79</v>
      </c>
    </row>
    <row r="291" spans="1:65" s="2" customFormat="1" ht="11.25">
      <c r="A291" s="35"/>
      <c r="B291" s="36"/>
      <c r="C291" s="37"/>
      <c r="D291" s="197" t="s">
        <v>154</v>
      </c>
      <c r="E291" s="37"/>
      <c r="F291" s="198" t="s">
        <v>1804</v>
      </c>
      <c r="G291" s="37"/>
      <c r="H291" s="37"/>
      <c r="I291" s="194"/>
      <c r="J291" s="37"/>
      <c r="K291" s="37"/>
      <c r="L291" s="40"/>
      <c r="M291" s="195"/>
      <c r="N291" s="196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154</v>
      </c>
      <c r="AU291" s="18" t="s">
        <v>79</v>
      </c>
    </row>
    <row r="292" spans="1:65" s="2" customFormat="1" ht="16.5" customHeight="1">
      <c r="A292" s="35"/>
      <c r="B292" s="36"/>
      <c r="C292" s="179" t="s">
        <v>521</v>
      </c>
      <c r="D292" s="179" t="s">
        <v>146</v>
      </c>
      <c r="E292" s="180" t="s">
        <v>1805</v>
      </c>
      <c r="F292" s="181" t="s">
        <v>1806</v>
      </c>
      <c r="G292" s="182" t="s">
        <v>824</v>
      </c>
      <c r="H292" s="183">
        <v>3</v>
      </c>
      <c r="I292" s="184"/>
      <c r="J292" s="185">
        <f>ROUND(I292*H292,2)</f>
        <v>0</v>
      </c>
      <c r="K292" s="181" t="s">
        <v>150</v>
      </c>
      <c r="L292" s="40"/>
      <c r="M292" s="186" t="s">
        <v>19</v>
      </c>
      <c r="N292" s="187" t="s">
        <v>40</v>
      </c>
      <c r="O292" s="65"/>
      <c r="P292" s="188">
        <f>O292*H292</f>
        <v>0</v>
      </c>
      <c r="Q292" s="188">
        <v>0.11034191</v>
      </c>
      <c r="R292" s="188">
        <f>Q292*H292</f>
        <v>0.33102573000000002</v>
      </c>
      <c r="S292" s="188">
        <v>0</v>
      </c>
      <c r="T292" s="18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0" t="s">
        <v>179</v>
      </c>
      <c r="AT292" s="190" t="s">
        <v>146</v>
      </c>
      <c r="AU292" s="190" t="s">
        <v>79</v>
      </c>
      <c r="AY292" s="18" t="s">
        <v>144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8" t="s">
        <v>77</v>
      </c>
      <c r="BK292" s="191">
        <f>ROUND(I292*H292,2)</f>
        <v>0</v>
      </c>
      <c r="BL292" s="18" t="s">
        <v>179</v>
      </c>
      <c r="BM292" s="190" t="s">
        <v>1807</v>
      </c>
    </row>
    <row r="293" spans="1:65" s="2" customFormat="1" ht="19.5">
      <c r="A293" s="35"/>
      <c r="B293" s="36"/>
      <c r="C293" s="37"/>
      <c r="D293" s="192" t="s">
        <v>152</v>
      </c>
      <c r="E293" s="37"/>
      <c r="F293" s="193" t="s">
        <v>1808</v>
      </c>
      <c r="G293" s="37"/>
      <c r="H293" s="37"/>
      <c r="I293" s="194"/>
      <c r="J293" s="37"/>
      <c r="K293" s="37"/>
      <c r="L293" s="40"/>
      <c r="M293" s="195"/>
      <c r="N293" s="196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152</v>
      </c>
      <c r="AU293" s="18" t="s">
        <v>79</v>
      </c>
    </row>
    <row r="294" spans="1:65" s="2" customFormat="1" ht="11.25">
      <c r="A294" s="35"/>
      <c r="B294" s="36"/>
      <c r="C294" s="37"/>
      <c r="D294" s="197" t="s">
        <v>154</v>
      </c>
      <c r="E294" s="37"/>
      <c r="F294" s="198" t="s">
        <v>1809</v>
      </c>
      <c r="G294" s="37"/>
      <c r="H294" s="37"/>
      <c r="I294" s="194"/>
      <c r="J294" s="37"/>
      <c r="K294" s="37"/>
      <c r="L294" s="40"/>
      <c r="M294" s="195"/>
      <c r="N294" s="196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154</v>
      </c>
      <c r="AU294" s="18" t="s">
        <v>79</v>
      </c>
    </row>
    <row r="295" spans="1:65" s="2" customFormat="1" ht="16.5" customHeight="1">
      <c r="A295" s="35"/>
      <c r="B295" s="36"/>
      <c r="C295" s="179" t="s">
        <v>358</v>
      </c>
      <c r="D295" s="179" t="s">
        <v>146</v>
      </c>
      <c r="E295" s="180" t="s">
        <v>1810</v>
      </c>
      <c r="F295" s="181" t="s">
        <v>1811</v>
      </c>
      <c r="G295" s="182" t="s">
        <v>824</v>
      </c>
      <c r="H295" s="183">
        <v>36</v>
      </c>
      <c r="I295" s="184"/>
      <c r="J295" s="185">
        <f>ROUND(I295*H295,2)</f>
        <v>0</v>
      </c>
      <c r="K295" s="181" t="s">
        <v>150</v>
      </c>
      <c r="L295" s="40"/>
      <c r="M295" s="186" t="s">
        <v>19</v>
      </c>
      <c r="N295" s="187" t="s">
        <v>40</v>
      </c>
      <c r="O295" s="65"/>
      <c r="P295" s="188">
        <f>O295*H295</f>
        <v>0</v>
      </c>
      <c r="Q295" s="188">
        <v>2.3913999999999999E-4</v>
      </c>
      <c r="R295" s="188">
        <f>Q295*H295</f>
        <v>8.6090400000000001E-3</v>
      </c>
      <c r="S295" s="188">
        <v>0</v>
      </c>
      <c r="T295" s="18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0" t="s">
        <v>179</v>
      </c>
      <c r="AT295" s="190" t="s">
        <v>146</v>
      </c>
      <c r="AU295" s="190" t="s">
        <v>79</v>
      </c>
      <c r="AY295" s="18" t="s">
        <v>144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77</v>
      </c>
      <c r="BK295" s="191">
        <f>ROUND(I295*H295,2)</f>
        <v>0</v>
      </c>
      <c r="BL295" s="18" t="s">
        <v>179</v>
      </c>
      <c r="BM295" s="190" t="s">
        <v>1812</v>
      </c>
    </row>
    <row r="296" spans="1:65" s="2" customFormat="1" ht="11.25">
      <c r="A296" s="35"/>
      <c r="B296" s="36"/>
      <c r="C296" s="37"/>
      <c r="D296" s="192" t="s">
        <v>152</v>
      </c>
      <c r="E296" s="37"/>
      <c r="F296" s="193" t="s">
        <v>1813</v>
      </c>
      <c r="G296" s="37"/>
      <c r="H296" s="37"/>
      <c r="I296" s="194"/>
      <c r="J296" s="37"/>
      <c r="K296" s="37"/>
      <c r="L296" s="40"/>
      <c r="M296" s="195"/>
      <c r="N296" s="196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152</v>
      </c>
      <c r="AU296" s="18" t="s">
        <v>79</v>
      </c>
    </row>
    <row r="297" spans="1:65" s="2" customFormat="1" ht="11.25">
      <c r="A297" s="35"/>
      <c r="B297" s="36"/>
      <c r="C297" s="37"/>
      <c r="D297" s="197" t="s">
        <v>154</v>
      </c>
      <c r="E297" s="37"/>
      <c r="F297" s="198" t="s">
        <v>1814</v>
      </c>
      <c r="G297" s="37"/>
      <c r="H297" s="37"/>
      <c r="I297" s="194"/>
      <c r="J297" s="37"/>
      <c r="K297" s="37"/>
      <c r="L297" s="40"/>
      <c r="M297" s="195"/>
      <c r="N297" s="196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154</v>
      </c>
      <c r="AU297" s="18" t="s">
        <v>79</v>
      </c>
    </row>
    <row r="298" spans="1:65" s="2" customFormat="1" ht="16.5" customHeight="1">
      <c r="A298" s="35"/>
      <c r="B298" s="36"/>
      <c r="C298" s="179" t="s">
        <v>528</v>
      </c>
      <c r="D298" s="179" t="s">
        <v>146</v>
      </c>
      <c r="E298" s="180" t="s">
        <v>1815</v>
      </c>
      <c r="F298" s="181" t="s">
        <v>1816</v>
      </c>
      <c r="G298" s="182" t="s">
        <v>824</v>
      </c>
      <c r="H298" s="183">
        <v>1</v>
      </c>
      <c r="I298" s="184"/>
      <c r="J298" s="185">
        <f>ROUND(I298*H298,2)</f>
        <v>0</v>
      </c>
      <c r="K298" s="181" t="s">
        <v>150</v>
      </c>
      <c r="L298" s="40"/>
      <c r="M298" s="186" t="s">
        <v>19</v>
      </c>
      <c r="N298" s="187" t="s">
        <v>40</v>
      </c>
      <c r="O298" s="65"/>
      <c r="P298" s="188">
        <f>O298*H298</f>
        <v>0</v>
      </c>
      <c r="Q298" s="188">
        <v>1.9591399999999998E-3</v>
      </c>
      <c r="R298" s="188">
        <f>Q298*H298</f>
        <v>1.9591399999999998E-3</v>
      </c>
      <c r="S298" s="188">
        <v>0</v>
      </c>
      <c r="T298" s="18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0" t="s">
        <v>179</v>
      </c>
      <c r="AT298" s="190" t="s">
        <v>146</v>
      </c>
      <c r="AU298" s="190" t="s">
        <v>79</v>
      </c>
      <c r="AY298" s="18" t="s">
        <v>144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77</v>
      </c>
      <c r="BK298" s="191">
        <f>ROUND(I298*H298,2)</f>
        <v>0</v>
      </c>
      <c r="BL298" s="18" t="s">
        <v>179</v>
      </c>
      <c r="BM298" s="190" t="s">
        <v>1817</v>
      </c>
    </row>
    <row r="299" spans="1:65" s="2" customFormat="1" ht="11.25">
      <c r="A299" s="35"/>
      <c r="B299" s="36"/>
      <c r="C299" s="37"/>
      <c r="D299" s="192" t="s">
        <v>152</v>
      </c>
      <c r="E299" s="37"/>
      <c r="F299" s="193" t="s">
        <v>1818</v>
      </c>
      <c r="G299" s="37"/>
      <c r="H299" s="37"/>
      <c r="I299" s="194"/>
      <c r="J299" s="37"/>
      <c r="K299" s="37"/>
      <c r="L299" s="40"/>
      <c r="M299" s="195"/>
      <c r="N299" s="196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152</v>
      </c>
      <c r="AU299" s="18" t="s">
        <v>79</v>
      </c>
    </row>
    <row r="300" spans="1:65" s="2" customFormat="1" ht="11.25">
      <c r="A300" s="35"/>
      <c r="B300" s="36"/>
      <c r="C300" s="37"/>
      <c r="D300" s="197" t="s">
        <v>154</v>
      </c>
      <c r="E300" s="37"/>
      <c r="F300" s="198" t="s">
        <v>1819</v>
      </c>
      <c r="G300" s="37"/>
      <c r="H300" s="37"/>
      <c r="I300" s="194"/>
      <c r="J300" s="37"/>
      <c r="K300" s="37"/>
      <c r="L300" s="40"/>
      <c r="M300" s="195"/>
      <c r="N300" s="196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154</v>
      </c>
      <c r="AU300" s="18" t="s">
        <v>79</v>
      </c>
    </row>
    <row r="301" spans="1:65" s="2" customFormat="1" ht="16.5" customHeight="1">
      <c r="A301" s="35"/>
      <c r="B301" s="36"/>
      <c r="C301" s="179" t="s">
        <v>363</v>
      </c>
      <c r="D301" s="179" t="s">
        <v>146</v>
      </c>
      <c r="E301" s="180" t="s">
        <v>1820</v>
      </c>
      <c r="F301" s="181" t="s">
        <v>1821</v>
      </c>
      <c r="G301" s="182" t="s">
        <v>824</v>
      </c>
      <c r="H301" s="183">
        <v>2</v>
      </c>
      <c r="I301" s="184"/>
      <c r="J301" s="185">
        <f>ROUND(I301*H301,2)</f>
        <v>0</v>
      </c>
      <c r="K301" s="181" t="s">
        <v>150</v>
      </c>
      <c r="L301" s="40"/>
      <c r="M301" s="186" t="s">
        <v>19</v>
      </c>
      <c r="N301" s="187" t="s">
        <v>40</v>
      </c>
      <c r="O301" s="65"/>
      <c r="P301" s="188">
        <f>O301*H301</f>
        <v>0</v>
      </c>
      <c r="Q301" s="188">
        <v>1.83914E-3</v>
      </c>
      <c r="R301" s="188">
        <f>Q301*H301</f>
        <v>3.6782799999999999E-3</v>
      </c>
      <c r="S301" s="188">
        <v>0</v>
      </c>
      <c r="T301" s="18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0" t="s">
        <v>179</v>
      </c>
      <c r="AT301" s="190" t="s">
        <v>146</v>
      </c>
      <c r="AU301" s="190" t="s">
        <v>79</v>
      </c>
      <c r="AY301" s="18" t="s">
        <v>144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77</v>
      </c>
      <c r="BK301" s="191">
        <f>ROUND(I301*H301,2)</f>
        <v>0</v>
      </c>
      <c r="BL301" s="18" t="s">
        <v>179</v>
      </c>
      <c r="BM301" s="190" t="s">
        <v>1822</v>
      </c>
    </row>
    <row r="302" spans="1:65" s="2" customFormat="1" ht="11.25">
      <c r="A302" s="35"/>
      <c r="B302" s="36"/>
      <c r="C302" s="37"/>
      <c r="D302" s="192" t="s">
        <v>152</v>
      </c>
      <c r="E302" s="37"/>
      <c r="F302" s="193" t="s">
        <v>1823</v>
      </c>
      <c r="G302" s="37"/>
      <c r="H302" s="37"/>
      <c r="I302" s="194"/>
      <c r="J302" s="37"/>
      <c r="K302" s="37"/>
      <c r="L302" s="40"/>
      <c r="M302" s="195"/>
      <c r="N302" s="196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152</v>
      </c>
      <c r="AU302" s="18" t="s">
        <v>79</v>
      </c>
    </row>
    <row r="303" spans="1:65" s="2" customFormat="1" ht="11.25">
      <c r="A303" s="35"/>
      <c r="B303" s="36"/>
      <c r="C303" s="37"/>
      <c r="D303" s="197" t="s">
        <v>154</v>
      </c>
      <c r="E303" s="37"/>
      <c r="F303" s="198" t="s">
        <v>1824</v>
      </c>
      <c r="G303" s="37"/>
      <c r="H303" s="37"/>
      <c r="I303" s="194"/>
      <c r="J303" s="37"/>
      <c r="K303" s="37"/>
      <c r="L303" s="40"/>
      <c r="M303" s="195"/>
      <c r="N303" s="196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154</v>
      </c>
      <c r="AU303" s="18" t="s">
        <v>79</v>
      </c>
    </row>
    <row r="304" spans="1:65" s="2" customFormat="1" ht="16.5" customHeight="1">
      <c r="A304" s="35"/>
      <c r="B304" s="36"/>
      <c r="C304" s="179" t="s">
        <v>535</v>
      </c>
      <c r="D304" s="179" t="s">
        <v>146</v>
      </c>
      <c r="E304" s="180" t="s">
        <v>1825</v>
      </c>
      <c r="F304" s="181" t="s">
        <v>1826</v>
      </c>
      <c r="G304" s="182" t="s">
        <v>824</v>
      </c>
      <c r="H304" s="183">
        <v>13</v>
      </c>
      <c r="I304" s="184"/>
      <c r="J304" s="185">
        <f>ROUND(I304*H304,2)</f>
        <v>0</v>
      </c>
      <c r="K304" s="181" t="s">
        <v>150</v>
      </c>
      <c r="L304" s="40"/>
      <c r="M304" s="186" t="s">
        <v>19</v>
      </c>
      <c r="N304" s="187" t="s">
        <v>40</v>
      </c>
      <c r="O304" s="65"/>
      <c r="P304" s="188">
        <f>O304*H304</f>
        <v>0</v>
      </c>
      <c r="Q304" s="188">
        <v>2.5391400000000001E-3</v>
      </c>
      <c r="R304" s="188">
        <f>Q304*H304</f>
        <v>3.3008820000000001E-2</v>
      </c>
      <c r="S304" s="188">
        <v>0</v>
      </c>
      <c r="T304" s="18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0" t="s">
        <v>179</v>
      </c>
      <c r="AT304" s="190" t="s">
        <v>146</v>
      </c>
      <c r="AU304" s="190" t="s">
        <v>79</v>
      </c>
      <c r="AY304" s="18" t="s">
        <v>144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8" t="s">
        <v>77</v>
      </c>
      <c r="BK304" s="191">
        <f>ROUND(I304*H304,2)</f>
        <v>0</v>
      </c>
      <c r="BL304" s="18" t="s">
        <v>179</v>
      </c>
      <c r="BM304" s="190" t="s">
        <v>1827</v>
      </c>
    </row>
    <row r="305" spans="1:65" s="2" customFormat="1" ht="11.25">
      <c r="A305" s="35"/>
      <c r="B305" s="36"/>
      <c r="C305" s="37"/>
      <c r="D305" s="192" t="s">
        <v>152</v>
      </c>
      <c r="E305" s="37"/>
      <c r="F305" s="193" t="s">
        <v>1828</v>
      </c>
      <c r="G305" s="37"/>
      <c r="H305" s="37"/>
      <c r="I305" s="194"/>
      <c r="J305" s="37"/>
      <c r="K305" s="37"/>
      <c r="L305" s="40"/>
      <c r="M305" s="195"/>
      <c r="N305" s="196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152</v>
      </c>
      <c r="AU305" s="18" t="s">
        <v>79</v>
      </c>
    </row>
    <row r="306" spans="1:65" s="2" customFormat="1" ht="11.25">
      <c r="A306" s="35"/>
      <c r="B306" s="36"/>
      <c r="C306" s="37"/>
      <c r="D306" s="197" t="s">
        <v>154</v>
      </c>
      <c r="E306" s="37"/>
      <c r="F306" s="198" t="s">
        <v>1829</v>
      </c>
      <c r="G306" s="37"/>
      <c r="H306" s="37"/>
      <c r="I306" s="194"/>
      <c r="J306" s="37"/>
      <c r="K306" s="37"/>
      <c r="L306" s="40"/>
      <c r="M306" s="195"/>
      <c r="N306" s="196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154</v>
      </c>
      <c r="AU306" s="18" t="s">
        <v>79</v>
      </c>
    </row>
    <row r="307" spans="1:65" s="2" customFormat="1" ht="16.5" customHeight="1">
      <c r="A307" s="35"/>
      <c r="B307" s="36"/>
      <c r="C307" s="179" t="s">
        <v>369</v>
      </c>
      <c r="D307" s="179" t="s">
        <v>146</v>
      </c>
      <c r="E307" s="180" t="s">
        <v>1830</v>
      </c>
      <c r="F307" s="181" t="s">
        <v>1831</v>
      </c>
      <c r="G307" s="182" t="s">
        <v>824</v>
      </c>
      <c r="H307" s="183">
        <v>1</v>
      </c>
      <c r="I307" s="184"/>
      <c r="J307" s="185">
        <f>ROUND(I307*H307,2)</f>
        <v>0</v>
      </c>
      <c r="K307" s="181" t="s">
        <v>1626</v>
      </c>
      <c r="L307" s="40"/>
      <c r="M307" s="186" t="s">
        <v>19</v>
      </c>
      <c r="N307" s="187" t="s">
        <v>40</v>
      </c>
      <c r="O307" s="65"/>
      <c r="P307" s="188">
        <f>O307*H307</f>
        <v>0</v>
      </c>
      <c r="Q307" s="188">
        <v>1.8400000000000001E-3</v>
      </c>
      <c r="R307" s="188">
        <f>Q307*H307</f>
        <v>1.8400000000000001E-3</v>
      </c>
      <c r="S307" s="188">
        <v>0</v>
      </c>
      <c r="T307" s="18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0" t="s">
        <v>179</v>
      </c>
      <c r="AT307" s="190" t="s">
        <v>146</v>
      </c>
      <c r="AU307" s="190" t="s">
        <v>79</v>
      </c>
      <c r="AY307" s="18" t="s">
        <v>144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77</v>
      </c>
      <c r="BK307" s="191">
        <f>ROUND(I307*H307,2)</f>
        <v>0</v>
      </c>
      <c r="BL307" s="18" t="s">
        <v>179</v>
      </c>
      <c r="BM307" s="190" t="s">
        <v>1832</v>
      </c>
    </row>
    <row r="308" spans="1:65" s="2" customFormat="1" ht="11.25">
      <c r="A308" s="35"/>
      <c r="B308" s="36"/>
      <c r="C308" s="37"/>
      <c r="D308" s="192" t="s">
        <v>152</v>
      </c>
      <c r="E308" s="37"/>
      <c r="F308" s="193" t="s">
        <v>1831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152</v>
      </c>
      <c r="AU308" s="18" t="s">
        <v>79</v>
      </c>
    </row>
    <row r="309" spans="1:65" s="2" customFormat="1" ht="16.5" customHeight="1">
      <c r="A309" s="35"/>
      <c r="B309" s="36"/>
      <c r="C309" s="210" t="s">
        <v>542</v>
      </c>
      <c r="D309" s="210" t="s">
        <v>255</v>
      </c>
      <c r="E309" s="211" t="s">
        <v>1833</v>
      </c>
      <c r="F309" s="212" t="s">
        <v>1834</v>
      </c>
      <c r="G309" s="213" t="s">
        <v>204</v>
      </c>
      <c r="H309" s="214">
        <v>11</v>
      </c>
      <c r="I309" s="215"/>
      <c r="J309" s="216">
        <f>ROUND(I309*H309,2)</f>
        <v>0</v>
      </c>
      <c r="K309" s="212" t="s">
        <v>1626</v>
      </c>
      <c r="L309" s="217"/>
      <c r="M309" s="218" t="s">
        <v>19</v>
      </c>
      <c r="N309" s="219" t="s">
        <v>40</v>
      </c>
      <c r="O309" s="65"/>
      <c r="P309" s="188">
        <f>O309*H309</f>
        <v>0</v>
      </c>
      <c r="Q309" s="188">
        <v>1.9E-3</v>
      </c>
      <c r="R309" s="188">
        <f>Q309*H309</f>
        <v>2.0899999999999998E-2</v>
      </c>
      <c r="S309" s="188">
        <v>0</v>
      </c>
      <c r="T309" s="18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90" t="s">
        <v>267</v>
      </c>
      <c r="AT309" s="190" t="s">
        <v>255</v>
      </c>
      <c r="AU309" s="190" t="s">
        <v>79</v>
      </c>
      <c r="AY309" s="18" t="s">
        <v>144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77</v>
      </c>
      <c r="BK309" s="191">
        <f>ROUND(I309*H309,2)</f>
        <v>0</v>
      </c>
      <c r="BL309" s="18" t="s">
        <v>179</v>
      </c>
      <c r="BM309" s="190" t="s">
        <v>1835</v>
      </c>
    </row>
    <row r="310" spans="1:65" s="2" customFormat="1" ht="11.25">
      <c r="A310" s="35"/>
      <c r="B310" s="36"/>
      <c r="C310" s="37"/>
      <c r="D310" s="192" t="s">
        <v>152</v>
      </c>
      <c r="E310" s="37"/>
      <c r="F310" s="193" t="s">
        <v>1834</v>
      </c>
      <c r="G310" s="37"/>
      <c r="H310" s="37"/>
      <c r="I310" s="194"/>
      <c r="J310" s="37"/>
      <c r="K310" s="37"/>
      <c r="L310" s="40"/>
      <c r="M310" s="195"/>
      <c r="N310" s="196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152</v>
      </c>
      <c r="AU310" s="18" t="s">
        <v>79</v>
      </c>
    </row>
    <row r="311" spans="1:65" s="2" customFormat="1" ht="16.5" customHeight="1">
      <c r="A311" s="35"/>
      <c r="B311" s="36"/>
      <c r="C311" s="179" t="s">
        <v>374</v>
      </c>
      <c r="D311" s="179" t="s">
        <v>146</v>
      </c>
      <c r="E311" s="180" t="s">
        <v>1836</v>
      </c>
      <c r="F311" s="181" t="s">
        <v>1837</v>
      </c>
      <c r="G311" s="182" t="s">
        <v>824</v>
      </c>
      <c r="H311" s="183">
        <v>2</v>
      </c>
      <c r="I311" s="184"/>
      <c r="J311" s="185">
        <f>ROUND(I311*H311,2)</f>
        <v>0</v>
      </c>
      <c r="K311" s="181" t="s">
        <v>150</v>
      </c>
      <c r="L311" s="40"/>
      <c r="M311" s="186" t="s">
        <v>19</v>
      </c>
      <c r="N311" s="187" t="s">
        <v>40</v>
      </c>
      <c r="O311" s="65"/>
      <c r="P311" s="188">
        <f>O311*H311</f>
        <v>0</v>
      </c>
      <c r="Q311" s="188">
        <v>3.5391400000000001E-3</v>
      </c>
      <c r="R311" s="188">
        <f>Q311*H311</f>
        <v>7.0782800000000002E-3</v>
      </c>
      <c r="S311" s="188">
        <v>0</v>
      </c>
      <c r="T311" s="18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0" t="s">
        <v>179</v>
      </c>
      <c r="AT311" s="190" t="s">
        <v>146</v>
      </c>
      <c r="AU311" s="190" t="s">
        <v>79</v>
      </c>
      <c r="AY311" s="18" t="s">
        <v>144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8" t="s">
        <v>77</v>
      </c>
      <c r="BK311" s="191">
        <f>ROUND(I311*H311,2)</f>
        <v>0</v>
      </c>
      <c r="BL311" s="18" t="s">
        <v>179</v>
      </c>
      <c r="BM311" s="190" t="s">
        <v>1838</v>
      </c>
    </row>
    <row r="312" spans="1:65" s="2" customFormat="1" ht="11.25">
      <c r="A312" s="35"/>
      <c r="B312" s="36"/>
      <c r="C312" s="37"/>
      <c r="D312" s="192" t="s">
        <v>152</v>
      </c>
      <c r="E312" s="37"/>
      <c r="F312" s="193" t="s">
        <v>1839</v>
      </c>
      <c r="G312" s="37"/>
      <c r="H312" s="37"/>
      <c r="I312" s="194"/>
      <c r="J312" s="37"/>
      <c r="K312" s="37"/>
      <c r="L312" s="40"/>
      <c r="M312" s="195"/>
      <c r="N312" s="196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152</v>
      </c>
      <c r="AU312" s="18" t="s">
        <v>79</v>
      </c>
    </row>
    <row r="313" spans="1:65" s="2" customFormat="1" ht="11.25">
      <c r="A313" s="35"/>
      <c r="B313" s="36"/>
      <c r="C313" s="37"/>
      <c r="D313" s="197" t="s">
        <v>154</v>
      </c>
      <c r="E313" s="37"/>
      <c r="F313" s="198" t="s">
        <v>1840</v>
      </c>
      <c r="G313" s="37"/>
      <c r="H313" s="37"/>
      <c r="I313" s="194"/>
      <c r="J313" s="37"/>
      <c r="K313" s="37"/>
      <c r="L313" s="40"/>
      <c r="M313" s="195"/>
      <c r="N313" s="196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154</v>
      </c>
      <c r="AU313" s="18" t="s">
        <v>79</v>
      </c>
    </row>
    <row r="314" spans="1:65" s="2" customFormat="1" ht="16.5" customHeight="1">
      <c r="A314" s="35"/>
      <c r="B314" s="36"/>
      <c r="C314" s="210" t="s">
        <v>549</v>
      </c>
      <c r="D314" s="210" t="s">
        <v>255</v>
      </c>
      <c r="E314" s="211" t="s">
        <v>1841</v>
      </c>
      <c r="F314" s="212" t="s">
        <v>1842</v>
      </c>
      <c r="G314" s="213" t="s">
        <v>204</v>
      </c>
      <c r="H314" s="214">
        <v>11</v>
      </c>
      <c r="I314" s="215"/>
      <c r="J314" s="216">
        <f>ROUND(I314*H314,2)</f>
        <v>0</v>
      </c>
      <c r="K314" s="212" t="s">
        <v>19</v>
      </c>
      <c r="L314" s="217"/>
      <c r="M314" s="218" t="s">
        <v>19</v>
      </c>
      <c r="N314" s="219" t="s">
        <v>40</v>
      </c>
      <c r="O314" s="65"/>
      <c r="P314" s="188">
        <f>O314*H314</f>
        <v>0</v>
      </c>
      <c r="Q314" s="188">
        <v>0</v>
      </c>
      <c r="R314" s="188">
        <f>Q314*H314</f>
        <v>0</v>
      </c>
      <c r="S314" s="188">
        <v>0</v>
      </c>
      <c r="T314" s="18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0" t="s">
        <v>267</v>
      </c>
      <c r="AT314" s="190" t="s">
        <v>255</v>
      </c>
      <c r="AU314" s="190" t="s">
        <v>79</v>
      </c>
      <c r="AY314" s="18" t="s">
        <v>144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8" t="s">
        <v>77</v>
      </c>
      <c r="BK314" s="191">
        <f>ROUND(I314*H314,2)</f>
        <v>0</v>
      </c>
      <c r="BL314" s="18" t="s">
        <v>179</v>
      </c>
      <c r="BM314" s="190" t="s">
        <v>1843</v>
      </c>
    </row>
    <row r="315" spans="1:65" s="2" customFormat="1" ht="11.25">
      <c r="A315" s="35"/>
      <c r="B315" s="36"/>
      <c r="C315" s="37"/>
      <c r="D315" s="192" t="s">
        <v>152</v>
      </c>
      <c r="E315" s="37"/>
      <c r="F315" s="193" t="s">
        <v>1844</v>
      </c>
      <c r="G315" s="37"/>
      <c r="H315" s="37"/>
      <c r="I315" s="194"/>
      <c r="J315" s="37"/>
      <c r="K315" s="37"/>
      <c r="L315" s="40"/>
      <c r="M315" s="195"/>
      <c r="N315" s="196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152</v>
      </c>
      <c r="AU315" s="18" t="s">
        <v>79</v>
      </c>
    </row>
    <row r="316" spans="1:65" s="2" customFormat="1" ht="16.5" customHeight="1">
      <c r="A316" s="35"/>
      <c r="B316" s="36"/>
      <c r="C316" s="179" t="s">
        <v>381</v>
      </c>
      <c r="D316" s="179" t="s">
        <v>146</v>
      </c>
      <c r="E316" s="180" t="s">
        <v>1845</v>
      </c>
      <c r="F316" s="181" t="s">
        <v>1846</v>
      </c>
      <c r="G316" s="182" t="s">
        <v>204</v>
      </c>
      <c r="H316" s="183">
        <v>13</v>
      </c>
      <c r="I316" s="184"/>
      <c r="J316" s="185">
        <f>ROUND(I316*H316,2)</f>
        <v>0</v>
      </c>
      <c r="K316" s="181" t="s">
        <v>150</v>
      </c>
      <c r="L316" s="40"/>
      <c r="M316" s="186" t="s">
        <v>19</v>
      </c>
      <c r="N316" s="187" t="s">
        <v>40</v>
      </c>
      <c r="O316" s="65"/>
      <c r="P316" s="188">
        <f>O316*H316</f>
        <v>0</v>
      </c>
      <c r="Q316" s="188">
        <v>2.375E-4</v>
      </c>
      <c r="R316" s="188">
        <f>Q316*H316</f>
        <v>3.0875E-3</v>
      </c>
      <c r="S316" s="188">
        <v>0</v>
      </c>
      <c r="T316" s="18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0" t="s">
        <v>179</v>
      </c>
      <c r="AT316" s="190" t="s">
        <v>146</v>
      </c>
      <c r="AU316" s="190" t="s">
        <v>79</v>
      </c>
      <c r="AY316" s="18" t="s">
        <v>144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77</v>
      </c>
      <c r="BK316" s="191">
        <f>ROUND(I316*H316,2)</f>
        <v>0</v>
      </c>
      <c r="BL316" s="18" t="s">
        <v>179</v>
      </c>
      <c r="BM316" s="190" t="s">
        <v>1847</v>
      </c>
    </row>
    <row r="317" spans="1:65" s="2" customFormat="1" ht="11.25">
      <c r="A317" s="35"/>
      <c r="B317" s="36"/>
      <c r="C317" s="37"/>
      <c r="D317" s="192" t="s">
        <v>152</v>
      </c>
      <c r="E317" s="37"/>
      <c r="F317" s="193" t="s">
        <v>1848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152</v>
      </c>
      <c r="AU317" s="18" t="s">
        <v>79</v>
      </c>
    </row>
    <row r="318" spans="1:65" s="2" customFormat="1" ht="11.25">
      <c r="A318" s="35"/>
      <c r="B318" s="36"/>
      <c r="C318" s="37"/>
      <c r="D318" s="197" t="s">
        <v>154</v>
      </c>
      <c r="E318" s="37"/>
      <c r="F318" s="198" t="s">
        <v>1849</v>
      </c>
      <c r="G318" s="37"/>
      <c r="H318" s="37"/>
      <c r="I318" s="194"/>
      <c r="J318" s="37"/>
      <c r="K318" s="37"/>
      <c r="L318" s="40"/>
      <c r="M318" s="195"/>
      <c r="N318" s="196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154</v>
      </c>
      <c r="AU318" s="18" t="s">
        <v>79</v>
      </c>
    </row>
    <row r="319" spans="1:65" s="2" customFormat="1" ht="16.5" customHeight="1">
      <c r="A319" s="35"/>
      <c r="B319" s="36"/>
      <c r="C319" s="179" t="s">
        <v>556</v>
      </c>
      <c r="D319" s="179" t="s">
        <v>146</v>
      </c>
      <c r="E319" s="180" t="s">
        <v>1850</v>
      </c>
      <c r="F319" s="181" t="s">
        <v>1851</v>
      </c>
      <c r="G319" s="182" t="s">
        <v>204</v>
      </c>
      <c r="H319" s="183">
        <v>2</v>
      </c>
      <c r="I319" s="184"/>
      <c r="J319" s="185">
        <f>ROUND(I319*H319,2)</f>
        <v>0</v>
      </c>
      <c r="K319" s="181" t="s">
        <v>150</v>
      </c>
      <c r="L319" s="40"/>
      <c r="M319" s="186" t="s">
        <v>19</v>
      </c>
      <c r="N319" s="187" t="s">
        <v>40</v>
      </c>
      <c r="O319" s="65"/>
      <c r="P319" s="188">
        <f>O319*H319</f>
        <v>0</v>
      </c>
      <c r="Q319" s="188">
        <v>5.4898950000000001E-4</v>
      </c>
      <c r="R319" s="188">
        <f>Q319*H319</f>
        <v>1.097979E-3</v>
      </c>
      <c r="S319" s="188">
        <v>0</v>
      </c>
      <c r="T319" s="18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0" t="s">
        <v>179</v>
      </c>
      <c r="AT319" s="190" t="s">
        <v>146</v>
      </c>
      <c r="AU319" s="190" t="s">
        <v>79</v>
      </c>
      <c r="AY319" s="18" t="s">
        <v>144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77</v>
      </c>
      <c r="BK319" s="191">
        <f>ROUND(I319*H319,2)</f>
        <v>0</v>
      </c>
      <c r="BL319" s="18" t="s">
        <v>179</v>
      </c>
      <c r="BM319" s="190" t="s">
        <v>1852</v>
      </c>
    </row>
    <row r="320" spans="1:65" s="2" customFormat="1" ht="11.25">
      <c r="A320" s="35"/>
      <c r="B320" s="36"/>
      <c r="C320" s="37"/>
      <c r="D320" s="192" t="s">
        <v>152</v>
      </c>
      <c r="E320" s="37"/>
      <c r="F320" s="193" t="s">
        <v>1853</v>
      </c>
      <c r="G320" s="37"/>
      <c r="H320" s="37"/>
      <c r="I320" s="194"/>
      <c r="J320" s="37"/>
      <c r="K320" s="37"/>
      <c r="L320" s="40"/>
      <c r="M320" s="195"/>
      <c r="N320" s="196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152</v>
      </c>
      <c r="AU320" s="18" t="s">
        <v>79</v>
      </c>
    </row>
    <row r="321" spans="1:65" s="2" customFormat="1" ht="11.25">
      <c r="A321" s="35"/>
      <c r="B321" s="36"/>
      <c r="C321" s="37"/>
      <c r="D321" s="197" t="s">
        <v>154</v>
      </c>
      <c r="E321" s="37"/>
      <c r="F321" s="198" t="s">
        <v>1854</v>
      </c>
      <c r="G321" s="37"/>
      <c r="H321" s="37"/>
      <c r="I321" s="194"/>
      <c r="J321" s="37"/>
      <c r="K321" s="37"/>
      <c r="L321" s="40"/>
      <c r="M321" s="195"/>
      <c r="N321" s="19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154</v>
      </c>
      <c r="AU321" s="18" t="s">
        <v>79</v>
      </c>
    </row>
    <row r="322" spans="1:65" s="2" customFormat="1" ht="16.5" customHeight="1">
      <c r="A322" s="35"/>
      <c r="B322" s="36"/>
      <c r="C322" s="179" t="s">
        <v>386</v>
      </c>
      <c r="D322" s="179" t="s">
        <v>146</v>
      </c>
      <c r="E322" s="180" t="s">
        <v>1855</v>
      </c>
      <c r="F322" s="181" t="s">
        <v>1856</v>
      </c>
      <c r="G322" s="182" t="s">
        <v>204</v>
      </c>
      <c r="H322" s="183">
        <v>1</v>
      </c>
      <c r="I322" s="184"/>
      <c r="J322" s="185">
        <f>ROUND(I322*H322,2)</f>
        <v>0</v>
      </c>
      <c r="K322" s="181" t="s">
        <v>150</v>
      </c>
      <c r="L322" s="40"/>
      <c r="M322" s="186" t="s">
        <v>19</v>
      </c>
      <c r="N322" s="187" t="s">
        <v>40</v>
      </c>
      <c r="O322" s="65"/>
      <c r="P322" s="188">
        <f>O322*H322</f>
        <v>0</v>
      </c>
      <c r="Q322" s="188">
        <v>3.6898950000000002E-4</v>
      </c>
      <c r="R322" s="188">
        <f>Q322*H322</f>
        <v>3.6898950000000002E-4</v>
      </c>
      <c r="S322" s="188">
        <v>0</v>
      </c>
      <c r="T322" s="18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0" t="s">
        <v>179</v>
      </c>
      <c r="AT322" s="190" t="s">
        <v>146</v>
      </c>
      <c r="AU322" s="190" t="s">
        <v>79</v>
      </c>
      <c r="AY322" s="18" t="s">
        <v>144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77</v>
      </c>
      <c r="BK322" s="191">
        <f>ROUND(I322*H322,2)</f>
        <v>0</v>
      </c>
      <c r="BL322" s="18" t="s">
        <v>179</v>
      </c>
      <c r="BM322" s="190" t="s">
        <v>1857</v>
      </c>
    </row>
    <row r="323" spans="1:65" s="2" customFormat="1" ht="11.25">
      <c r="A323" s="35"/>
      <c r="B323" s="36"/>
      <c r="C323" s="37"/>
      <c r="D323" s="192" t="s">
        <v>152</v>
      </c>
      <c r="E323" s="37"/>
      <c r="F323" s="193" t="s">
        <v>1858</v>
      </c>
      <c r="G323" s="37"/>
      <c r="H323" s="37"/>
      <c r="I323" s="194"/>
      <c r="J323" s="37"/>
      <c r="K323" s="37"/>
      <c r="L323" s="40"/>
      <c r="M323" s="195"/>
      <c r="N323" s="196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152</v>
      </c>
      <c r="AU323" s="18" t="s">
        <v>79</v>
      </c>
    </row>
    <row r="324" spans="1:65" s="2" customFormat="1" ht="11.25">
      <c r="A324" s="35"/>
      <c r="B324" s="36"/>
      <c r="C324" s="37"/>
      <c r="D324" s="197" t="s">
        <v>154</v>
      </c>
      <c r="E324" s="37"/>
      <c r="F324" s="198" t="s">
        <v>1859</v>
      </c>
      <c r="G324" s="37"/>
      <c r="H324" s="37"/>
      <c r="I324" s="194"/>
      <c r="J324" s="37"/>
      <c r="K324" s="37"/>
      <c r="L324" s="40"/>
      <c r="M324" s="195"/>
      <c r="N324" s="196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154</v>
      </c>
      <c r="AU324" s="18" t="s">
        <v>79</v>
      </c>
    </row>
    <row r="325" spans="1:65" s="2" customFormat="1" ht="16.5" customHeight="1">
      <c r="A325" s="35"/>
      <c r="B325" s="36"/>
      <c r="C325" s="179" t="s">
        <v>563</v>
      </c>
      <c r="D325" s="179" t="s">
        <v>146</v>
      </c>
      <c r="E325" s="180" t="s">
        <v>1860</v>
      </c>
      <c r="F325" s="181" t="s">
        <v>1861</v>
      </c>
      <c r="G325" s="182" t="s">
        <v>204</v>
      </c>
      <c r="H325" s="183">
        <v>2</v>
      </c>
      <c r="I325" s="184"/>
      <c r="J325" s="185">
        <f>ROUND(I325*H325,2)</f>
        <v>0</v>
      </c>
      <c r="K325" s="181" t="s">
        <v>150</v>
      </c>
      <c r="L325" s="40"/>
      <c r="M325" s="186" t="s">
        <v>19</v>
      </c>
      <c r="N325" s="187" t="s">
        <v>40</v>
      </c>
      <c r="O325" s="65"/>
      <c r="P325" s="188">
        <f>O325*H325</f>
        <v>0</v>
      </c>
      <c r="Q325" s="188">
        <v>7.5000000000000002E-4</v>
      </c>
      <c r="R325" s="188">
        <f>Q325*H325</f>
        <v>1.5E-3</v>
      </c>
      <c r="S325" s="188">
        <v>0</v>
      </c>
      <c r="T325" s="18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0" t="s">
        <v>179</v>
      </c>
      <c r="AT325" s="190" t="s">
        <v>146</v>
      </c>
      <c r="AU325" s="190" t="s">
        <v>79</v>
      </c>
      <c r="AY325" s="18" t="s">
        <v>144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8" t="s">
        <v>77</v>
      </c>
      <c r="BK325" s="191">
        <f>ROUND(I325*H325,2)</f>
        <v>0</v>
      </c>
      <c r="BL325" s="18" t="s">
        <v>179</v>
      </c>
      <c r="BM325" s="190" t="s">
        <v>1862</v>
      </c>
    </row>
    <row r="326" spans="1:65" s="2" customFormat="1" ht="11.25">
      <c r="A326" s="35"/>
      <c r="B326" s="36"/>
      <c r="C326" s="37"/>
      <c r="D326" s="192" t="s">
        <v>152</v>
      </c>
      <c r="E326" s="37"/>
      <c r="F326" s="193" t="s">
        <v>1863</v>
      </c>
      <c r="G326" s="37"/>
      <c r="H326" s="37"/>
      <c r="I326" s="194"/>
      <c r="J326" s="37"/>
      <c r="K326" s="37"/>
      <c r="L326" s="40"/>
      <c r="M326" s="195"/>
      <c r="N326" s="19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152</v>
      </c>
      <c r="AU326" s="18" t="s">
        <v>79</v>
      </c>
    </row>
    <row r="327" spans="1:65" s="2" customFormat="1" ht="11.25">
      <c r="A327" s="35"/>
      <c r="B327" s="36"/>
      <c r="C327" s="37"/>
      <c r="D327" s="197" t="s">
        <v>154</v>
      </c>
      <c r="E327" s="37"/>
      <c r="F327" s="198" t="s">
        <v>1864</v>
      </c>
      <c r="G327" s="37"/>
      <c r="H327" s="37"/>
      <c r="I327" s="194"/>
      <c r="J327" s="37"/>
      <c r="K327" s="37"/>
      <c r="L327" s="40"/>
      <c r="M327" s="195"/>
      <c r="N327" s="196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154</v>
      </c>
      <c r="AU327" s="18" t="s">
        <v>79</v>
      </c>
    </row>
    <row r="328" spans="1:65" s="2" customFormat="1" ht="16.5" customHeight="1">
      <c r="A328" s="35"/>
      <c r="B328" s="36"/>
      <c r="C328" s="179" t="s">
        <v>392</v>
      </c>
      <c r="D328" s="179" t="s">
        <v>146</v>
      </c>
      <c r="E328" s="180" t="s">
        <v>1865</v>
      </c>
      <c r="F328" s="181" t="s">
        <v>1866</v>
      </c>
      <c r="G328" s="182" t="s">
        <v>204</v>
      </c>
      <c r="H328" s="183">
        <v>4</v>
      </c>
      <c r="I328" s="184"/>
      <c r="J328" s="185">
        <f>ROUND(I328*H328,2)</f>
        <v>0</v>
      </c>
      <c r="K328" s="181" t="s">
        <v>150</v>
      </c>
      <c r="L328" s="40"/>
      <c r="M328" s="186" t="s">
        <v>19</v>
      </c>
      <c r="N328" s="187" t="s">
        <v>40</v>
      </c>
      <c r="O328" s="65"/>
      <c r="P328" s="188">
        <f>O328*H328</f>
        <v>0</v>
      </c>
      <c r="Q328" s="188">
        <v>2.7500000000000002E-4</v>
      </c>
      <c r="R328" s="188">
        <f>Q328*H328</f>
        <v>1.1000000000000001E-3</v>
      </c>
      <c r="S328" s="188">
        <v>0</v>
      </c>
      <c r="T328" s="18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0" t="s">
        <v>179</v>
      </c>
      <c r="AT328" s="190" t="s">
        <v>146</v>
      </c>
      <c r="AU328" s="190" t="s">
        <v>79</v>
      </c>
      <c r="AY328" s="18" t="s">
        <v>144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77</v>
      </c>
      <c r="BK328" s="191">
        <f>ROUND(I328*H328,2)</f>
        <v>0</v>
      </c>
      <c r="BL328" s="18" t="s">
        <v>179</v>
      </c>
      <c r="BM328" s="190" t="s">
        <v>1867</v>
      </c>
    </row>
    <row r="329" spans="1:65" s="2" customFormat="1" ht="11.25">
      <c r="A329" s="35"/>
      <c r="B329" s="36"/>
      <c r="C329" s="37"/>
      <c r="D329" s="192" t="s">
        <v>152</v>
      </c>
      <c r="E329" s="37"/>
      <c r="F329" s="193" t="s">
        <v>1868</v>
      </c>
      <c r="G329" s="37"/>
      <c r="H329" s="37"/>
      <c r="I329" s="194"/>
      <c r="J329" s="37"/>
      <c r="K329" s="37"/>
      <c r="L329" s="40"/>
      <c r="M329" s="195"/>
      <c r="N329" s="196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152</v>
      </c>
      <c r="AU329" s="18" t="s">
        <v>79</v>
      </c>
    </row>
    <row r="330" spans="1:65" s="2" customFormat="1" ht="11.25">
      <c r="A330" s="35"/>
      <c r="B330" s="36"/>
      <c r="C330" s="37"/>
      <c r="D330" s="197" t="s">
        <v>154</v>
      </c>
      <c r="E330" s="37"/>
      <c r="F330" s="198" t="s">
        <v>1869</v>
      </c>
      <c r="G330" s="37"/>
      <c r="H330" s="37"/>
      <c r="I330" s="194"/>
      <c r="J330" s="37"/>
      <c r="K330" s="37"/>
      <c r="L330" s="40"/>
      <c r="M330" s="195"/>
      <c r="N330" s="196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154</v>
      </c>
      <c r="AU330" s="18" t="s">
        <v>79</v>
      </c>
    </row>
    <row r="331" spans="1:65" s="2" customFormat="1" ht="16.5" customHeight="1">
      <c r="A331" s="35"/>
      <c r="B331" s="36"/>
      <c r="C331" s="179" t="s">
        <v>570</v>
      </c>
      <c r="D331" s="179" t="s">
        <v>146</v>
      </c>
      <c r="E331" s="180" t="s">
        <v>1870</v>
      </c>
      <c r="F331" s="181" t="s">
        <v>1871</v>
      </c>
      <c r="G331" s="182" t="s">
        <v>204</v>
      </c>
      <c r="H331" s="183">
        <v>10</v>
      </c>
      <c r="I331" s="184"/>
      <c r="J331" s="185">
        <f>ROUND(I331*H331,2)</f>
        <v>0</v>
      </c>
      <c r="K331" s="181" t="s">
        <v>150</v>
      </c>
      <c r="L331" s="40"/>
      <c r="M331" s="186" t="s">
        <v>19</v>
      </c>
      <c r="N331" s="187" t="s">
        <v>40</v>
      </c>
      <c r="O331" s="65"/>
      <c r="P331" s="188">
        <f>O331*H331</f>
        <v>0</v>
      </c>
      <c r="Q331" s="188">
        <v>6.9999999999999994E-5</v>
      </c>
      <c r="R331" s="188">
        <f>Q331*H331</f>
        <v>6.9999999999999988E-4</v>
      </c>
      <c r="S331" s="188">
        <v>0</v>
      </c>
      <c r="T331" s="18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0" t="s">
        <v>179</v>
      </c>
      <c r="AT331" s="190" t="s">
        <v>146</v>
      </c>
      <c r="AU331" s="190" t="s">
        <v>79</v>
      </c>
      <c r="AY331" s="18" t="s">
        <v>144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8" t="s">
        <v>77</v>
      </c>
      <c r="BK331" s="191">
        <f>ROUND(I331*H331,2)</f>
        <v>0</v>
      </c>
      <c r="BL331" s="18" t="s">
        <v>179</v>
      </c>
      <c r="BM331" s="190" t="s">
        <v>1872</v>
      </c>
    </row>
    <row r="332" spans="1:65" s="2" customFormat="1" ht="11.25">
      <c r="A332" s="35"/>
      <c r="B332" s="36"/>
      <c r="C332" s="37"/>
      <c r="D332" s="192" t="s">
        <v>152</v>
      </c>
      <c r="E332" s="37"/>
      <c r="F332" s="193" t="s">
        <v>1871</v>
      </c>
      <c r="G332" s="37"/>
      <c r="H332" s="37"/>
      <c r="I332" s="194"/>
      <c r="J332" s="37"/>
      <c r="K332" s="37"/>
      <c r="L332" s="40"/>
      <c r="M332" s="195"/>
      <c r="N332" s="196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152</v>
      </c>
      <c r="AU332" s="18" t="s">
        <v>79</v>
      </c>
    </row>
    <row r="333" spans="1:65" s="2" customFormat="1" ht="11.25">
      <c r="A333" s="35"/>
      <c r="B333" s="36"/>
      <c r="C333" s="37"/>
      <c r="D333" s="197" t="s">
        <v>154</v>
      </c>
      <c r="E333" s="37"/>
      <c r="F333" s="198" t="s">
        <v>1873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154</v>
      </c>
      <c r="AU333" s="18" t="s">
        <v>79</v>
      </c>
    </row>
    <row r="334" spans="1:65" s="2" customFormat="1" ht="16.5" customHeight="1">
      <c r="A334" s="35"/>
      <c r="B334" s="36"/>
      <c r="C334" s="179" t="s">
        <v>397</v>
      </c>
      <c r="D334" s="179" t="s">
        <v>146</v>
      </c>
      <c r="E334" s="180" t="s">
        <v>1874</v>
      </c>
      <c r="F334" s="181" t="s">
        <v>1875</v>
      </c>
      <c r="G334" s="182" t="s">
        <v>185</v>
      </c>
      <c r="H334" s="183">
        <v>1.125</v>
      </c>
      <c r="I334" s="184"/>
      <c r="J334" s="185">
        <f>ROUND(I334*H334,2)</f>
        <v>0</v>
      </c>
      <c r="K334" s="181" t="s">
        <v>150</v>
      </c>
      <c r="L334" s="40"/>
      <c r="M334" s="186" t="s">
        <v>19</v>
      </c>
      <c r="N334" s="187" t="s">
        <v>40</v>
      </c>
      <c r="O334" s="65"/>
      <c r="P334" s="188">
        <f>O334*H334</f>
        <v>0</v>
      </c>
      <c r="Q334" s="188">
        <v>0</v>
      </c>
      <c r="R334" s="188">
        <f>Q334*H334</f>
        <v>0</v>
      </c>
      <c r="S334" s="188">
        <v>0</v>
      </c>
      <c r="T334" s="18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0" t="s">
        <v>179</v>
      </c>
      <c r="AT334" s="190" t="s">
        <v>146</v>
      </c>
      <c r="AU334" s="190" t="s">
        <v>79</v>
      </c>
      <c r="AY334" s="18" t="s">
        <v>144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8" t="s">
        <v>77</v>
      </c>
      <c r="BK334" s="191">
        <f>ROUND(I334*H334,2)</f>
        <v>0</v>
      </c>
      <c r="BL334" s="18" t="s">
        <v>179</v>
      </c>
      <c r="BM334" s="190" t="s">
        <v>1876</v>
      </c>
    </row>
    <row r="335" spans="1:65" s="2" customFormat="1" ht="19.5">
      <c r="A335" s="35"/>
      <c r="B335" s="36"/>
      <c r="C335" s="37"/>
      <c r="D335" s="192" t="s">
        <v>152</v>
      </c>
      <c r="E335" s="37"/>
      <c r="F335" s="193" t="s">
        <v>1877</v>
      </c>
      <c r="G335" s="37"/>
      <c r="H335" s="37"/>
      <c r="I335" s="194"/>
      <c r="J335" s="37"/>
      <c r="K335" s="37"/>
      <c r="L335" s="40"/>
      <c r="M335" s="195"/>
      <c r="N335" s="196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152</v>
      </c>
      <c r="AU335" s="18" t="s">
        <v>79</v>
      </c>
    </row>
    <row r="336" spans="1:65" s="2" customFormat="1" ht="11.25">
      <c r="A336" s="35"/>
      <c r="B336" s="36"/>
      <c r="C336" s="37"/>
      <c r="D336" s="197" t="s">
        <v>154</v>
      </c>
      <c r="E336" s="37"/>
      <c r="F336" s="198" t="s">
        <v>1878</v>
      </c>
      <c r="G336" s="37"/>
      <c r="H336" s="37"/>
      <c r="I336" s="194"/>
      <c r="J336" s="37"/>
      <c r="K336" s="37"/>
      <c r="L336" s="40"/>
      <c r="M336" s="195"/>
      <c r="N336" s="196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154</v>
      </c>
      <c r="AU336" s="18" t="s">
        <v>79</v>
      </c>
    </row>
    <row r="337" spans="1:65" s="2" customFormat="1" ht="16.5" customHeight="1">
      <c r="A337" s="35"/>
      <c r="B337" s="36"/>
      <c r="C337" s="179" t="s">
        <v>577</v>
      </c>
      <c r="D337" s="179" t="s">
        <v>146</v>
      </c>
      <c r="E337" s="180" t="s">
        <v>1879</v>
      </c>
      <c r="F337" s="181" t="s">
        <v>1880</v>
      </c>
      <c r="G337" s="182" t="s">
        <v>185</v>
      </c>
      <c r="H337" s="183">
        <v>1.125</v>
      </c>
      <c r="I337" s="184"/>
      <c r="J337" s="185">
        <f>ROUND(I337*H337,2)</f>
        <v>0</v>
      </c>
      <c r="K337" s="181" t="s">
        <v>1626</v>
      </c>
      <c r="L337" s="40"/>
      <c r="M337" s="186" t="s">
        <v>19</v>
      </c>
      <c r="N337" s="187" t="s">
        <v>40</v>
      </c>
      <c r="O337" s="65"/>
      <c r="P337" s="188">
        <f>O337*H337</f>
        <v>0</v>
      </c>
      <c r="Q337" s="188">
        <v>0</v>
      </c>
      <c r="R337" s="188">
        <f>Q337*H337</f>
        <v>0</v>
      </c>
      <c r="S337" s="188">
        <v>0</v>
      </c>
      <c r="T337" s="18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0" t="s">
        <v>179</v>
      </c>
      <c r="AT337" s="190" t="s">
        <v>146</v>
      </c>
      <c r="AU337" s="190" t="s">
        <v>79</v>
      </c>
      <c r="AY337" s="18" t="s">
        <v>144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8" t="s">
        <v>77</v>
      </c>
      <c r="BK337" s="191">
        <f>ROUND(I337*H337,2)</f>
        <v>0</v>
      </c>
      <c r="BL337" s="18" t="s">
        <v>179</v>
      </c>
      <c r="BM337" s="190" t="s">
        <v>1881</v>
      </c>
    </row>
    <row r="338" spans="1:65" s="2" customFormat="1" ht="19.5">
      <c r="A338" s="35"/>
      <c r="B338" s="36"/>
      <c r="C338" s="37"/>
      <c r="D338" s="192" t="s">
        <v>152</v>
      </c>
      <c r="E338" s="37"/>
      <c r="F338" s="193" t="s">
        <v>1882</v>
      </c>
      <c r="G338" s="37"/>
      <c r="H338" s="37"/>
      <c r="I338" s="194"/>
      <c r="J338" s="37"/>
      <c r="K338" s="37"/>
      <c r="L338" s="40"/>
      <c r="M338" s="195"/>
      <c r="N338" s="196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152</v>
      </c>
      <c r="AU338" s="18" t="s">
        <v>79</v>
      </c>
    </row>
    <row r="339" spans="1:65" s="12" customFormat="1" ht="22.9" customHeight="1">
      <c r="B339" s="163"/>
      <c r="C339" s="164"/>
      <c r="D339" s="165" t="s">
        <v>68</v>
      </c>
      <c r="E339" s="177" t="s">
        <v>1883</v>
      </c>
      <c r="F339" s="177" t="s">
        <v>1884</v>
      </c>
      <c r="G339" s="164"/>
      <c r="H339" s="164"/>
      <c r="I339" s="167"/>
      <c r="J339" s="178">
        <f>BK339</f>
        <v>0</v>
      </c>
      <c r="K339" s="164"/>
      <c r="L339" s="169"/>
      <c r="M339" s="170"/>
      <c r="N339" s="171"/>
      <c r="O339" s="171"/>
      <c r="P339" s="172">
        <f>SUM(P340:P341)</f>
        <v>0</v>
      </c>
      <c r="Q339" s="171"/>
      <c r="R339" s="172">
        <f>SUM(R340:R341)</f>
        <v>0.12528</v>
      </c>
      <c r="S339" s="171"/>
      <c r="T339" s="173">
        <f>SUM(T340:T341)</f>
        <v>0</v>
      </c>
      <c r="AR339" s="174" t="s">
        <v>79</v>
      </c>
      <c r="AT339" s="175" t="s">
        <v>68</v>
      </c>
      <c r="AU339" s="175" t="s">
        <v>77</v>
      </c>
      <c r="AY339" s="174" t="s">
        <v>144</v>
      </c>
      <c r="BK339" s="176">
        <f>SUM(BK340:BK341)</f>
        <v>0</v>
      </c>
    </row>
    <row r="340" spans="1:65" s="2" customFormat="1" ht="16.5" customHeight="1">
      <c r="A340" s="35"/>
      <c r="B340" s="36"/>
      <c r="C340" s="179" t="s">
        <v>403</v>
      </c>
      <c r="D340" s="179" t="s">
        <v>146</v>
      </c>
      <c r="E340" s="180" t="s">
        <v>1885</v>
      </c>
      <c r="F340" s="181" t="s">
        <v>1886</v>
      </c>
      <c r="G340" s="182" t="s">
        <v>824</v>
      </c>
      <c r="H340" s="183">
        <v>12</v>
      </c>
      <c r="I340" s="184"/>
      <c r="J340" s="185">
        <f>ROUND(I340*H340,2)</f>
        <v>0</v>
      </c>
      <c r="K340" s="181" t="s">
        <v>1626</v>
      </c>
      <c r="L340" s="40"/>
      <c r="M340" s="186" t="s">
        <v>19</v>
      </c>
      <c r="N340" s="187" t="s">
        <v>40</v>
      </c>
      <c r="O340" s="65"/>
      <c r="P340" s="188">
        <f>O340*H340</f>
        <v>0</v>
      </c>
      <c r="Q340" s="188">
        <v>1.044E-2</v>
      </c>
      <c r="R340" s="188">
        <f>Q340*H340</f>
        <v>0.12528</v>
      </c>
      <c r="S340" s="188">
        <v>0</v>
      </c>
      <c r="T340" s="18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0" t="s">
        <v>179</v>
      </c>
      <c r="AT340" s="190" t="s">
        <v>146</v>
      </c>
      <c r="AU340" s="190" t="s">
        <v>79</v>
      </c>
      <c r="AY340" s="18" t="s">
        <v>144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8" t="s">
        <v>77</v>
      </c>
      <c r="BK340" s="191">
        <f>ROUND(I340*H340,2)</f>
        <v>0</v>
      </c>
      <c r="BL340" s="18" t="s">
        <v>179</v>
      </c>
      <c r="BM340" s="190" t="s">
        <v>1887</v>
      </c>
    </row>
    <row r="341" spans="1:65" s="2" customFormat="1" ht="19.5">
      <c r="A341" s="35"/>
      <c r="B341" s="36"/>
      <c r="C341" s="37"/>
      <c r="D341" s="192" t="s">
        <v>152</v>
      </c>
      <c r="E341" s="37"/>
      <c r="F341" s="193" t="s">
        <v>1888</v>
      </c>
      <c r="G341" s="37"/>
      <c r="H341" s="37"/>
      <c r="I341" s="194"/>
      <c r="J341" s="37"/>
      <c r="K341" s="37"/>
      <c r="L341" s="40"/>
      <c r="M341" s="233"/>
      <c r="N341" s="234"/>
      <c r="O341" s="235"/>
      <c r="P341" s="235"/>
      <c r="Q341" s="235"/>
      <c r="R341" s="235"/>
      <c r="S341" s="235"/>
      <c r="T341" s="23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152</v>
      </c>
      <c r="AU341" s="18" t="s">
        <v>79</v>
      </c>
    </row>
    <row r="342" spans="1:65" s="2" customFormat="1" ht="6.95" customHeight="1">
      <c r="A342" s="35"/>
      <c r="B342" s="48"/>
      <c r="C342" s="49"/>
      <c r="D342" s="49"/>
      <c r="E342" s="49"/>
      <c r="F342" s="49"/>
      <c r="G342" s="49"/>
      <c r="H342" s="49"/>
      <c r="I342" s="49"/>
      <c r="J342" s="49"/>
      <c r="K342" s="49"/>
      <c r="L342" s="40"/>
      <c r="M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</row>
  </sheetData>
  <sheetProtection algorithmName="SHA-512" hashValue="YNMr8uZpVjoHwWpRdk8B1RYW5xhG4G1qPzsiuYKA43P2ogLLc66jsdjU147BFUpzFwoKGYNRjRMHxBEC1oO3Sw==" saltValue="PPIdfQ9oJrmWOA4bpyWeQ8Nm2QkC7UJ7GyNs57wKWDJJvuY3kS8fpAmtvy26sFn38i4CD8jLerqaAtAvVwgECQ==" spinCount="100000" sheet="1" objects="1" scenarios="1" formatColumns="0" formatRows="0" autoFilter="0"/>
  <autoFilter ref="C87:K34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0" r:id="rId3"/>
    <hyperlink ref="F103" r:id="rId4"/>
    <hyperlink ref="F107" r:id="rId5"/>
    <hyperlink ref="F110" r:id="rId6"/>
    <hyperlink ref="F113" r:id="rId7"/>
    <hyperlink ref="F116" r:id="rId8"/>
    <hyperlink ref="F120" r:id="rId9"/>
    <hyperlink ref="F123" r:id="rId10"/>
    <hyperlink ref="F128" r:id="rId11"/>
    <hyperlink ref="F131" r:id="rId12"/>
    <hyperlink ref="F134" r:id="rId13"/>
    <hyperlink ref="F137" r:id="rId14"/>
    <hyperlink ref="F140" r:id="rId15"/>
    <hyperlink ref="F143" r:id="rId16"/>
    <hyperlink ref="F146" r:id="rId17"/>
    <hyperlink ref="F149" r:id="rId18"/>
    <hyperlink ref="F152" r:id="rId19"/>
    <hyperlink ref="F155" r:id="rId20"/>
    <hyperlink ref="F158" r:id="rId21"/>
    <hyperlink ref="F161" r:id="rId22"/>
    <hyperlink ref="F164" r:id="rId23"/>
    <hyperlink ref="F167" r:id="rId24"/>
    <hyperlink ref="F170" r:id="rId25"/>
    <hyperlink ref="F173" r:id="rId26"/>
    <hyperlink ref="F176" r:id="rId27"/>
    <hyperlink ref="F179" r:id="rId28"/>
    <hyperlink ref="F182" r:id="rId29"/>
    <hyperlink ref="F185" r:id="rId30"/>
    <hyperlink ref="F192" r:id="rId31"/>
    <hyperlink ref="F198" r:id="rId32"/>
    <hyperlink ref="F201" r:id="rId33"/>
    <hyperlink ref="F204" r:id="rId34"/>
    <hyperlink ref="F207" r:id="rId35"/>
    <hyperlink ref="F210" r:id="rId36"/>
    <hyperlink ref="F213" r:id="rId37"/>
    <hyperlink ref="F216" r:id="rId38"/>
    <hyperlink ref="F219" r:id="rId39"/>
    <hyperlink ref="F222" r:id="rId40"/>
    <hyperlink ref="F225" r:id="rId41"/>
    <hyperlink ref="F228" r:id="rId42"/>
    <hyperlink ref="F231" r:id="rId43"/>
    <hyperlink ref="F234" r:id="rId44"/>
    <hyperlink ref="F237" r:id="rId45"/>
    <hyperlink ref="F240" r:id="rId46"/>
    <hyperlink ref="F243" r:id="rId47"/>
    <hyperlink ref="F246" r:id="rId48"/>
    <hyperlink ref="F249" r:id="rId49"/>
    <hyperlink ref="F252" r:id="rId50"/>
    <hyperlink ref="F255" r:id="rId51"/>
    <hyperlink ref="F258" r:id="rId52"/>
    <hyperlink ref="F264" r:id="rId53"/>
    <hyperlink ref="F267" r:id="rId54"/>
    <hyperlink ref="F270" r:id="rId55"/>
    <hyperlink ref="F273" r:id="rId56"/>
    <hyperlink ref="F276" r:id="rId57"/>
    <hyperlink ref="F291" r:id="rId58"/>
    <hyperlink ref="F294" r:id="rId59"/>
    <hyperlink ref="F297" r:id="rId60"/>
    <hyperlink ref="F300" r:id="rId61"/>
    <hyperlink ref="F303" r:id="rId62"/>
    <hyperlink ref="F306" r:id="rId63"/>
    <hyperlink ref="F313" r:id="rId64"/>
    <hyperlink ref="F318" r:id="rId65"/>
    <hyperlink ref="F321" r:id="rId66"/>
    <hyperlink ref="F324" r:id="rId67"/>
    <hyperlink ref="F327" r:id="rId68"/>
    <hyperlink ref="F330" r:id="rId69"/>
    <hyperlink ref="F333" r:id="rId70"/>
    <hyperlink ref="F336" r:id="rId7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68" t="str">
        <f>'Rekapitulace stavby'!K6</f>
        <v>Klatovy SÚ objektu čp. 59 na st. p. 6139, k. ú. Klatovy (Rozpočet)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13" t="s">
        <v>92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1889</v>
      </c>
      <c r="F9" s="371"/>
      <c r="G9" s="371"/>
      <c r="H9" s="371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17. 6. 2024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3" t="s">
        <v>27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13" t="s">
        <v>27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3" t="s">
        <v>27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26</v>
      </c>
      <c r="J23" s="104" t="str">
        <f>IF('Rekapitulace stavby'!AN19="","",'Rekapitulace stavby'!AN19)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04" t="str">
        <f>IF('Rekapitulace stavby'!AN20="","",'Rekapitulace stavby'!AN20)</f>
        <v/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33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4" t="s">
        <v>19</v>
      </c>
      <c r="F27" s="374"/>
      <c r="G27" s="374"/>
      <c r="H27" s="37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ROUND(J84,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39</v>
      </c>
      <c r="E33" s="113" t="s">
        <v>40</v>
      </c>
      <c r="F33" s="124">
        <f>ROUND((SUM(BE84:BE150)),  2)</f>
        <v>0</v>
      </c>
      <c r="G33" s="35"/>
      <c r="H33" s="35"/>
      <c r="I33" s="125">
        <v>0.21</v>
      </c>
      <c r="J33" s="124">
        <f>ROUND(((SUM(BE84:BE150))*I33),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41</v>
      </c>
      <c r="F34" s="124">
        <f>ROUND((SUM(BF84:BF150)),  2)</f>
        <v>0</v>
      </c>
      <c r="G34" s="35"/>
      <c r="H34" s="35"/>
      <c r="I34" s="125">
        <v>0.12</v>
      </c>
      <c r="J34" s="124">
        <f>ROUND(((SUM(BF84:BF150))*I34),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42</v>
      </c>
      <c r="F35" s="124">
        <f>ROUND((SUM(BG84:BG150)),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43</v>
      </c>
      <c r="F36" s="124">
        <f>ROUND((SUM(BH84:BH150)),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ROUND((SUM(BI84:BI150)),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Klatovy SÚ objektu čp. 59 na st. p. 6139, k. ú. Klatovy (Rozpočet)</v>
      </c>
      <c r="F48" s="376"/>
      <c r="G48" s="376"/>
      <c r="H48" s="376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4" t="str">
        <f>E9</f>
        <v>2015-01 K - venkovní kanalizace</v>
      </c>
      <c r="F50" s="377"/>
      <c r="G50" s="377"/>
      <c r="H50" s="377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17. 6. 2024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30</v>
      </c>
      <c r="J54" s="33" t="str">
        <f>E21</f>
        <v xml:space="preserve"> 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32</v>
      </c>
      <c r="J55" s="33" t="str">
        <f>E24</f>
        <v xml:space="preserve"> 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95</v>
      </c>
      <c r="D57" s="138"/>
      <c r="E57" s="138"/>
      <c r="F57" s="138"/>
      <c r="G57" s="138"/>
      <c r="H57" s="138"/>
      <c r="I57" s="138"/>
      <c r="J57" s="139" t="s">
        <v>96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67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5" customHeight="1">
      <c r="B60" s="141"/>
      <c r="C60" s="142"/>
      <c r="D60" s="143" t="s">
        <v>1466</v>
      </c>
      <c r="E60" s="144"/>
      <c r="F60" s="144"/>
      <c r="G60" s="144"/>
      <c r="H60" s="144"/>
      <c r="I60" s="144"/>
      <c r="J60" s="145">
        <f>J85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1890</v>
      </c>
      <c r="E61" s="149"/>
      <c r="F61" s="149"/>
      <c r="G61" s="149"/>
      <c r="H61" s="149"/>
      <c r="I61" s="149"/>
      <c r="J61" s="150">
        <f>J86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1891</v>
      </c>
      <c r="E62" s="149"/>
      <c r="F62" s="149"/>
      <c r="G62" s="149"/>
      <c r="H62" s="149"/>
      <c r="I62" s="149"/>
      <c r="J62" s="150">
        <f>J130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1892</v>
      </c>
      <c r="E63" s="149"/>
      <c r="F63" s="149"/>
      <c r="G63" s="149"/>
      <c r="H63" s="149"/>
      <c r="I63" s="149"/>
      <c r="J63" s="150">
        <f>J135</f>
        <v>0</v>
      </c>
      <c r="K63" s="98"/>
      <c r="L63" s="151"/>
    </row>
    <row r="64" spans="1:47" s="10" customFormat="1" ht="19.899999999999999" customHeight="1">
      <c r="B64" s="147"/>
      <c r="C64" s="98"/>
      <c r="D64" s="148" t="s">
        <v>1893</v>
      </c>
      <c r="E64" s="149"/>
      <c r="F64" s="149"/>
      <c r="G64" s="149"/>
      <c r="H64" s="149"/>
      <c r="I64" s="149"/>
      <c r="J64" s="150">
        <f>J136</f>
        <v>0</v>
      </c>
      <c r="K64" s="98"/>
      <c r="L64" s="151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129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5" t="str">
        <f>E7</f>
        <v>Klatovy SÚ objektu čp. 59 na st. p. 6139, k. ú. Klatovy (Rozpočet)</v>
      </c>
      <c r="F74" s="376"/>
      <c r="G74" s="376"/>
      <c r="H74" s="376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92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24" t="str">
        <f>E9</f>
        <v>2015-01 K - venkovní kanalizace</v>
      </c>
      <c r="F76" s="377"/>
      <c r="G76" s="377"/>
      <c r="H76" s="37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17. 6. 2024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25</v>
      </c>
      <c r="D80" s="37"/>
      <c r="E80" s="37"/>
      <c r="F80" s="28" t="str">
        <f>E15</f>
        <v xml:space="preserve"> </v>
      </c>
      <c r="G80" s="37"/>
      <c r="H80" s="37"/>
      <c r="I80" s="30" t="s">
        <v>30</v>
      </c>
      <c r="J80" s="33" t="str">
        <f>E21</f>
        <v xml:space="preserve"> 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28</v>
      </c>
      <c r="D81" s="37"/>
      <c r="E81" s="37"/>
      <c r="F81" s="28" t="str">
        <f>IF(E18="","",E18)</f>
        <v>Vyplň údaj</v>
      </c>
      <c r="G81" s="37"/>
      <c r="H81" s="37"/>
      <c r="I81" s="30" t="s">
        <v>32</v>
      </c>
      <c r="J81" s="33" t="str">
        <f>E24</f>
        <v xml:space="preserve"> 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52"/>
      <c r="B83" s="153"/>
      <c r="C83" s="154" t="s">
        <v>130</v>
      </c>
      <c r="D83" s="155" t="s">
        <v>54</v>
      </c>
      <c r="E83" s="155" t="s">
        <v>50</v>
      </c>
      <c r="F83" s="155" t="s">
        <v>51</v>
      </c>
      <c r="G83" s="155" t="s">
        <v>131</v>
      </c>
      <c r="H83" s="155" t="s">
        <v>132</v>
      </c>
      <c r="I83" s="155" t="s">
        <v>133</v>
      </c>
      <c r="J83" s="155" t="s">
        <v>96</v>
      </c>
      <c r="K83" s="156" t="s">
        <v>134</v>
      </c>
      <c r="L83" s="157"/>
      <c r="M83" s="69" t="s">
        <v>19</v>
      </c>
      <c r="N83" s="70" t="s">
        <v>39</v>
      </c>
      <c r="O83" s="70" t="s">
        <v>135</v>
      </c>
      <c r="P83" s="70" t="s">
        <v>136</v>
      </c>
      <c r="Q83" s="70" t="s">
        <v>137</v>
      </c>
      <c r="R83" s="70" t="s">
        <v>138</v>
      </c>
      <c r="S83" s="70" t="s">
        <v>139</v>
      </c>
      <c r="T83" s="71" t="s">
        <v>140</v>
      </c>
      <c r="U83" s="152"/>
      <c r="V83" s="152"/>
      <c r="W83" s="152"/>
      <c r="X83" s="152"/>
      <c r="Y83" s="152"/>
      <c r="Z83" s="152"/>
      <c r="AA83" s="152"/>
      <c r="AB83" s="152"/>
      <c r="AC83" s="152"/>
      <c r="AD83" s="152"/>
      <c r="AE83" s="152"/>
    </row>
    <row r="84" spans="1:65" s="2" customFormat="1" ht="22.9" customHeight="1">
      <c r="A84" s="35"/>
      <c r="B84" s="36"/>
      <c r="C84" s="76" t="s">
        <v>141</v>
      </c>
      <c r="D84" s="37"/>
      <c r="E84" s="37"/>
      <c r="F84" s="37"/>
      <c r="G84" s="37"/>
      <c r="H84" s="37"/>
      <c r="I84" s="37"/>
      <c r="J84" s="158">
        <f>BK84</f>
        <v>0</v>
      </c>
      <c r="K84" s="37"/>
      <c r="L84" s="40"/>
      <c r="M84" s="72"/>
      <c r="N84" s="159"/>
      <c r="O84" s="73"/>
      <c r="P84" s="160">
        <f>P85</f>
        <v>0</v>
      </c>
      <c r="Q84" s="73"/>
      <c r="R84" s="160">
        <f>R85</f>
        <v>26.454621029999998</v>
      </c>
      <c r="S84" s="73"/>
      <c r="T84" s="161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68</v>
      </c>
      <c r="AU84" s="18" t="s">
        <v>97</v>
      </c>
      <c r="BK84" s="162">
        <f>BK85</f>
        <v>0</v>
      </c>
    </row>
    <row r="85" spans="1:65" s="12" customFormat="1" ht="25.9" customHeight="1">
      <c r="B85" s="163"/>
      <c r="C85" s="164"/>
      <c r="D85" s="165" t="s">
        <v>68</v>
      </c>
      <c r="E85" s="166" t="s">
        <v>142</v>
      </c>
      <c r="F85" s="166" t="s">
        <v>1475</v>
      </c>
      <c r="G85" s="164"/>
      <c r="H85" s="164"/>
      <c r="I85" s="167"/>
      <c r="J85" s="168">
        <f>BK85</f>
        <v>0</v>
      </c>
      <c r="K85" s="164"/>
      <c r="L85" s="169"/>
      <c r="M85" s="170"/>
      <c r="N85" s="171"/>
      <c r="O85" s="171"/>
      <c r="P85" s="172">
        <f>P86+P130+P135+P136</f>
        <v>0</v>
      </c>
      <c r="Q85" s="171"/>
      <c r="R85" s="172">
        <f>R86+R130+R135+R136</f>
        <v>26.454621029999998</v>
      </c>
      <c r="S85" s="171"/>
      <c r="T85" s="173">
        <f>T86+T130+T135+T136</f>
        <v>0</v>
      </c>
      <c r="AR85" s="174" t="s">
        <v>77</v>
      </c>
      <c r="AT85" s="175" t="s">
        <v>68</v>
      </c>
      <c r="AU85" s="175" t="s">
        <v>69</v>
      </c>
      <c r="AY85" s="174" t="s">
        <v>144</v>
      </c>
      <c r="BK85" s="176">
        <f>BK86+BK130+BK135+BK136</f>
        <v>0</v>
      </c>
    </row>
    <row r="86" spans="1:65" s="12" customFormat="1" ht="22.9" customHeight="1">
      <c r="B86" s="163"/>
      <c r="C86" s="164"/>
      <c r="D86" s="165" t="s">
        <v>68</v>
      </c>
      <c r="E86" s="177" t="s">
        <v>77</v>
      </c>
      <c r="F86" s="177" t="s">
        <v>1894</v>
      </c>
      <c r="G86" s="164"/>
      <c r="H86" s="164"/>
      <c r="I86" s="167"/>
      <c r="J86" s="178">
        <f>BK86</f>
        <v>0</v>
      </c>
      <c r="K86" s="164"/>
      <c r="L86" s="169"/>
      <c r="M86" s="170"/>
      <c r="N86" s="171"/>
      <c r="O86" s="171"/>
      <c r="P86" s="172">
        <f>SUM(P87:P129)</f>
        <v>0</v>
      </c>
      <c r="Q86" s="171"/>
      <c r="R86" s="172">
        <f>SUM(R87:R129)</f>
        <v>20.803038879999999</v>
      </c>
      <c r="S86" s="171"/>
      <c r="T86" s="173">
        <f>SUM(T87:T129)</f>
        <v>0</v>
      </c>
      <c r="AR86" s="174" t="s">
        <v>77</v>
      </c>
      <c r="AT86" s="175" t="s">
        <v>68</v>
      </c>
      <c r="AU86" s="175" t="s">
        <v>77</v>
      </c>
      <c r="AY86" s="174" t="s">
        <v>144</v>
      </c>
      <c r="BK86" s="176">
        <f>SUM(BK87:BK129)</f>
        <v>0</v>
      </c>
    </row>
    <row r="87" spans="1:65" s="2" customFormat="1" ht="21.75" customHeight="1">
      <c r="A87" s="35"/>
      <c r="B87" s="36"/>
      <c r="C87" s="179" t="s">
        <v>77</v>
      </c>
      <c r="D87" s="179" t="s">
        <v>146</v>
      </c>
      <c r="E87" s="180" t="s">
        <v>1895</v>
      </c>
      <c r="F87" s="181" t="s">
        <v>1896</v>
      </c>
      <c r="G87" s="182" t="s">
        <v>149</v>
      </c>
      <c r="H87" s="183">
        <v>35</v>
      </c>
      <c r="I87" s="184"/>
      <c r="J87" s="185">
        <f>ROUND(I87*H87,2)</f>
        <v>0</v>
      </c>
      <c r="K87" s="181" t="s">
        <v>150</v>
      </c>
      <c r="L87" s="40"/>
      <c r="M87" s="186" t="s">
        <v>19</v>
      </c>
      <c r="N87" s="187" t="s">
        <v>40</v>
      </c>
      <c r="O87" s="65"/>
      <c r="P87" s="188">
        <f>O87*H87</f>
        <v>0</v>
      </c>
      <c r="Q87" s="188">
        <v>0</v>
      </c>
      <c r="R87" s="188">
        <f>Q87*H87</f>
        <v>0</v>
      </c>
      <c r="S87" s="188">
        <v>0</v>
      </c>
      <c r="T87" s="189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0" t="s">
        <v>151</v>
      </c>
      <c r="AT87" s="190" t="s">
        <v>146</v>
      </c>
      <c r="AU87" s="190" t="s">
        <v>79</v>
      </c>
      <c r="AY87" s="18" t="s">
        <v>144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18" t="s">
        <v>77</v>
      </c>
      <c r="BK87" s="191">
        <f>ROUND(I87*H87,2)</f>
        <v>0</v>
      </c>
      <c r="BL87" s="18" t="s">
        <v>151</v>
      </c>
      <c r="BM87" s="190" t="s">
        <v>1897</v>
      </c>
    </row>
    <row r="88" spans="1:65" s="2" customFormat="1" ht="11.25">
      <c r="A88" s="35"/>
      <c r="B88" s="36"/>
      <c r="C88" s="37"/>
      <c r="D88" s="192" t="s">
        <v>152</v>
      </c>
      <c r="E88" s="37"/>
      <c r="F88" s="193" t="s">
        <v>1896</v>
      </c>
      <c r="G88" s="37"/>
      <c r="H88" s="37"/>
      <c r="I88" s="194"/>
      <c r="J88" s="37"/>
      <c r="K88" s="37"/>
      <c r="L88" s="40"/>
      <c r="M88" s="195"/>
      <c r="N88" s="196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152</v>
      </c>
      <c r="AU88" s="18" t="s">
        <v>79</v>
      </c>
    </row>
    <row r="89" spans="1:65" s="2" customFormat="1" ht="11.25">
      <c r="A89" s="35"/>
      <c r="B89" s="36"/>
      <c r="C89" s="37"/>
      <c r="D89" s="197" t="s">
        <v>154</v>
      </c>
      <c r="E89" s="37"/>
      <c r="F89" s="198" t="s">
        <v>1898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154</v>
      </c>
      <c r="AU89" s="18" t="s">
        <v>79</v>
      </c>
    </row>
    <row r="90" spans="1:65" s="2" customFormat="1" ht="21.75" customHeight="1">
      <c r="A90" s="35"/>
      <c r="B90" s="36"/>
      <c r="C90" s="179" t="s">
        <v>79</v>
      </c>
      <c r="D90" s="179" t="s">
        <v>146</v>
      </c>
      <c r="E90" s="180" t="s">
        <v>1899</v>
      </c>
      <c r="F90" s="181" t="s">
        <v>1900</v>
      </c>
      <c r="G90" s="182" t="s">
        <v>149</v>
      </c>
      <c r="H90" s="183">
        <v>7</v>
      </c>
      <c r="I90" s="184"/>
      <c r="J90" s="185">
        <f>ROUND(I90*H90,2)</f>
        <v>0</v>
      </c>
      <c r="K90" s="181" t="s">
        <v>150</v>
      </c>
      <c r="L90" s="40"/>
      <c r="M90" s="186" t="s">
        <v>19</v>
      </c>
      <c r="N90" s="187" t="s">
        <v>40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151</v>
      </c>
      <c r="AT90" s="190" t="s">
        <v>146</v>
      </c>
      <c r="AU90" s="190" t="s">
        <v>79</v>
      </c>
      <c r="AY90" s="18" t="s">
        <v>144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77</v>
      </c>
      <c r="BK90" s="191">
        <f>ROUND(I90*H90,2)</f>
        <v>0</v>
      </c>
      <c r="BL90" s="18" t="s">
        <v>151</v>
      </c>
      <c r="BM90" s="190" t="s">
        <v>1901</v>
      </c>
    </row>
    <row r="91" spans="1:65" s="2" customFormat="1" ht="11.25">
      <c r="A91" s="35"/>
      <c r="B91" s="36"/>
      <c r="C91" s="37"/>
      <c r="D91" s="192" t="s">
        <v>152</v>
      </c>
      <c r="E91" s="37"/>
      <c r="F91" s="193" t="s">
        <v>1900</v>
      </c>
      <c r="G91" s="37"/>
      <c r="H91" s="37"/>
      <c r="I91" s="194"/>
      <c r="J91" s="37"/>
      <c r="K91" s="37"/>
      <c r="L91" s="40"/>
      <c r="M91" s="195"/>
      <c r="N91" s="196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152</v>
      </c>
      <c r="AU91" s="18" t="s">
        <v>79</v>
      </c>
    </row>
    <row r="92" spans="1:65" s="2" customFormat="1" ht="11.25">
      <c r="A92" s="35"/>
      <c r="B92" s="36"/>
      <c r="C92" s="37"/>
      <c r="D92" s="197" t="s">
        <v>154</v>
      </c>
      <c r="E92" s="37"/>
      <c r="F92" s="198" t="s">
        <v>1902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154</v>
      </c>
      <c r="AU92" s="18" t="s">
        <v>79</v>
      </c>
    </row>
    <row r="93" spans="1:65" s="13" customFormat="1" ht="11.25">
      <c r="B93" s="199"/>
      <c r="C93" s="200"/>
      <c r="D93" s="192" t="s">
        <v>214</v>
      </c>
      <c r="E93" s="201" t="s">
        <v>19</v>
      </c>
      <c r="F93" s="202" t="s">
        <v>1903</v>
      </c>
      <c r="G93" s="200"/>
      <c r="H93" s="203">
        <v>7</v>
      </c>
      <c r="I93" s="204"/>
      <c r="J93" s="200"/>
      <c r="K93" s="200"/>
      <c r="L93" s="205"/>
      <c r="M93" s="206"/>
      <c r="N93" s="207"/>
      <c r="O93" s="207"/>
      <c r="P93" s="207"/>
      <c r="Q93" s="207"/>
      <c r="R93" s="207"/>
      <c r="S93" s="207"/>
      <c r="T93" s="208"/>
      <c r="AT93" s="209" t="s">
        <v>214</v>
      </c>
      <c r="AU93" s="209" t="s">
        <v>79</v>
      </c>
      <c r="AV93" s="13" t="s">
        <v>79</v>
      </c>
      <c r="AW93" s="13" t="s">
        <v>31</v>
      </c>
      <c r="AX93" s="13" t="s">
        <v>77</v>
      </c>
      <c r="AY93" s="209" t="s">
        <v>144</v>
      </c>
    </row>
    <row r="94" spans="1:65" s="2" customFormat="1" ht="16.5" customHeight="1">
      <c r="A94" s="35"/>
      <c r="B94" s="36"/>
      <c r="C94" s="179" t="s">
        <v>160</v>
      </c>
      <c r="D94" s="179" t="s">
        <v>146</v>
      </c>
      <c r="E94" s="180" t="s">
        <v>1904</v>
      </c>
      <c r="F94" s="181" t="s">
        <v>1905</v>
      </c>
      <c r="G94" s="182" t="s">
        <v>240</v>
      </c>
      <c r="H94" s="183">
        <v>88</v>
      </c>
      <c r="I94" s="184"/>
      <c r="J94" s="185">
        <f>ROUND(I94*H94,2)</f>
        <v>0</v>
      </c>
      <c r="K94" s="181" t="s">
        <v>150</v>
      </c>
      <c r="L94" s="40"/>
      <c r="M94" s="186" t="s">
        <v>19</v>
      </c>
      <c r="N94" s="187" t="s">
        <v>40</v>
      </c>
      <c r="O94" s="65"/>
      <c r="P94" s="188">
        <f>O94*H94</f>
        <v>0</v>
      </c>
      <c r="Q94" s="188">
        <v>8.3850999999999999E-4</v>
      </c>
      <c r="R94" s="188">
        <f>Q94*H94</f>
        <v>7.3788880000000001E-2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151</v>
      </c>
      <c r="AT94" s="190" t="s">
        <v>146</v>
      </c>
      <c r="AU94" s="190" t="s">
        <v>79</v>
      </c>
      <c r="AY94" s="18" t="s">
        <v>144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77</v>
      </c>
      <c r="BK94" s="191">
        <f>ROUND(I94*H94,2)</f>
        <v>0</v>
      </c>
      <c r="BL94" s="18" t="s">
        <v>151</v>
      </c>
      <c r="BM94" s="190" t="s">
        <v>1906</v>
      </c>
    </row>
    <row r="95" spans="1:65" s="2" customFormat="1" ht="11.25">
      <c r="A95" s="35"/>
      <c r="B95" s="36"/>
      <c r="C95" s="37"/>
      <c r="D95" s="192" t="s">
        <v>152</v>
      </c>
      <c r="E95" s="37"/>
      <c r="F95" s="193" t="s">
        <v>1907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79</v>
      </c>
    </row>
    <row r="96" spans="1:65" s="2" customFormat="1" ht="11.25">
      <c r="A96" s="35"/>
      <c r="B96" s="36"/>
      <c r="C96" s="37"/>
      <c r="D96" s="197" t="s">
        <v>154</v>
      </c>
      <c r="E96" s="37"/>
      <c r="F96" s="198" t="s">
        <v>1908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79</v>
      </c>
    </row>
    <row r="97" spans="1:65" s="2" customFormat="1" ht="16.5" customHeight="1">
      <c r="A97" s="35"/>
      <c r="B97" s="36"/>
      <c r="C97" s="179" t="s">
        <v>151</v>
      </c>
      <c r="D97" s="179" t="s">
        <v>146</v>
      </c>
      <c r="E97" s="180" t="s">
        <v>1909</v>
      </c>
      <c r="F97" s="181" t="s">
        <v>1910</v>
      </c>
      <c r="G97" s="182" t="s">
        <v>240</v>
      </c>
      <c r="H97" s="183">
        <v>88</v>
      </c>
      <c r="I97" s="184"/>
      <c r="J97" s="185">
        <f>ROUND(I97*H97,2)</f>
        <v>0</v>
      </c>
      <c r="K97" s="181" t="s">
        <v>150</v>
      </c>
      <c r="L97" s="40"/>
      <c r="M97" s="186" t="s">
        <v>19</v>
      </c>
      <c r="N97" s="187" t="s">
        <v>40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151</v>
      </c>
      <c r="AT97" s="190" t="s">
        <v>146</v>
      </c>
      <c r="AU97" s="190" t="s">
        <v>79</v>
      </c>
      <c r="AY97" s="18" t="s">
        <v>144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77</v>
      </c>
      <c r="BK97" s="191">
        <f>ROUND(I97*H97,2)</f>
        <v>0</v>
      </c>
      <c r="BL97" s="18" t="s">
        <v>151</v>
      </c>
      <c r="BM97" s="190" t="s">
        <v>1911</v>
      </c>
    </row>
    <row r="98" spans="1:65" s="2" customFormat="1" ht="19.5">
      <c r="A98" s="35"/>
      <c r="B98" s="36"/>
      <c r="C98" s="37"/>
      <c r="D98" s="192" t="s">
        <v>152</v>
      </c>
      <c r="E98" s="37"/>
      <c r="F98" s="193" t="s">
        <v>1912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152</v>
      </c>
      <c r="AU98" s="18" t="s">
        <v>79</v>
      </c>
    </row>
    <row r="99" spans="1:65" s="2" customFormat="1" ht="11.25">
      <c r="A99" s="35"/>
      <c r="B99" s="36"/>
      <c r="C99" s="37"/>
      <c r="D99" s="197" t="s">
        <v>154</v>
      </c>
      <c r="E99" s="37"/>
      <c r="F99" s="198" t="s">
        <v>1913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154</v>
      </c>
      <c r="AU99" s="18" t="s">
        <v>79</v>
      </c>
    </row>
    <row r="100" spans="1:65" s="2" customFormat="1" ht="16.5" customHeight="1">
      <c r="A100" s="35"/>
      <c r="B100" s="36"/>
      <c r="C100" s="179" t="s">
        <v>171</v>
      </c>
      <c r="D100" s="179" t="s">
        <v>146</v>
      </c>
      <c r="E100" s="180" t="s">
        <v>1914</v>
      </c>
      <c r="F100" s="181" t="s">
        <v>1915</v>
      </c>
      <c r="G100" s="182" t="s">
        <v>149</v>
      </c>
      <c r="H100" s="183">
        <v>35</v>
      </c>
      <c r="I100" s="184"/>
      <c r="J100" s="185">
        <f>ROUND(I100*H100,2)</f>
        <v>0</v>
      </c>
      <c r="K100" s="181" t="s">
        <v>150</v>
      </c>
      <c r="L100" s="40"/>
      <c r="M100" s="186" t="s">
        <v>19</v>
      </c>
      <c r="N100" s="187" t="s">
        <v>40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151</v>
      </c>
      <c r="AT100" s="190" t="s">
        <v>146</v>
      </c>
      <c r="AU100" s="190" t="s">
        <v>79</v>
      </c>
      <c r="AY100" s="18" t="s">
        <v>144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77</v>
      </c>
      <c r="BK100" s="191">
        <f>ROUND(I100*H100,2)</f>
        <v>0</v>
      </c>
      <c r="BL100" s="18" t="s">
        <v>151</v>
      </c>
      <c r="BM100" s="190" t="s">
        <v>1916</v>
      </c>
    </row>
    <row r="101" spans="1:65" s="2" customFormat="1" ht="11.25">
      <c r="A101" s="35"/>
      <c r="B101" s="36"/>
      <c r="C101" s="37"/>
      <c r="D101" s="192" t="s">
        <v>152</v>
      </c>
      <c r="E101" s="37"/>
      <c r="F101" s="193" t="s">
        <v>1915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79</v>
      </c>
    </row>
    <row r="102" spans="1:65" s="2" customFormat="1" ht="11.25">
      <c r="A102" s="35"/>
      <c r="B102" s="36"/>
      <c r="C102" s="37"/>
      <c r="D102" s="197" t="s">
        <v>154</v>
      </c>
      <c r="E102" s="37"/>
      <c r="F102" s="198" t="s">
        <v>1917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154</v>
      </c>
      <c r="AU102" s="18" t="s">
        <v>79</v>
      </c>
    </row>
    <row r="103" spans="1:65" s="2" customFormat="1" ht="16.5" customHeight="1">
      <c r="A103" s="35"/>
      <c r="B103" s="36"/>
      <c r="C103" s="179" t="s">
        <v>163</v>
      </c>
      <c r="D103" s="179" t="s">
        <v>146</v>
      </c>
      <c r="E103" s="180" t="s">
        <v>1918</v>
      </c>
      <c r="F103" s="181" t="s">
        <v>1919</v>
      </c>
      <c r="G103" s="182" t="s">
        <v>149</v>
      </c>
      <c r="H103" s="183">
        <v>10</v>
      </c>
      <c r="I103" s="184"/>
      <c r="J103" s="185">
        <f>ROUND(I103*H103,2)</f>
        <v>0</v>
      </c>
      <c r="K103" s="181" t="s">
        <v>150</v>
      </c>
      <c r="L103" s="40"/>
      <c r="M103" s="186" t="s">
        <v>19</v>
      </c>
      <c r="N103" s="187" t="s">
        <v>40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151</v>
      </c>
      <c r="AT103" s="190" t="s">
        <v>146</v>
      </c>
      <c r="AU103" s="190" t="s">
        <v>79</v>
      </c>
      <c r="AY103" s="18" t="s">
        <v>144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77</v>
      </c>
      <c r="BK103" s="191">
        <f>ROUND(I103*H103,2)</f>
        <v>0</v>
      </c>
      <c r="BL103" s="18" t="s">
        <v>151</v>
      </c>
      <c r="BM103" s="190" t="s">
        <v>1920</v>
      </c>
    </row>
    <row r="104" spans="1:65" s="2" customFormat="1" ht="11.25">
      <c r="A104" s="35"/>
      <c r="B104" s="36"/>
      <c r="C104" s="37"/>
      <c r="D104" s="192" t="s">
        <v>152</v>
      </c>
      <c r="E104" s="37"/>
      <c r="F104" s="193" t="s">
        <v>1919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79</v>
      </c>
    </row>
    <row r="105" spans="1:65" s="2" customFormat="1" ht="11.25">
      <c r="A105" s="35"/>
      <c r="B105" s="36"/>
      <c r="C105" s="37"/>
      <c r="D105" s="197" t="s">
        <v>154</v>
      </c>
      <c r="E105" s="37"/>
      <c r="F105" s="198" t="s">
        <v>1921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79</v>
      </c>
    </row>
    <row r="106" spans="1:65" s="2" customFormat="1" ht="16.5" customHeight="1">
      <c r="A106" s="35"/>
      <c r="B106" s="36"/>
      <c r="C106" s="179" t="s">
        <v>182</v>
      </c>
      <c r="D106" s="179" t="s">
        <v>146</v>
      </c>
      <c r="E106" s="180" t="s">
        <v>1922</v>
      </c>
      <c r="F106" s="181" t="s">
        <v>1923</v>
      </c>
      <c r="G106" s="182" t="s">
        <v>149</v>
      </c>
      <c r="H106" s="183">
        <v>10</v>
      </c>
      <c r="I106" s="184"/>
      <c r="J106" s="185">
        <f>ROUND(I106*H106,2)</f>
        <v>0</v>
      </c>
      <c r="K106" s="181" t="s">
        <v>150</v>
      </c>
      <c r="L106" s="40"/>
      <c r="M106" s="186" t="s">
        <v>19</v>
      </c>
      <c r="N106" s="187" t="s">
        <v>40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151</v>
      </c>
      <c r="AT106" s="190" t="s">
        <v>146</v>
      </c>
      <c r="AU106" s="190" t="s">
        <v>79</v>
      </c>
      <c r="AY106" s="18" t="s">
        <v>144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77</v>
      </c>
      <c r="BK106" s="191">
        <f>ROUND(I106*H106,2)</f>
        <v>0</v>
      </c>
      <c r="BL106" s="18" t="s">
        <v>151</v>
      </c>
      <c r="BM106" s="190" t="s">
        <v>1924</v>
      </c>
    </row>
    <row r="107" spans="1:65" s="2" customFormat="1" ht="11.25">
      <c r="A107" s="35"/>
      <c r="B107" s="36"/>
      <c r="C107" s="37"/>
      <c r="D107" s="192" t="s">
        <v>152</v>
      </c>
      <c r="E107" s="37"/>
      <c r="F107" s="193" t="s">
        <v>1923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152</v>
      </c>
      <c r="AU107" s="18" t="s">
        <v>79</v>
      </c>
    </row>
    <row r="108" spans="1:65" s="2" customFormat="1" ht="11.25">
      <c r="A108" s="35"/>
      <c r="B108" s="36"/>
      <c r="C108" s="37"/>
      <c r="D108" s="197" t="s">
        <v>154</v>
      </c>
      <c r="E108" s="37"/>
      <c r="F108" s="198" t="s">
        <v>1925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154</v>
      </c>
      <c r="AU108" s="18" t="s">
        <v>79</v>
      </c>
    </row>
    <row r="109" spans="1:65" s="2" customFormat="1" ht="16.5" customHeight="1">
      <c r="A109" s="35"/>
      <c r="B109" s="36"/>
      <c r="C109" s="179" t="s">
        <v>168</v>
      </c>
      <c r="D109" s="179" t="s">
        <v>146</v>
      </c>
      <c r="E109" s="180" t="s">
        <v>1926</v>
      </c>
      <c r="F109" s="181" t="s">
        <v>1927</v>
      </c>
      <c r="G109" s="182" t="s">
        <v>185</v>
      </c>
      <c r="H109" s="183">
        <v>20</v>
      </c>
      <c r="I109" s="184"/>
      <c r="J109" s="185">
        <f>ROUND(I109*H109,2)</f>
        <v>0</v>
      </c>
      <c r="K109" s="181" t="s">
        <v>150</v>
      </c>
      <c r="L109" s="40"/>
      <c r="M109" s="186" t="s">
        <v>19</v>
      </c>
      <c r="N109" s="187" t="s">
        <v>40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151</v>
      </c>
      <c r="AT109" s="190" t="s">
        <v>146</v>
      </c>
      <c r="AU109" s="190" t="s">
        <v>79</v>
      </c>
      <c r="AY109" s="18" t="s">
        <v>144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77</v>
      </c>
      <c r="BK109" s="191">
        <f>ROUND(I109*H109,2)</f>
        <v>0</v>
      </c>
      <c r="BL109" s="18" t="s">
        <v>151</v>
      </c>
      <c r="BM109" s="190" t="s">
        <v>1928</v>
      </c>
    </row>
    <row r="110" spans="1:65" s="2" customFormat="1" ht="11.25">
      <c r="A110" s="35"/>
      <c r="B110" s="36"/>
      <c r="C110" s="37"/>
      <c r="D110" s="192" t="s">
        <v>152</v>
      </c>
      <c r="E110" s="37"/>
      <c r="F110" s="193" t="s">
        <v>1927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152</v>
      </c>
      <c r="AU110" s="18" t="s">
        <v>79</v>
      </c>
    </row>
    <row r="111" spans="1:65" s="2" customFormat="1" ht="11.25">
      <c r="A111" s="35"/>
      <c r="B111" s="36"/>
      <c r="C111" s="37"/>
      <c r="D111" s="197" t="s">
        <v>154</v>
      </c>
      <c r="E111" s="37"/>
      <c r="F111" s="198" t="s">
        <v>1929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79</v>
      </c>
    </row>
    <row r="112" spans="1:65" s="2" customFormat="1" ht="16.5" customHeight="1">
      <c r="A112" s="35"/>
      <c r="B112" s="36"/>
      <c r="C112" s="179" t="s">
        <v>196</v>
      </c>
      <c r="D112" s="179" t="s">
        <v>146</v>
      </c>
      <c r="E112" s="180" t="s">
        <v>1930</v>
      </c>
      <c r="F112" s="181" t="s">
        <v>1931</v>
      </c>
      <c r="G112" s="182" t="s">
        <v>149</v>
      </c>
      <c r="H112" s="183">
        <v>25</v>
      </c>
      <c r="I112" s="184"/>
      <c r="J112" s="185">
        <f>ROUND(I112*H112,2)</f>
        <v>0</v>
      </c>
      <c r="K112" s="181" t="s">
        <v>150</v>
      </c>
      <c r="L112" s="40"/>
      <c r="M112" s="186" t="s">
        <v>19</v>
      </c>
      <c r="N112" s="187" t="s">
        <v>40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151</v>
      </c>
      <c r="AT112" s="190" t="s">
        <v>146</v>
      </c>
      <c r="AU112" s="190" t="s">
        <v>79</v>
      </c>
      <c r="AY112" s="18" t="s">
        <v>144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77</v>
      </c>
      <c r="BK112" s="191">
        <f>ROUND(I112*H112,2)</f>
        <v>0</v>
      </c>
      <c r="BL112" s="18" t="s">
        <v>151</v>
      </c>
      <c r="BM112" s="190" t="s">
        <v>1932</v>
      </c>
    </row>
    <row r="113" spans="1:65" s="2" customFormat="1" ht="11.25">
      <c r="A113" s="35"/>
      <c r="B113" s="36"/>
      <c r="C113" s="37"/>
      <c r="D113" s="192" t="s">
        <v>152</v>
      </c>
      <c r="E113" s="37"/>
      <c r="F113" s="193" t="s">
        <v>1931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152</v>
      </c>
      <c r="AU113" s="18" t="s">
        <v>79</v>
      </c>
    </row>
    <row r="114" spans="1:65" s="2" customFormat="1" ht="11.25">
      <c r="A114" s="35"/>
      <c r="B114" s="36"/>
      <c r="C114" s="37"/>
      <c r="D114" s="197" t="s">
        <v>154</v>
      </c>
      <c r="E114" s="37"/>
      <c r="F114" s="198" t="s">
        <v>1933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154</v>
      </c>
      <c r="AU114" s="18" t="s">
        <v>79</v>
      </c>
    </row>
    <row r="115" spans="1:65" s="2" customFormat="1" ht="16.5" customHeight="1">
      <c r="A115" s="35"/>
      <c r="B115" s="36"/>
      <c r="C115" s="179" t="s">
        <v>174</v>
      </c>
      <c r="D115" s="179" t="s">
        <v>146</v>
      </c>
      <c r="E115" s="180" t="s">
        <v>1934</v>
      </c>
      <c r="F115" s="181" t="s">
        <v>1935</v>
      </c>
      <c r="G115" s="182" t="s">
        <v>149</v>
      </c>
      <c r="H115" s="183">
        <v>10</v>
      </c>
      <c r="I115" s="184"/>
      <c r="J115" s="185">
        <f>ROUND(I115*H115,2)</f>
        <v>0</v>
      </c>
      <c r="K115" s="181" t="s">
        <v>150</v>
      </c>
      <c r="L115" s="40"/>
      <c r="M115" s="186" t="s">
        <v>19</v>
      </c>
      <c r="N115" s="187" t="s">
        <v>40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151</v>
      </c>
      <c r="AT115" s="190" t="s">
        <v>146</v>
      </c>
      <c r="AU115" s="190" t="s">
        <v>79</v>
      </c>
      <c r="AY115" s="18" t="s">
        <v>144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77</v>
      </c>
      <c r="BK115" s="191">
        <f>ROUND(I115*H115,2)</f>
        <v>0</v>
      </c>
      <c r="BL115" s="18" t="s">
        <v>151</v>
      </c>
      <c r="BM115" s="190" t="s">
        <v>1936</v>
      </c>
    </row>
    <row r="116" spans="1:65" s="2" customFormat="1" ht="11.25">
      <c r="A116" s="35"/>
      <c r="B116" s="36"/>
      <c r="C116" s="37"/>
      <c r="D116" s="192" t="s">
        <v>152</v>
      </c>
      <c r="E116" s="37"/>
      <c r="F116" s="193" t="s">
        <v>1935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152</v>
      </c>
      <c r="AU116" s="18" t="s">
        <v>79</v>
      </c>
    </row>
    <row r="117" spans="1:65" s="2" customFormat="1" ht="11.25">
      <c r="A117" s="35"/>
      <c r="B117" s="36"/>
      <c r="C117" s="37"/>
      <c r="D117" s="197" t="s">
        <v>154</v>
      </c>
      <c r="E117" s="37"/>
      <c r="F117" s="198" t="s">
        <v>1937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154</v>
      </c>
      <c r="AU117" s="18" t="s">
        <v>79</v>
      </c>
    </row>
    <row r="118" spans="1:65" s="2" customFormat="1" ht="16.5" customHeight="1">
      <c r="A118" s="35"/>
      <c r="B118" s="36"/>
      <c r="C118" s="210" t="s">
        <v>237</v>
      </c>
      <c r="D118" s="210" t="s">
        <v>255</v>
      </c>
      <c r="E118" s="211" t="s">
        <v>1938</v>
      </c>
      <c r="F118" s="212" t="s">
        <v>1939</v>
      </c>
      <c r="G118" s="213" t="s">
        <v>185</v>
      </c>
      <c r="H118" s="214">
        <v>20.72</v>
      </c>
      <c r="I118" s="215"/>
      <c r="J118" s="216">
        <f>ROUND(I118*H118,2)</f>
        <v>0</v>
      </c>
      <c r="K118" s="212" t="s">
        <v>150</v>
      </c>
      <c r="L118" s="217"/>
      <c r="M118" s="218" t="s">
        <v>19</v>
      </c>
      <c r="N118" s="219" t="s">
        <v>40</v>
      </c>
      <c r="O118" s="65"/>
      <c r="P118" s="188">
        <f>O118*H118</f>
        <v>0</v>
      </c>
      <c r="Q118" s="188">
        <v>1</v>
      </c>
      <c r="R118" s="188">
        <f>Q118*H118</f>
        <v>20.72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168</v>
      </c>
      <c r="AT118" s="190" t="s">
        <v>255</v>
      </c>
      <c r="AU118" s="190" t="s">
        <v>79</v>
      </c>
      <c r="AY118" s="18" t="s">
        <v>144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77</v>
      </c>
      <c r="BK118" s="191">
        <f>ROUND(I118*H118,2)</f>
        <v>0</v>
      </c>
      <c r="BL118" s="18" t="s">
        <v>151</v>
      </c>
      <c r="BM118" s="190" t="s">
        <v>1940</v>
      </c>
    </row>
    <row r="119" spans="1:65" s="2" customFormat="1" ht="11.25">
      <c r="A119" s="35"/>
      <c r="B119" s="36"/>
      <c r="C119" s="37"/>
      <c r="D119" s="192" t="s">
        <v>152</v>
      </c>
      <c r="E119" s="37"/>
      <c r="F119" s="193" t="s">
        <v>1939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152</v>
      </c>
      <c r="AU119" s="18" t="s">
        <v>79</v>
      </c>
    </row>
    <row r="120" spans="1:65" s="13" customFormat="1" ht="11.25">
      <c r="B120" s="199"/>
      <c r="C120" s="200"/>
      <c r="D120" s="192" t="s">
        <v>214</v>
      </c>
      <c r="E120" s="201" t="s">
        <v>19</v>
      </c>
      <c r="F120" s="202" t="s">
        <v>1941</v>
      </c>
      <c r="G120" s="200"/>
      <c r="H120" s="203">
        <v>10.36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214</v>
      </c>
      <c r="AU120" s="209" t="s">
        <v>79</v>
      </c>
      <c r="AV120" s="13" t="s">
        <v>79</v>
      </c>
      <c r="AW120" s="13" t="s">
        <v>31</v>
      </c>
      <c r="AX120" s="13" t="s">
        <v>69</v>
      </c>
      <c r="AY120" s="209" t="s">
        <v>144</v>
      </c>
    </row>
    <row r="121" spans="1:65" s="13" customFormat="1" ht="11.25">
      <c r="B121" s="199"/>
      <c r="C121" s="200"/>
      <c r="D121" s="192" t="s">
        <v>214</v>
      </c>
      <c r="E121" s="201" t="s">
        <v>19</v>
      </c>
      <c r="F121" s="202" t="s">
        <v>1942</v>
      </c>
      <c r="G121" s="200"/>
      <c r="H121" s="203">
        <v>20.72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214</v>
      </c>
      <c r="AU121" s="209" t="s">
        <v>79</v>
      </c>
      <c r="AV121" s="13" t="s">
        <v>79</v>
      </c>
      <c r="AW121" s="13" t="s">
        <v>31</v>
      </c>
      <c r="AX121" s="13" t="s">
        <v>77</v>
      </c>
      <c r="AY121" s="209" t="s">
        <v>144</v>
      </c>
    </row>
    <row r="122" spans="1:65" s="2" customFormat="1" ht="16.5" customHeight="1">
      <c r="A122" s="35"/>
      <c r="B122" s="36"/>
      <c r="C122" s="179" t="s">
        <v>8</v>
      </c>
      <c r="D122" s="179" t="s">
        <v>146</v>
      </c>
      <c r="E122" s="180" t="s">
        <v>1943</v>
      </c>
      <c r="F122" s="181" t="s">
        <v>1944</v>
      </c>
      <c r="G122" s="182" t="s">
        <v>240</v>
      </c>
      <c r="H122" s="183">
        <v>37</v>
      </c>
      <c r="I122" s="184"/>
      <c r="J122" s="185">
        <f>ROUND(I122*H122,2)</f>
        <v>0</v>
      </c>
      <c r="K122" s="181" t="s">
        <v>150</v>
      </c>
      <c r="L122" s="40"/>
      <c r="M122" s="186" t="s">
        <v>19</v>
      </c>
      <c r="N122" s="187" t="s">
        <v>40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151</v>
      </c>
      <c r="AT122" s="190" t="s">
        <v>146</v>
      </c>
      <c r="AU122" s="190" t="s">
        <v>79</v>
      </c>
      <c r="AY122" s="18" t="s">
        <v>144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77</v>
      </c>
      <c r="BK122" s="191">
        <f>ROUND(I122*H122,2)</f>
        <v>0</v>
      </c>
      <c r="BL122" s="18" t="s">
        <v>151</v>
      </c>
      <c r="BM122" s="190" t="s">
        <v>1945</v>
      </c>
    </row>
    <row r="123" spans="1:65" s="2" customFormat="1" ht="11.25">
      <c r="A123" s="35"/>
      <c r="B123" s="36"/>
      <c r="C123" s="37"/>
      <c r="D123" s="192" t="s">
        <v>152</v>
      </c>
      <c r="E123" s="37"/>
      <c r="F123" s="193" t="s">
        <v>1946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152</v>
      </c>
      <c r="AU123" s="18" t="s">
        <v>79</v>
      </c>
    </row>
    <row r="124" spans="1:65" s="2" customFormat="1" ht="11.25">
      <c r="A124" s="35"/>
      <c r="B124" s="36"/>
      <c r="C124" s="37"/>
      <c r="D124" s="197" t="s">
        <v>154</v>
      </c>
      <c r="E124" s="37"/>
      <c r="F124" s="198" t="s">
        <v>1947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154</v>
      </c>
      <c r="AU124" s="18" t="s">
        <v>79</v>
      </c>
    </row>
    <row r="125" spans="1:65" s="2" customFormat="1" ht="16.5" customHeight="1">
      <c r="A125" s="35"/>
      <c r="B125" s="36"/>
      <c r="C125" s="210" t="s">
        <v>249</v>
      </c>
      <c r="D125" s="210" t="s">
        <v>255</v>
      </c>
      <c r="E125" s="211" t="s">
        <v>1948</v>
      </c>
      <c r="F125" s="212" t="s">
        <v>1949</v>
      </c>
      <c r="G125" s="213" t="s">
        <v>894</v>
      </c>
      <c r="H125" s="214">
        <v>9.25</v>
      </c>
      <c r="I125" s="215"/>
      <c r="J125" s="216">
        <f>ROUND(I125*H125,2)</f>
        <v>0</v>
      </c>
      <c r="K125" s="212" t="s">
        <v>150</v>
      </c>
      <c r="L125" s="217"/>
      <c r="M125" s="218" t="s">
        <v>19</v>
      </c>
      <c r="N125" s="219" t="s">
        <v>40</v>
      </c>
      <c r="O125" s="65"/>
      <c r="P125" s="188">
        <f>O125*H125</f>
        <v>0</v>
      </c>
      <c r="Q125" s="188">
        <v>1E-3</v>
      </c>
      <c r="R125" s="188">
        <f>Q125*H125</f>
        <v>9.2499999999999995E-3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168</v>
      </c>
      <c r="AT125" s="190" t="s">
        <v>255</v>
      </c>
      <c r="AU125" s="190" t="s">
        <v>79</v>
      </c>
      <c r="AY125" s="18" t="s">
        <v>144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77</v>
      </c>
      <c r="BK125" s="191">
        <f>ROUND(I125*H125,2)</f>
        <v>0</v>
      </c>
      <c r="BL125" s="18" t="s">
        <v>151</v>
      </c>
      <c r="BM125" s="190" t="s">
        <v>1950</v>
      </c>
    </row>
    <row r="126" spans="1:65" s="2" customFormat="1" ht="11.25">
      <c r="A126" s="35"/>
      <c r="B126" s="36"/>
      <c r="C126" s="37"/>
      <c r="D126" s="192" t="s">
        <v>152</v>
      </c>
      <c r="E126" s="37"/>
      <c r="F126" s="193" t="s">
        <v>1951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152</v>
      </c>
      <c r="AU126" s="18" t="s">
        <v>79</v>
      </c>
    </row>
    <row r="127" spans="1:65" s="13" customFormat="1" ht="11.25">
      <c r="B127" s="199"/>
      <c r="C127" s="200"/>
      <c r="D127" s="192" t="s">
        <v>214</v>
      </c>
      <c r="E127" s="201" t="s">
        <v>19</v>
      </c>
      <c r="F127" s="202" t="s">
        <v>1952</v>
      </c>
      <c r="G127" s="200"/>
      <c r="H127" s="203">
        <v>9.25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214</v>
      </c>
      <c r="AU127" s="209" t="s">
        <v>79</v>
      </c>
      <c r="AV127" s="13" t="s">
        <v>79</v>
      </c>
      <c r="AW127" s="13" t="s">
        <v>31</v>
      </c>
      <c r="AX127" s="13" t="s">
        <v>77</v>
      </c>
      <c r="AY127" s="209" t="s">
        <v>144</v>
      </c>
    </row>
    <row r="128" spans="1:65" s="2" customFormat="1" ht="16.5" customHeight="1">
      <c r="A128" s="35"/>
      <c r="B128" s="36"/>
      <c r="C128" s="179" t="s">
        <v>186</v>
      </c>
      <c r="D128" s="179" t="s">
        <v>146</v>
      </c>
      <c r="E128" s="180" t="s">
        <v>1953</v>
      </c>
      <c r="F128" s="181" t="s">
        <v>1954</v>
      </c>
      <c r="G128" s="182" t="s">
        <v>240</v>
      </c>
      <c r="H128" s="183">
        <v>37</v>
      </c>
      <c r="I128" s="184"/>
      <c r="J128" s="185">
        <f>ROUND(I128*H128,2)</f>
        <v>0</v>
      </c>
      <c r="K128" s="181" t="s">
        <v>19</v>
      </c>
      <c r="L128" s="40"/>
      <c r="M128" s="186" t="s">
        <v>19</v>
      </c>
      <c r="N128" s="187" t="s">
        <v>40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151</v>
      </c>
      <c r="AT128" s="190" t="s">
        <v>146</v>
      </c>
      <c r="AU128" s="190" t="s">
        <v>79</v>
      </c>
      <c r="AY128" s="18" t="s">
        <v>144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77</v>
      </c>
      <c r="BK128" s="191">
        <f>ROUND(I128*H128,2)</f>
        <v>0</v>
      </c>
      <c r="BL128" s="18" t="s">
        <v>151</v>
      </c>
      <c r="BM128" s="190" t="s">
        <v>1955</v>
      </c>
    </row>
    <row r="129" spans="1:65" s="2" customFormat="1" ht="11.25">
      <c r="A129" s="35"/>
      <c r="B129" s="36"/>
      <c r="C129" s="37"/>
      <c r="D129" s="192" t="s">
        <v>152</v>
      </c>
      <c r="E129" s="37"/>
      <c r="F129" s="193" t="s">
        <v>1954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152</v>
      </c>
      <c r="AU129" s="18" t="s">
        <v>79</v>
      </c>
    </row>
    <row r="130" spans="1:65" s="12" customFormat="1" ht="22.9" customHeight="1">
      <c r="B130" s="163"/>
      <c r="C130" s="164"/>
      <c r="D130" s="165" t="s">
        <v>68</v>
      </c>
      <c r="E130" s="177" t="s">
        <v>151</v>
      </c>
      <c r="F130" s="177" t="s">
        <v>1956</v>
      </c>
      <c r="G130" s="164"/>
      <c r="H130" s="164"/>
      <c r="I130" s="167"/>
      <c r="J130" s="178">
        <f>BK130</f>
        <v>0</v>
      </c>
      <c r="K130" s="164"/>
      <c r="L130" s="169"/>
      <c r="M130" s="170"/>
      <c r="N130" s="171"/>
      <c r="O130" s="171"/>
      <c r="P130" s="172">
        <f>SUM(P131:P134)</f>
        <v>0</v>
      </c>
      <c r="Q130" s="171"/>
      <c r="R130" s="172">
        <f>SUM(R131:R134)</f>
        <v>5.5966792000000005</v>
      </c>
      <c r="S130" s="171"/>
      <c r="T130" s="173">
        <f>SUM(T131:T134)</f>
        <v>0</v>
      </c>
      <c r="AR130" s="174" t="s">
        <v>77</v>
      </c>
      <c r="AT130" s="175" t="s">
        <v>68</v>
      </c>
      <c r="AU130" s="175" t="s">
        <v>77</v>
      </c>
      <c r="AY130" s="174" t="s">
        <v>144</v>
      </c>
      <c r="BK130" s="176">
        <f>SUM(BK131:BK134)</f>
        <v>0</v>
      </c>
    </row>
    <row r="131" spans="1:65" s="2" customFormat="1" ht="16.5" customHeight="1">
      <c r="A131" s="35"/>
      <c r="B131" s="36"/>
      <c r="C131" s="179" t="s">
        <v>259</v>
      </c>
      <c r="D131" s="179" t="s">
        <v>146</v>
      </c>
      <c r="E131" s="180" t="s">
        <v>1957</v>
      </c>
      <c r="F131" s="181" t="s">
        <v>1958</v>
      </c>
      <c r="G131" s="182" t="s">
        <v>149</v>
      </c>
      <c r="H131" s="183">
        <v>2.96</v>
      </c>
      <c r="I131" s="184"/>
      <c r="J131" s="185">
        <f>ROUND(I131*H131,2)</f>
        <v>0</v>
      </c>
      <c r="K131" s="181" t="s">
        <v>150</v>
      </c>
      <c r="L131" s="40"/>
      <c r="M131" s="186" t="s">
        <v>19</v>
      </c>
      <c r="N131" s="187" t="s">
        <v>40</v>
      </c>
      <c r="O131" s="65"/>
      <c r="P131" s="188">
        <f>O131*H131</f>
        <v>0</v>
      </c>
      <c r="Q131" s="188">
        <v>1.8907700000000001</v>
      </c>
      <c r="R131" s="188">
        <f>Q131*H131</f>
        <v>5.5966792000000005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151</v>
      </c>
      <c r="AT131" s="190" t="s">
        <v>146</v>
      </c>
      <c r="AU131" s="190" t="s">
        <v>79</v>
      </c>
      <c r="AY131" s="18" t="s">
        <v>144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77</v>
      </c>
      <c r="BK131" s="191">
        <f>ROUND(I131*H131,2)</f>
        <v>0</v>
      </c>
      <c r="BL131" s="18" t="s">
        <v>151</v>
      </c>
      <c r="BM131" s="190" t="s">
        <v>1959</v>
      </c>
    </row>
    <row r="132" spans="1:65" s="2" customFormat="1" ht="11.25">
      <c r="A132" s="35"/>
      <c r="B132" s="36"/>
      <c r="C132" s="37"/>
      <c r="D132" s="192" t="s">
        <v>152</v>
      </c>
      <c r="E132" s="37"/>
      <c r="F132" s="193" t="s">
        <v>1960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152</v>
      </c>
      <c r="AU132" s="18" t="s">
        <v>79</v>
      </c>
    </row>
    <row r="133" spans="1:65" s="2" customFormat="1" ht="11.25">
      <c r="A133" s="35"/>
      <c r="B133" s="36"/>
      <c r="C133" s="37"/>
      <c r="D133" s="197" t="s">
        <v>154</v>
      </c>
      <c r="E133" s="37"/>
      <c r="F133" s="198" t="s">
        <v>1961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154</v>
      </c>
      <c r="AU133" s="18" t="s">
        <v>79</v>
      </c>
    </row>
    <row r="134" spans="1:65" s="13" customFormat="1" ht="11.25">
      <c r="B134" s="199"/>
      <c r="C134" s="200"/>
      <c r="D134" s="192" t="s">
        <v>214</v>
      </c>
      <c r="E134" s="201" t="s">
        <v>19</v>
      </c>
      <c r="F134" s="202" t="s">
        <v>1962</v>
      </c>
      <c r="G134" s="200"/>
      <c r="H134" s="203">
        <v>2.96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214</v>
      </c>
      <c r="AU134" s="209" t="s">
        <v>79</v>
      </c>
      <c r="AV134" s="13" t="s">
        <v>79</v>
      </c>
      <c r="AW134" s="13" t="s">
        <v>31</v>
      </c>
      <c r="AX134" s="13" t="s">
        <v>77</v>
      </c>
      <c r="AY134" s="209" t="s">
        <v>144</v>
      </c>
    </row>
    <row r="135" spans="1:65" s="12" customFormat="1" ht="22.9" customHeight="1">
      <c r="B135" s="163"/>
      <c r="C135" s="164"/>
      <c r="D135" s="165" t="s">
        <v>68</v>
      </c>
      <c r="E135" s="177" t="s">
        <v>171</v>
      </c>
      <c r="F135" s="177" t="s">
        <v>1963</v>
      </c>
      <c r="G135" s="164"/>
      <c r="H135" s="164"/>
      <c r="I135" s="167"/>
      <c r="J135" s="178">
        <f>BK135</f>
        <v>0</v>
      </c>
      <c r="K135" s="164"/>
      <c r="L135" s="169"/>
      <c r="M135" s="170"/>
      <c r="N135" s="171"/>
      <c r="O135" s="171"/>
      <c r="P135" s="172">
        <v>0</v>
      </c>
      <c r="Q135" s="171"/>
      <c r="R135" s="172">
        <v>0</v>
      </c>
      <c r="S135" s="171"/>
      <c r="T135" s="173">
        <v>0</v>
      </c>
      <c r="AR135" s="174" t="s">
        <v>77</v>
      </c>
      <c r="AT135" s="175" t="s">
        <v>68</v>
      </c>
      <c r="AU135" s="175" t="s">
        <v>77</v>
      </c>
      <c r="AY135" s="174" t="s">
        <v>144</v>
      </c>
      <c r="BK135" s="176">
        <v>0</v>
      </c>
    </row>
    <row r="136" spans="1:65" s="12" customFormat="1" ht="22.9" customHeight="1">
      <c r="B136" s="163"/>
      <c r="C136" s="164"/>
      <c r="D136" s="165" t="s">
        <v>68</v>
      </c>
      <c r="E136" s="177" t="s">
        <v>168</v>
      </c>
      <c r="F136" s="177" t="s">
        <v>1964</v>
      </c>
      <c r="G136" s="164"/>
      <c r="H136" s="164"/>
      <c r="I136" s="167"/>
      <c r="J136" s="178">
        <f>BK136</f>
        <v>0</v>
      </c>
      <c r="K136" s="164"/>
      <c r="L136" s="169"/>
      <c r="M136" s="170"/>
      <c r="N136" s="171"/>
      <c r="O136" s="171"/>
      <c r="P136" s="172">
        <f>SUM(P137:P150)</f>
        <v>0</v>
      </c>
      <c r="Q136" s="171"/>
      <c r="R136" s="172">
        <f>SUM(R137:R150)</f>
        <v>5.4902949999999992E-2</v>
      </c>
      <c r="S136" s="171"/>
      <c r="T136" s="173">
        <f>SUM(T137:T150)</f>
        <v>0</v>
      </c>
      <c r="AR136" s="174" t="s">
        <v>77</v>
      </c>
      <c r="AT136" s="175" t="s">
        <v>68</v>
      </c>
      <c r="AU136" s="175" t="s">
        <v>77</v>
      </c>
      <c r="AY136" s="174" t="s">
        <v>144</v>
      </c>
      <c r="BK136" s="176">
        <f>SUM(BK137:BK150)</f>
        <v>0</v>
      </c>
    </row>
    <row r="137" spans="1:65" s="2" customFormat="1" ht="16.5" customHeight="1">
      <c r="A137" s="35"/>
      <c r="B137" s="36"/>
      <c r="C137" s="210" t="s">
        <v>179</v>
      </c>
      <c r="D137" s="210" t="s">
        <v>255</v>
      </c>
      <c r="E137" s="211" t="s">
        <v>1965</v>
      </c>
      <c r="F137" s="212" t="s">
        <v>1966</v>
      </c>
      <c r="G137" s="213" t="s">
        <v>204</v>
      </c>
      <c r="H137" s="214">
        <v>1</v>
      </c>
      <c r="I137" s="215"/>
      <c r="J137" s="216">
        <f>ROUND(I137*H137,2)</f>
        <v>0</v>
      </c>
      <c r="K137" s="212" t="s">
        <v>150</v>
      </c>
      <c r="L137" s="217"/>
      <c r="M137" s="218" t="s">
        <v>19</v>
      </c>
      <c r="N137" s="219" t="s">
        <v>40</v>
      </c>
      <c r="O137" s="65"/>
      <c r="P137" s="188">
        <f>O137*H137</f>
        <v>0</v>
      </c>
      <c r="Q137" s="188">
        <v>8.5999999999999998E-4</v>
      </c>
      <c r="R137" s="188">
        <f>Q137*H137</f>
        <v>8.5999999999999998E-4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168</v>
      </c>
      <c r="AT137" s="190" t="s">
        <v>255</v>
      </c>
      <c r="AU137" s="190" t="s">
        <v>79</v>
      </c>
      <c r="AY137" s="18" t="s">
        <v>144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77</v>
      </c>
      <c r="BK137" s="191">
        <f>ROUND(I137*H137,2)</f>
        <v>0</v>
      </c>
      <c r="BL137" s="18" t="s">
        <v>151</v>
      </c>
      <c r="BM137" s="190" t="s">
        <v>1967</v>
      </c>
    </row>
    <row r="138" spans="1:65" s="2" customFormat="1" ht="11.25">
      <c r="A138" s="35"/>
      <c r="B138" s="36"/>
      <c r="C138" s="37"/>
      <c r="D138" s="192" t="s">
        <v>152</v>
      </c>
      <c r="E138" s="37"/>
      <c r="F138" s="193" t="s">
        <v>1968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152</v>
      </c>
      <c r="AU138" s="18" t="s">
        <v>79</v>
      </c>
    </row>
    <row r="139" spans="1:65" s="2" customFormat="1" ht="16.5" customHeight="1">
      <c r="A139" s="35"/>
      <c r="B139" s="36"/>
      <c r="C139" s="210" t="s">
        <v>270</v>
      </c>
      <c r="D139" s="210" t="s">
        <v>255</v>
      </c>
      <c r="E139" s="211" t="s">
        <v>1969</v>
      </c>
      <c r="F139" s="212" t="s">
        <v>1970</v>
      </c>
      <c r="G139" s="213" t="s">
        <v>204</v>
      </c>
      <c r="H139" s="214">
        <v>19</v>
      </c>
      <c r="I139" s="215"/>
      <c r="J139" s="216">
        <f>ROUND(I139*H139,2)</f>
        <v>0</v>
      </c>
      <c r="K139" s="212" t="s">
        <v>150</v>
      </c>
      <c r="L139" s="217"/>
      <c r="M139" s="218" t="s">
        <v>19</v>
      </c>
      <c r="N139" s="219" t="s">
        <v>40</v>
      </c>
      <c r="O139" s="65"/>
      <c r="P139" s="188">
        <f>O139*H139</f>
        <v>0</v>
      </c>
      <c r="Q139" s="188">
        <v>2.64E-3</v>
      </c>
      <c r="R139" s="188">
        <f>Q139*H139</f>
        <v>5.0159999999999996E-2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168</v>
      </c>
      <c r="AT139" s="190" t="s">
        <v>255</v>
      </c>
      <c r="AU139" s="190" t="s">
        <v>79</v>
      </c>
      <c r="AY139" s="18" t="s">
        <v>144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77</v>
      </c>
      <c r="BK139" s="191">
        <f>ROUND(I139*H139,2)</f>
        <v>0</v>
      </c>
      <c r="BL139" s="18" t="s">
        <v>151</v>
      </c>
      <c r="BM139" s="190" t="s">
        <v>1971</v>
      </c>
    </row>
    <row r="140" spans="1:65" s="2" customFormat="1" ht="19.5">
      <c r="A140" s="35"/>
      <c r="B140" s="36"/>
      <c r="C140" s="37"/>
      <c r="D140" s="192" t="s">
        <v>152</v>
      </c>
      <c r="E140" s="37"/>
      <c r="F140" s="193" t="s">
        <v>1972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79</v>
      </c>
    </row>
    <row r="141" spans="1:65" s="2" customFormat="1" ht="16.5" customHeight="1">
      <c r="A141" s="35"/>
      <c r="B141" s="36"/>
      <c r="C141" s="210" t="s">
        <v>199</v>
      </c>
      <c r="D141" s="210" t="s">
        <v>255</v>
      </c>
      <c r="E141" s="211" t="s">
        <v>1973</v>
      </c>
      <c r="F141" s="212" t="s">
        <v>1974</v>
      </c>
      <c r="G141" s="213" t="s">
        <v>204</v>
      </c>
      <c r="H141" s="214">
        <v>6</v>
      </c>
      <c r="I141" s="215"/>
      <c r="J141" s="216">
        <f>ROUND(I141*H141,2)</f>
        <v>0</v>
      </c>
      <c r="K141" s="212" t="s">
        <v>150</v>
      </c>
      <c r="L141" s="217"/>
      <c r="M141" s="218" t="s">
        <v>19</v>
      </c>
      <c r="N141" s="219" t="s">
        <v>40</v>
      </c>
      <c r="O141" s="65"/>
      <c r="P141" s="188">
        <f>O141*H141</f>
        <v>0</v>
      </c>
      <c r="Q141" s="188">
        <v>3.5E-4</v>
      </c>
      <c r="R141" s="188">
        <f>Q141*H141</f>
        <v>2.0999999999999999E-3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168</v>
      </c>
      <c r="AT141" s="190" t="s">
        <v>255</v>
      </c>
      <c r="AU141" s="190" t="s">
        <v>79</v>
      </c>
      <c r="AY141" s="18" t="s">
        <v>144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77</v>
      </c>
      <c r="BK141" s="191">
        <f>ROUND(I141*H141,2)</f>
        <v>0</v>
      </c>
      <c r="BL141" s="18" t="s">
        <v>151</v>
      </c>
      <c r="BM141" s="190" t="s">
        <v>1975</v>
      </c>
    </row>
    <row r="142" spans="1:65" s="2" customFormat="1" ht="11.25">
      <c r="A142" s="35"/>
      <c r="B142" s="36"/>
      <c r="C142" s="37"/>
      <c r="D142" s="192" t="s">
        <v>152</v>
      </c>
      <c r="E142" s="37"/>
      <c r="F142" s="193" t="s">
        <v>1976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152</v>
      </c>
      <c r="AU142" s="18" t="s">
        <v>79</v>
      </c>
    </row>
    <row r="143" spans="1:65" s="2" customFormat="1" ht="16.5" customHeight="1">
      <c r="A143" s="35"/>
      <c r="B143" s="36"/>
      <c r="C143" s="210" t="s">
        <v>280</v>
      </c>
      <c r="D143" s="210" t="s">
        <v>255</v>
      </c>
      <c r="E143" s="211" t="s">
        <v>1977</v>
      </c>
      <c r="F143" s="212" t="s">
        <v>1978</v>
      </c>
      <c r="G143" s="213" t="s">
        <v>204</v>
      </c>
      <c r="H143" s="214">
        <v>2</v>
      </c>
      <c r="I143" s="215"/>
      <c r="J143" s="216">
        <f>ROUND(I143*H143,2)</f>
        <v>0</v>
      </c>
      <c r="K143" s="212" t="s">
        <v>150</v>
      </c>
      <c r="L143" s="217"/>
      <c r="M143" s="218" t="s">
        <v>19</v>
      </c>
      <c r="N143" s="219" t="s">
        <v>40</v>
      </c>
      <c r="O143" s="65"/>
      <c r="P143" s="188">
        <f>O143*H143</f>
        <v>0</v>
      </c>
      <c r="Q143" s="188">
        <v>8.8000000000000003E-4</v>
      </c>
      <c r="R143" s="188">
        <f>Q143*H143</f>
        <v>1.7600000000000001E-3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168</v>
      </c>
      <c r="AT143" s="190" t="s">
        <v>255</v>
      </c>
      <c r="AU143" s="190" t="s">
        <v>79</v>
      </c>
      <c r="AY143" s="18" t="s">
        <v>144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77</v>
      </c>
      <c r="BK143" s="191">
        <f>ROUND(I143*H143,2)</f>
        <v>0</v>
      </c>
      <c r="BL143" s="18" t="s">
        <v>151</v>
      </c>
      <c r="BM143" s="190" t="s">
        <v>1979</v>
      </c>
    </row>
    <row r="144" spans="1:65" s="2" customFormat="1" ht="11.25">
      <c r="A144" s="35"/>
      <c r="B144" s="36"/>
      <c r="C144" s="37"/>
      <c r="D144" s="192" t="s">
        <v>152</v>
      </c>
      <c r="E144" s="37"/>
      <c r="F144" s="193" t="s">
        <v>1980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152</v>
      </c>
      <c r="AU144" s="18" t="s">
        <v>79</v>
      </c>
    </row>
    <row r="145" spans="1:65" s="2" customFormat="1" ht="21.75" customHeight="1">
      <c r="A145" s="35"/>
      <c r="B145" s="36"/>
      <c r="C145" s="179" t="s">
        <v>205</v>
      </c>
      <c r="D145" s="179" t="s">
        <v>146</v>
      </c>
      <c r="E145" s="180" t="s">
        <v>1981</v>
      </c>
      <c r="F145" s="181" t="s">
        <v>1982</v>
      </c>
      <c r="G145" s="182" t="s">
        <v>204</v>
      </c>
      <c r="H145" s="183">
        <v>19</v>
      </c>
      <c r="I145" s="184"/>
      <c r="J145" s="185">
        <f>ROUND(I145*H145,2)</f>
        <v>0</v>
      </c>
      <c r="K145" s="181" t="s">
        <v>150</v>
      </c>
      <c r="L145" s="40"/>
      <c r="M145" s="186" t="s">
        <v>19</v>
      </c>
      <c r="N145" s="187" t="s">
        <v>40</v>
      </c>
      <c r="O145" s="65"/>
      <c r="P145" s="188">
        <f>O145*H145</f>
        <v>0</v>
      </c>
      <c r="Q145" s="188">
        <v>8.5000000000000001E-7</v>
      </c>
      <c r="R145" s="188">
        <f>Q145*H145</f>
        <v>1.615E-5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151</v>
      </c>
      <c r="AT145" s="190" t="s">
        <v>146</v>
      </c>
      <c r="AU145" s="190" t="s">
        <v>79</v>
      </c>
      <c r="AY145" s="18" t="s">
        <v>144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77</v>
      </c>
      <c r="BK145" s="191">
        <f>ROUND(I145*H145,2)</f>
        <v>0</v>
      </c>
      <c r="BL145" s="18" t="s">
        <v>151</v>
      </c>
      <c r="BM145" s="190" t="s">
        <v>1983</v>
      </c>
    </row>
    <row r="146" spans="1:65" s="2" customFormat="1" ht="19.5">
      <c r="A146" s="35"/>
      <c r="B146" s="36"/>
      <c r="C146" s="37"/>
      <c r="D146" s="192" t="s">
        <v>152</v>
      </c>
      <c r="E146" s="37"/>
      <c r="F146" s="193" t="s">
        <v>1984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152</v>
      </c>
      <c r="AU146" s="18" t="s">
        <v>79</v>
      </c>
    </row>
    <row r="147" spans="1:65" s="2" customFormat="1" ht="11.25">
      <c r="A147" s="35"/>
      <c r="B147" s="36"/>
      <c r="C147" s="37"/>
      <c r="D147" s="197" t="s">
        <v>154</v>
      </c>
      <c r="E147" s="37"/>
      <c r="F147" s="198" t="s">
        <v>1985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154</v>
      </c>
      <c r="AU147" s="18" t="s">
        <v>79</v>
      </c>
    </row>
    <row r="148" spans="1:65" s="2" customFormat="1" ht="21.75" customHeight="1">
      <c r="A148" s="35"/>
      <c r="B148" s="36"/>
      <c r="C148" s="179" t="s">
        <v>7</v>
      </c>
      <c r="D148" s="179" t="s">
        <v>146</v>
      </c>
      <c r="E148" s="180" t="s">
        <v>1986</v>
      </c>
      <c r="F148" s="181" t="s">
        <v>1987</v>
      </c>
      <c r="G148" s="182" t="s">
        <v>204</v>
      </c>
      <c r="H148" s="183">
        <v>8</v>
      </c>
      <c r="I148" s="184"/>
      <c r="J148" s="185">
        <f>ROUND(I148*H148,2)</f>
        <v>0</v>
      </c>
      <c r="K148" s="181" t="s">
        <v>150</v>
      </c>
      <c r="L148" s="40"/>
      <c r="M148" s="186" t="s">
        <v>19</v>
      </c>
      <c r="N148" s="187" t="s">
        <v>40</v>
      </c>
      <c r="O148" s="65"/>
      <c r="P148" s="188">
        <f>O148*H148</f>
        <v>0</v>
      </c>
      <c r="Q148" s="188">
        <v>8.5000000000000001E-7</v>
      </c>
      <c r="R148" s="188">
        <f>Q148*H148</f>
        <v>6.8000000000000001E-6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151</v>
      </c>
      <c r="AT148" s="190" t="s">
        <v>146</v>
      </c>
      <c r="AU148" s="190" t="s">
        <v>79</v>
      </c>
      <c r="AY148" s="18" t="s">
        <v>144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77</v>
      </c>
      <c r="BK148" s="191">
        <f>ROUND(I148*H148,2)</f>
        <v>0</v>
      </c>
      <c r="BL148" s="18" t="s">
        <v>151</v>
      </c>
      <c r="BM148" s="190" t="s">
        <v>1988</v>
      </c>
    </row>
    <row r="149" spans="1:65" s="2" customFormat="1" ht="11.25">
      <c r="A149" s="35"/>
      <c r="B149" s="36"/>
      <c r="C149" s="37"/>
      <c r="D149" s="192" t="s">
        <v>152</v>
      </c>
      <c r="E149" s="37"/>
      <c r="F149" s="193" t="s">
        <v>1989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79</v>
      </c>
    </row>
    <row r="150" spans="1:65" s="2" customFormat="1" ht="11.25">
      <c r="A150" s="35"/>
      <c r="B150" s="36"/>
      <c r="C150" s="37"/>
      <c r="D150" s="197" t="s">
        <v>154</v>
      </c>
      <c r="E150" s="37"/>
      <c r="F150" s="198" t="s">
        <v>1990</v>
      </c>
      <c r="G150" s="37"/>
      <c r="H150" s="37"/>
      <c r="I150" s="194"/>
      <c r="J150" s="37"/>
      <c r="K150" s="37"/>
      <c r="L150" s="40"/>
      <c r="M150" s="233"/>
      <c r="N150" s="234"/>
      <c r="O150" s="235"/>
      <c r="P150" s="235"/>
      <c r="Q150" s="235"/>
      <c r="R150" s="235"/>
      <c r="S150" s="235"/>
      <c r="T150" s="23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79</v>
      </c>
    </row>
    <row r="151" spans="1:65" s="2" customFormat="1" ht="6.95" customHeight="1">
      <c r="A151" s="35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40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algorithmName="SHA-512" hashValue="RQhNwdQBuueyBxYH74VP/67/ynoGp0No1i4Mupcf7RDfMeCPB5kN34oFY6EFKfJO8/kI7sbL9VeQIg5eOYWm3w==" saltValue="WUPz/paK3A7TL7/57SWM/wg/AvmKk6ngqfK0I4JR6VEhTfChDDB5aN6+or7SEXzsu4ZmSmZ6+PyLHSWe54WA7Q==" spinCount="100000" sheet="1" objects="1" scenarios="1" formatColumns="0" formatRows="0" autoFilter="0"/>
  <autoFilter ref="C83:K15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6" r:id="rId3"/>
    <hyperlink ref="F99" r:id="rId4"/>
    <hyperlink ref="F102" r:id="rId5"/>
    <hyperlink ref="F105" r:id="rId6"/>
    <hyperlink ref="F108" r:id="rId7"/>
    <hyperlink ref="F111" r:id="rId8"/>
    <hyperlink ref="F114" r:id="rId9"/>
    <hyperlink ref="F117" r:id="rId10"/>
    <hyperlink ref="F124" r:id="rId11"/>
    <hyperlink ref="F133" r:id="rId12"/>
    <hyperlink ref="F147" r:id="rId13"/>
    <hyperlink ref="F150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79</v>
      </c>
    </row>
    <row r="4" spans="1:46" s="1" customFormat="1" ht="24.95" customHeight="1">
      <c r="B4" s="21"/>
      <c r="D4" s="111" t="s">
        <v>91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68" t="str">
        <f>'Rekapitulace stavby'!K6</f>
        <v>Klatovy SÚ objektu čp. 59 na st. p. 6139, k. ú. Klatovy (Rozpočet)</v>
      </c>
      <c r="F7" s="369"/>
      <c r="G7" s="369"/>
      <c r="H7" s="369"/>
      <c r="L7" s="21"/>
    </row>
    <row r="8" spans="1:46" s="1" customFormat="1" ht="12" customHeight="1">
      <c r="B8" s="21"/>
      <c r="D8" s="113" t="s">
        <v>92</v>
      </c>
      <c r="L8" s="21"/>
    </row>
    <row r="9" spans="1:46" s="2" customFormat="1" ht="16.5" customHeight="1">
      <c r="A9" s="35"/>
      <c r="B9" s="40"/>
      <c r="C9" s="35"/>
      <c r="D9" s="35"/>
      <c r="E9" s="368" t="s">
        <v>1889</v>
      </c>
      <c r="F9" s="371"/>
      <c r="G9" s="371"/>
      <c r="H9" s="371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1991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0" t="s">
        <v>1992</v>
      </c>
      <c r="F11" s="371"/>
      <c r="G11" s="371"/>
      <c r="H11" s="371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17. 6. 2024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3" t="s">
        <v>27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28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2" t="str">
        <f>'Rekapitulace stavby'!E14</f>
        <v>Vyplň údaj</v>
      </c>
      <c r="F20" s="373"/>
      <c r="G20" s="373"/>
      <c r="H20" s="373"/>
      <c r="I20" s="113" t="s">
        <v>27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30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3" t="s">
        <v>27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32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27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33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4" t="s">
        <v>19</v>
      </c>
      <c r="F29" s="374"/>
      <c r="G29" s="374"/>
      <c r="H29" s="374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35</v>
      </c>
      <c r="E32" s="35"/>
      <c r="F32" s="35"/>
      <c r="G32" s="35"/>
      <c r="H32" s="35"/>
      <c r="I32" s="35"/>
      <c r="J32" s="121">
        <f>ROUND(J89,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37</v>
      </c>
      <c r="G34" s="35"/>
      <c r="H34" s="35"/>
      <c r="I34" s="122" t="s">
        <v>36</v>
      </c>
      <c r="J34" s="122" t="s">
        <v>38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39</v>
      </c>
      <c r="E35" s="113" t="s">
        <v>40</v>
      </c>
      <c r="F35" s="124">
        <f>ROUND((SUM(BE89:BE163)),  2)</f>
        <v>0</v>
      </c>
      <c r="G35" s="35"/>
      <c r="H35" s="35"/>
      <c r="I35" s="125">
        <v>0.21</v>
      </c>
      <c r="J35" s="124">
        <f>ROUND(((SUM(BE89:BE163))*I35),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41</v>
      </c>
      <c r="F36" s="124">
        <f>ROUND((SUM(BF89:BF163)),  2)</f>
        <v>0</v>
      </c>
      <c r="G36" s="35"/>
      <c r="H36" s="35"/>
      <c r="I36" s="125">
        <v>0.12</v>
      </c>
      <c r="J36" s="124">
        <f>ROUND(((SUM(BF89:BF163))*I36),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42</v>
      </c>
      <c r="F37" s="124">
        <f>ROUND((SUM(BG89:BG163)),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43</v>
      </c>
      <c r="F38" s="124">
        <f>ROUND((SUM(BH89:BH163)),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44</v>
      </c>
      <c r="F39" s="124">
        <f>ROUND((SUM(BI89:BI163)),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45</v>
      </c>
      <c r="E41" s="128"/>
      <c r="F41" s="128"/>
      <c r="G41" s="129" t="s">
        <v>46</v>
      </c>
      <c r="H41" s="130" t="s">
        <v>47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94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5" t="str">
        <f>E7</f>
        <v>Klatovy SÚ objektu čp. 59 na st. p. 6139, k. ú. Klatovy (Rozpočet)</v>
      </c>
      <c r="F50" s="376"/>
      <c r="G50" s="376"/>
      <c r="H50" s="376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92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5" t="s">
        <v>1889</v>
      </c>
      <c r="F52" s="377"/>
      <c r="G52" s="377"/>
      <c r="H52" s="377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1991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2015-01 V - venkovní vodovod</v>
      </c>
      <c r="F54" s="377"/>
      <c r="G54" s="377"/>
      <c r="H54" s="377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17. 6. 2024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 xml:space="preserve"> </v>
      </c>
      <c r="G58" s="37"/>
      <c r="H58" s="37"/>
      <c r="I58" s="30" t="s">
        <v>30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28</v>
      </c>
      <c r="D59" s="37"/>
      <c r="E59" s="37"/>
      <c r="F59" s="28" t="str">
        <f>IF(E20="","",E20)</f>
        <v>Vyplň údaj</v>
      </c>
      <c r="G59" s="37"/>
      <c r="H59" s="37"/>
      <c r="I59" s="30" t="s">
        <v>32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95</v>
      </c>
      <c r="D61" s="138"/>
      <c r="E61" s="138"/>
      <c r="F61" s="138"/>
      <c r="G61" s="138"/>
      <c r="H61" s="138"/>
      <c r="I61" s="138"/>
      <c r="J61" s="139" t="s">
        <v>96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67</v>
      </c>
      <c r="D63" s="37"/>
      <c r="E63" s="37"/>
      <c r="F63" s="37"/>
      <c r="G63" s="37"/>
      <c r="H63" s="37"/>
      <c r="I63" s="37"/>
      <c r="J63" s="78">
        <f>J89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97</v>
      </c>
    </row>
    <row r="64" spans="1:47" s="9" customFormat="1" ht="24.95" customHeight="1">
      <c r="B64" s="141"/>
      <c r="C64" s="142"/>
      <c r="D64" s="143" t="s">
        <v>1466</v>
      </c>
      <c r="E64" s="144"/>
      <c r="F64" s="144"/>
      <c r="G64" s="144"/>
      <c r="H64" s="144"/>
      <c r="I64" s="144"/>
      <c r="J64" s="145">
        <f>J90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1890</v>
      </c>
      <c r="E65" s="149"/>
      <c r="F65" s="149"/>
      <c r="G65" s="149"/>
      <c r="H65" s="149"/>
      <c r="I65" s="149"/>
      <c r="J65" s="150">
        <f>J91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1891</v>
      </c>
      <c r="E66" s="149"/>
      <c r="F66" s="149"/>
      <c r="G66" s="149"/>
      <c r="H66" s="149"/>
      <c r="I66" s="149"/>
      <c r="J66" s="150">
        <f>J139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1893</v>
      </c>
      <c r="E67" s="149"/>
      <c r="F67" s="149"/>
      <c r="G67" s="149"/>
      <c r="H67" s="149"/>
      <c r="I67" s="149"/>
      <c r="J67" s="150">
        <f>J144</f>
        <v>0</v>
      </c>
      <c r="K67" s="98"/>
      <c r="L67" s="151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129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5" t="str">
        <f>E7</f>
        <v>Klatovy SÚ objektu čp. 59 na st. p. 6139, k. ú. Klatovy (Rozpočet)</v>
      </c>
      <c r="F77" s="376"/>
      <c r="G77" s="376"/>
      <c r="H77" s="376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2"/>
      <c r="C78" s="30" t="s">
        <v>92</v>
      </c>
      <c r="D78" s="23"/>
      <c r="E78" s="23"/>
      <c r="F78" s="23"/>
      <c r="G78" s="23"/>
      <c r="H78" s="23"/>
      <c r="I78" s="23"/>
      <c r="J78" s="23"/>
      <c r="K78" s="23"/>
      <c r="L78" s="21"/>
    </row>
    <row r="79" spans="1:31" s="2" customFormat="1" ht="16.5" customHeight="1">
      <c r="A79" s="35"/>
      <c r="B79" s="36"/>
      <c r="C79" s="37"/>
      <c r="D79" s="37"/>
      <c r="E79" s="375" t="s">
        <v>1889</v>
      </c>
      <c r="F79" s="377"/>
      <c r="G79" s="377"/>
      <c r="H79" s="37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1991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24" t="str">
        <f>E11</f>
        <v>2015-01 V - venkovní vodovod</v>
      </c>
      <c r="F81" s="377"/>
      <c r="G81" s="377"/>
      <c r="H81" s="37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F14</f>
        <v xml:space="preserve"> </v>
      </c>
      <c r="G83" s="37"/>
      <c r="H83" s="37"/>
      <c r="I83" s="30" t="s">
        <v>23</v>
      </c>
      <c r="J83" s="60" t="str">
        <f>IF(J14="","",J14)</f>
        <v>17. 6. 2024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25</v>
      </c>
      <c r="D85" s="37"/>
      <c r="E85" s="37"/>
      <c r="F85" s="28" t="str">
        <f>E17</f>
        <v xml:space="preserve"> </v>
      </c>
      <c r="G85" s="37"/>
      <c r="H85" s="37"/>
      <c r="I85" s="30" t="s">
        <v>30</v>
      </c>
      <c r="J85" s="33" t="str">
        <f>E23</f>
        <v xml:space="preserve"> 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28</v>
      </c>
      <c r="D86" s="37"/>
      <c r="E86" s="37"/>
      <c r="F86" s="28" t="str">
        <f>IF(E20="","",E20)</f>
        <v>Vyplň údaj</v>
      </c>
      <c r="G86" s="37"/>
      <c r="H86" s="37"/>
      <c r="I86" s="30" t="s">
        <v>32</v>
      </c>
      <c r="J86" s="33" t="str">
        <f>E26</f>
        <v xml:space="preserve"> 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52"/>
      <c r="B88" s="153"/>
      <c r="C88" s="154" t="s">
        <v>130</v>
      </c>
      <c r="D88" s="155" t="s">
        <v>54</v>
      </c>
      <c r="E88" s="155" t="s">
        <v>50</v>
      </c>
      <c r="F88" s="155" t="s">
        <v>51</v>
      </c>
      <c r="G88" s="155" t="s">
        <v>131</v>
      </c>
      <c r="H88" s="155" t="s">
        <v>132</v>
      </c>
      <c r="I88" s="155" t="s">
        <v>133</v>
      </c>
      <c r="J88" s="155" t="s">
        <v>96</v>
      </c>
      <c r="K88" s="156" t="s">
        <v>134</v>
      </c>
      <c r="L88" s="157"/>
      <c r="M88" s="69" t="s">
        <v>19</v>
      </c>
      <c r="N88" s="70" t="s">
        <v>39</v>
      </c>
      <c r="O88" s="70" t="s">
        <v>135</v>
      </c>
      <c r="P88" s="70" t="s">
        <v>136</v>
      </c>
      <c r="Q88" s="70" t="s">
        <v>137</v>
      </c>
      <c r="R88" s="70" t="s">
        <v>138</v>
      </c>
      <c r="S88" s="70" t="s">
        <v>139</v>
      </c>
      <c r="T88" s="71" t="s">
        <v>140</v>
      </c>
      <c r="U88" s="152"/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</row>
    <row r="89" spans="1:65" s="2" customFormat="1" ht="22.9" customHeight="1">
      <c r="A89" s="35"/>
      <c r="B89" s="36"/>
      <c r="C89" s="76" t="s">
        <v>141</v>
      </c>
      <c r="D89" s="37"/>
      <c r="E89" s="37"/>
      <c r="F89" s="37"/>
      <c r="G89" s="37"/>
      <c r="H89" s="37"/>
      <c r="I89" s="37"/>
      <c r="J89" s="158">
        <f>BK89</f>
        <v>0</v>
      </c>
      <c r="K89" s="37"/>
      <c r="L89" s="40"/>
      <c r="M89" s="72"/>
      <c r="N89" s="159"/>
      <c r="O89" s="73"/>
      <c r="P89" s="160">
        <f>P90</f>
        <v>0</v>
      </c>
      <c r="Q89" s="73"/>
      <c r="R89" s="160">
        <f>R90</f>
        <v>22.550250909999999</v>
      </c>
      <c r="S89" s="73"/>
      <c r="T89" s="161">
        <f>T90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68</v>
      </c>
      <c r="AU89" s="18" t="s">
        <v>97</v>
      </c>
      <c r="BK89" s="162">
        <f>BK90</f>
        <v>0</v>
      </c>
    </row>
    <row r="90" spans="1:65" s="12" customFormat="1" ht="25.9" customHeight="1">
      <c r="B90" s="163"/>
      <c r="C90" s="164"/>
      <c r="D90" s="165" t="s">
        <v>68</v>
      </c>
      <c r="E90" s="166" t="s">
        <v>142</v>
      </c>
      <c r="F90" s="166" t="s">
        <v>1475</v>
      </c>
      <c r="G90" s="164"/>
      <c r="H90" s="164"/>
      <c r="I90" s="167"/>
      <c r="J90" s="168">
        <f>BK90</f>
        <v>0</v>
      </c>
      <c r="K90" s="164"/>
      <c r="L90" s="169"/>
      <c r="M90" s="170"/>
      <c r="N90" s="171"/>
      <c r="O90" s="171"/>
      <c r="P90" s="172">
        <f>P91+P139+P144</f>
        <v>0</v>
      </c>
      <c r="Q90" s="171"/>
      <c r="R90" s="172">
        <f>R91+R139+R144</f>
        <v>22.550250909999999</v>
      </c>
      <c r="S90" s="171"/>
      <c r="T90" s="173">
        <f>T91+T139+T144</f>
        <v>0</v>
      </c>
      <c r="AR90" s="174" t="s">
        <v>77</v>
      </c>
      <c r="AT90" s="175" t="s">
        <v>68</v>
      </c>
      <c r="AU90" s="175" t="s">
        <v>69</v>
      </c>
      <c r="AY90" s="174" t="s">
        <v>144</v>
      </c>
      <c r="BK90" s="176">
        <f>BK91+BK139+BK144</f>
        <v>0</v>
      </c>
    </row>
    <row r="91" spans="1:65" s="12" customFormat="1" ht="22.9" customHeight="1">
      <c r="B91" s="163"/>
      <c r="C91" s="164"/>
      <c r="D91" s="165" t="s">
        <v>68</v>
      </c>
      <c r="E91" s="177" t="s">
        <v>77</v>
      </c>
      <c r="F91" s="177" t="s">
        <v>1894</v>
      </c>
      <c r="G91" s="164"/>
      <c r="H91" s="164"/>
      <c r="I91" s="167"/>
      <c r="J91" s="178">
        <f>BK91</f>
        <v>0</v>
      </c>
      <c r="K91" s="164"/>
      <c r="L91" s="169"/>
      <c r="M91" s="170"/>
      <c r="N91" s="171"/>
      <c r="O91" s="171"/>
      <c r="P91" s="172">
        <f>SUM(P92:P138)</f>
        <v>0</v>
      </c>
      <c r="Q91" s="171"/>
      <c r="R91" s="172">
        <f>SUM(R92:R138)</f>
        <v>21.939080669999999</v>
      </c>
      <c r="S91" s="171"/>
      <c r="T91" s="173">
        <f>SUM(T92:T138)</f>
        <v>0</v>
      </c>
      <c r="AR91" s="174" t="s">
        <v>77</v>
      </c>
      <c r="AT91" s="175" t="s">
        <v>68</v>
      </c>
      <c r="AU91" s="175" t="s">
        <v>77</v>
      </c>
      <c r="AY91" s="174" t="s">
        <v>144</v>
      </c>
      <c r="BK91" s="176">
        <f>SUM(BK92:BK138)</f>
        <v>0</v>
      </c>
    </row>
    <row r="92" spans="1:65" s="2" customFormat="1" ht="21.75" customHeight="1">
      <c r="A92" s="35"/>
      <c r="B92" s="36"/>
      <c r="C92" s="179" t="s">
        <v>77</v>
      </c>
      <c r="D92" s="179" t="s">
        <v>146</v>
      </c>
      <c r="E92" s="180" t="s">
        <v>1895</v>
      </c>
      <c r="F92" s="181" t="s">
        <v>1896</v>
      </c>
      <c r="G92" s="182" t="s">
        <v>149</v>
      </c>
      <c r="H92" s="183">
        <v>47</v>
      </c>
      <c r="I92" s="184"/>
      <c r="J92" s="185">
        <f>ROUND(I92*H92,2)</f>
        <v>0</v>
      </c>
      <c r="K92" s="181" t="s">
        <v>150</v>
      </c>
      <c r="L92" s="40"/>
      <c r="M92" s="186" t="s">
        <v>19</v>
      </c>
      <c r="N92" s="187" t="s">
        <v>40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151</v>
      </c>
      <c r="AT92" s="190" t="s">
        <v>146</v>
      </c>
      <c r="AU92" s="190" t="s">
        <v>79</v>
      </c>
      <c r="AY92" s="18" t="s">
        <v>144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77</v>
      </c>
      <c r="BK92" s="191">
        <f>ROUND(I92*H92,2)</f>
        <v>0</v>
      </c>
      <c r="BL92" s="18" t="s">
        <v>151</v>
      </c>
      <c r="BM92" s="190" t="s">
        <v>1993</v>
      </c>
    </row>
    <row r="93" spans="1:65" s="2" customFormat="1" ht="11.25">
      <c r="A93" s="35"/>
      <c r="B93" s="36"/>
      <c r="C93" s="37"/>
      <c r="D93" s="192" t="s">
        <v>152</v>
      </c>
      <c r="E93" s="37"/>
      <c r="F93" s="193" t="s">
        <v>1896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152</v>
      </c>
      <c r="AU93" s="18" t="s">
        <v>79</v>
      </c>
    </row>
    <row r="94" spans="1:65" s="2" customFormat="1" ht="11.25">
      <c r="A94" s="35"/>
      <c r="B94" s="36"/>
      <c r="C94" s="37"/>
      <c r="D94" s="197" t="s">
        <v>154</v>
      </c>
      <c r="E94" s="37"/>
      <c r="F94" s="198" t="s">
        <v>1898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154</v>
      </c>
      <c r="AU94" s="18" t="s">
        <v>79</v>
      </c>
    </row>
    <row r="95" spans="1:65" s="2" customFormat="1" ht="21.75" customHeight="1">
      <c r="A95" s="35"/>
      <c r="B95" s="36"/>
      <c r="C95" s="179" t="s">
        <v>79</v>
      </c>
      <c r="D95" s="179" t="s">
        <v>146</v>
      </c>
      <c r="E95" s="180" t="s">
        <v>1899</v>
      </c>
      <c r="F95" s="181" t="s">
        <v>1900</v>
      </c>
      <c r="G95" s="182" t="s">
        <v>149</v>
      </c>
      <c r="H95" s="183">
        <v>9.4</v>
      </c>
      <c r="I95" s="184"/>
      <c r="J95" s="185">
        <f>ROUND(I95*H95,2)</f>
        <v>0</v>
      </c>
      <c r="K95" s="181" t="s">
        <v>150</v>
      </c>
      <c r="L95" s="40"/>
      <c r="M95" s="186" t="s">
        <v>19</v>
      </c>
      <c r="N95" s="187" t="s">
        <v>40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151</v>
      </c>
      <c r="AT95" s="190" t="s">
        <v>146</v>
      </c>
      <c r="AU95" s="190" t="s">
        <v>79</v>
      </c>
      <c r="AY95" s="18" t="s">
        <v>144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77</v>
      </c>
      <c r="BK95" s="191">
        <f>ROUND(I95*H95,2)</f>
        <v>0</v>
      </c>
      <c r="BL95" s="18" t="s">
        <v>151</v>
      </c>
      <c r="BM95" s="190" t="s">
        <v>1994</v>
      </c>
    </row>
    <row r="96" spans="1:65" s="2" customFormat="1" ht="11.25">
      <c r="A96" s="35"/>
      <c r="B96" s="36"/>
      <c r="C96" s="37"/>
      <c r="D96" s="192" t="s">
        <v>152</v>
      </c>
      <c r="E96" s="37"/>
      <c r="F96" s="193" t="s">
        <v>1900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152</v>
      </c>
      <c r="AU96" s="18" t="s">
        <v>79</v>
      </c>
    </row>
    <row r="97" spans="1:65" s="2" customFormat="1" ht="11.25">
      <c r="A97" s="35"/>
      <c r="B97" s="36"/>
      <c r="C97" s="37"/>
      <c r="D97" s="197" t="s">
        <v>154</v>
      </c>
      <c r="E97" s="37"/>
      <c r="F97" s="198" t="s">
        <v>1902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154</v>
      </c>
      <c r="AU97" s="18" t="s">
        <v>79</v>
      </c>
    </row>
    <row r="98" spans="1:65" s="13" customFormat="1" ht="11.25">
      <c r="B98" s="199"/>
      <c r="C98" s="200"/>
      <c r="D98" s="192" t="s">
        <v>214</v>
      </c>
      <c r="E98" s="201" t="s">
        <v>19</v>
      </c>
      <c r="F98" s="202" t="s">
        <v>1995</v>
      </c>
      <c r="G98" s="200"/>
      <c r="H98" s="203">
        <v>9.4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214</v>
      </c>
      <c r="AU98" s="209" t="s">
        <v>79</v>
      </c>
      <c r="AV98" s="13" t="s">
        <v>79</v>
      </c>
      <c r="AW98" s="13" t="s">
        <v>31</v>
      </c>
      <c r="AX98" s="13" t="s">
        <v>77</v>
      </c>
      <c r="AY98" s="209" t="s">
        <v>144</v>
      </c>
    </row>
    <row r="99" spans="1:65" s="2" customFormat="1" ht="16.5" customHeight="1">
      <c r="A99" s="35"/>
      <c r="B99" s="36"/>
      <c r="C99" s="179" t="s">
        <v>160</v>
      </c>
      <c r="D99" s="179" t="s">
        <v>146</v>
      </c>
      <c r="E99" s="180" t="s">
        <v>1904</v>
      </c>
      <c r="F99" s="181" t="s">
        <v>1905</v>
      </c>
      <c r="G99" s="182" t="s">
        <v>240</v>
      </c>
      <c r="H99" s="183">
        <v>117</v>
      </c>
      <c r="I99" s="184"/>
      <c r="J99" s="185">
        <f>ROUND(I99*H99,2)</f>
        <v>0</v>
      </c>
      <c r="K99" s="181" t="s">
        <v>150</v>
      </c>
      <c r="L99" s="40"/>
      <c r="M99" s="186" t="s">
        <v>19</v>
      </c>
      <c r="N99" s="187" t="s">
        <v>40</v>
      </c>
      <c r="O99" s="65"/>
      <c r="P99" s="188">
        <f>O99*H99</f>
        <v>0</v>
      </c>
      <c r="Q99" s="188">
        <v>8.3850999999999999E-4</v>
      </c>
      <c r="R99" s="188">
        <f>Q99*H99</f>
        <v>9.8105670000000006E-2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151</v>
      </c>
      <c r="AT99" s="190" t="s">
        <v>146</v>
      </c>
      <c r="AU99" s="190" t="s">
        <v>79</v>
      </c>
      <c r="AY99" s="18" t="s">
        <v>144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77</v>
      </c>
      <c r="BK99" s="191">
        <f>ROUND(I99*H99,2)</f>
        <v>0</v>
      </c>
      <c r="BL99" s="18" t="s">
        <v>151</v>
      </c>
      <c r="BM99" s="190" t="s">
        <v>1996</v>
      </c>
    </row>
    <row r="100" spans="1:65" s="2" customFormat="1" ht="11.25">
      <c r="A100" s="35"/>
      <c r="B100" s="36"/>
      <c r="C100" s="37"/>
      <c r="D100" s="192" t="s">
        <v>152</v>
      </c>
      <c r="E100" s="37"/>
      <c r="F100" s="193" t="s">
        <v>1907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79</v>
      </c>
    </row>
    <row r="101" spans="1:65" s="2" customFormat="1" ht="11.25">
      <c r="A101" s="35"/>
      <c r="B101" s="36"/>
      <c r="C101" s="37"/>
      <c r="D101" s="197" t="s">
        <v>154</v>
      </c>
      <c r="E101" s="37"/>
      <c r="F101" s="198" t="s">
        <v>1908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79</v>
      </c>
    </row>
    <row r="102" spans="1:65" s="13" customFormat="1" ht="11.25">
      <c r="B102" s="199"/>
      <c r="C102" s="200"/>
      <c r="D102" s="192" t="s">
        <v>214</v>
      </c>
      <c r="E102" s="201" t="s">
        <v>19</v>
      </c>
      <c r="F102" s="202" t="s">
        <v>1997</v>
      </c>
      <c r="G102" s="200"/>
      <c r="H102" s="203">
        <v>117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214</v>
      </c>
      <c r="AU102" s="209" t="s">
        <v>79</v>
      </c>
      <c r="AV102" s="13" t="s">
        <v>79</v>
      </c>
      <c r="AW102" s="13" t="s">
        <v>31</v>
      </c>
      <c r="AX102" s="13" t="s">
        <v>77</v>
      </c>
      <c r="AY102" s="209" t="s">
        <v>144</v>
      </c>
    </row>
    <row r="103" spans="1:65" s="2" customFormat="1" ht="16.5" customHeight="1">
      <c r="A103" s="35"/>
      <c r="B103" s="36"/>
      <c r="C103" s="179" t="s">
        <v>151</v>
      </c>
      <c r="D103" s="179" t="s">
        <v>146</v>
      </c>
      <c r="E103" s="180" t="s">
        <v>1909</v>
      </c>
      <c r="F103" s="181" t="s">
        <v>1910</v>
      </c>
      <c r="G103" s="182" t="s">
        <v>240</v>
      </c>
      <c r="H103" s="183">
        <v>117</v>
      </c>
      <c r="I103" s="184"/>
      <c r="J103" s="185">
        <f>ROUND(I103*H103,2)</f>
        <v>0</v>
      </c>
      <c r="K103" s="181" t="s">
        <v>150</v>
      </c>
      <c r="L103" s="40"/>
      <c r="M103" s="186" t="s">
        <v>19</v>
      </c>
      <c r="N103" s="187" t="s">
        <v>40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151</v>
      </c>
      <c r="AT103" s="190" t="s">
        <v>146</v>
      </c>
      <c r="AU103" s="190" t="s">
        <v>79</v>
      </c>
      <c r="AY103" s="18" t="s">
        <v>144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77</v>
      </c>
      <c r="BK103" s="191">
        <f>ROUND(I103*H103,2)</f>
        <v>0</v>
      </c>
      <c r="BL103" s="18" t="s">
        <v>151</v>
      </c>
      <c r="BM103" s="190" t="s">
        <v>1998</v>
      </c>
    </row>
    <row r="104" spans="1:65" s="2" customFormat="1" ht="19.5">
      <c r="A104" s="35"/>
      <c r="B104" s="36"/>
      <c r="C104" s="37"/>
      <c r="D104" s="192" t="s">
        <v>152</v>
      </c>
      <c r="E104" s="37"/>
      <c r="F104" s="193" t="s">
        <v>1912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79</v>
      </c>
    </row>
    <row r="105" spans="1:65" s="2" customFormat="1" ht="11.25">
      <c r="A105" s="35"/>
      <c r="B105" s="36"/>
      <c r="C105" s="37"/>
      <c r="D105" s="197" t="s">
        <v>154</v>
      </c>
      <c r="E105" s="37"/>
      <c r="F105" s="198" t="s">
        <v>1913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79</v>
      </c>
    </row>
    <row r="106" spans="1:65" s="2" customFormat="1" ht="16.5" customHeight="1">
      <c r="A106" s="35"/>
      <c r="B106" s="36"/>
      <c r="C106" s="179" t="s">
        <v>171</v>
      </c>
      <c r="D106" s="179" t="s">
        <v>146</v>
      </c>
      <c r="E106" s="180" t="s">
        <v>1914</v>
      </c>
      <c r="F106" s="181" t="s">
        <v>1915</v>
      </c>
      <c r="G106" s="182" t="s">
        <v>149</v>
      </c>
      <c r="H106" s="183">
        <v>47</v>
      </c>
      <c r="I106" s="184"/>
      <c r="J106" s="185">
        <f>ROUND(I106*H106,2)</f>
        <v>0</v>
      </c>
      <c r="K106" s="181" t="s">
        <v>150</v>
      </c>
      <c r="L106" s="40"/>
      <c r="M106" s="186" t="s">
        <v>19</v>
      </c>
      <c r="N106" s="187" t="s">
        <v>40</v>
      </c>
      <c r="O106" s="65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151</v>
      </c>
      <c r="AT106" s="190" t="s">
        <v>146</v>
      </c>
      <c r="AU106" s="190" t="s">
        <v>79</v>
      </c>
      <c r="AY106" s="18" t="s">
        <v>144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77</v>
      </c>
      <c r="BK106" s="191">
        <f>ROUND(I106*H106,2)</f>
        <v>0</v>
      </c>
      <c r="BL106" s="18" t="s">
        <v>151</v>
      </c>
      <c r="BM106" s="190" t="s">
        <v>1999</v>
      </c>
    </row>
    <row r="107" spans="1:65" s="2" customFormat="1" ht="11.25">
      <c r="A107" s="35"/>
      <c r="B107" s="36"/>
      <c r="C107" s="37"/>
      <c r="D107" s="192" t="s">
        <v>152</v>
      </c>
      <c r="E107" s="37"/>
      <c r="F107" s="193" t="s">
        <v>1915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152</v>
      </c>
      <c r="AU107" s="18" t="s">
        <v>79</v>
      </c>
    </row>
    <row r="108" spans="1:65" s="2" customFormat="1" ht="11.25">
      <c r="A108" s="35"/>
      <c r="B108" s="36"/>
      <c r="C108" s="37"/>
      <c r="D108" s="197" t="s">
        <v>154</v>
      </c>
      <c r="E108" s="37"/>
      <c r="F108" s="198" t="s">
        <v>1917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154</v>
      </c>
      <c r="AU108" s="18" t="s">
        <v>79</v>
      </c>
    </row>
    <row r="109" spans="1:65" s="2" customFormat="1" ht="16.5" customHeight="1">
      <c r="A109" s="35"/>
      <c r="B109" s="36"/>
      <c r="C109" s="179" t="s">
        <v>163</v>
      </c>
      <c r="D109" s="179" t="s">
        <v>146</v>
      </c>
      <c r="E109" s="180" t="s">
        <v>1918</v>
      </c>
      <c r="F109" s="181" t="s">
        <v>1919</v>
      </c>
      <c r="G109" s="182" t="s">
        <v>149</v>
      </c>
      <c r="H109" s="183">
        <v>11</v>
      </c>
      <c r="I109" s="184"/>
      <c r="J109" s="185">
        <f>ROUND(I109*H109,2)</f>
        <v>0</v>
      </c>
      <c r="K109" s="181" t="s">
        <v>150</v>
      </c>
      <c r="L109" s="40"/>
      <c r="M109" s="186" t="s">
        <v>19</v>
      </c>
      <c r="N109" s="187" t="s">
        <v>40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151</v>
      </c>
      <c r="AT109" s="190" t="s">
        <v>146</v>
      </c>
      <c r="AU109" s="190" t="s">
        <v>79</v>
      </c>
      <c r="AY109" s="18" t="s">
        <v>144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77</v>
      </c>
      <c r="BK109" s="191">
        <f>ROUND(I109*H109,2)</f>
        <v>0</v>
      </c>
      <c r="BL109" s="18" t="s">
        <v>151</v>
      </c>
      <c r="BM109" s="190" t="s">
        <v>2000</v>
      </c>
    </row>
    <row r="110" spans="1:65" s="2" customFormat="1" ht="11.25">
      <c r="A110" s="35"/>
      <c r="B110" s="36"/>
      <c r="C110" s="37"/>
      <c r="D110" s="192" t="s">
        <v>152</v>
      </c>
      <c r="E110" s="37"/>
      <c r="F110" s="193" t="s">
        <v>1919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152</v>
      </c>
      <c r="AU110" s="18" t="s">
        <v>79</v>
      </c>
    </row>
    <row r="111" spans="1:65" s="2" customFormat="1" ht="11.25">
      <c r="A111" s="35"/>
      <c r="B111" s="36"/>
      <c r="C111" s="37"/>
      <c r="D111" s="197" t="s">
        <v>154</v>
      </c>
      <c r="E111" s="37"/>
      <c r="F111" s="198" t="s">
        <v>1921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79</v>
      </c>
    </row>
    <row r="112" spans="1:65" s="2" customFormat="1" ht="16.5" customHeight="1">
      <c r="A112" s="35"/>
      <c r="B112" s="36"/>
      <c r="C112" s="179" t="s">
        <v>182</v>
      </c>
      <c r="D112" s="179" t="s">
        <v>146</v>
      </c>
      <c r="E112" s="180" t="s">
        <v>1922</v>
      </c>
      <c r="F112" s="181" t="s">
        <v>1923</v>
      </c>
      <c r="G112" s="182" t="s">
        <v>149</v>
      </c>
      <c r="H112" s="183">
        <v>11</v>
      </c>
      <c r="I112" s="184"/>
      <c r="J112" s="185">
        <f>ROUND(I112*H112,2)</f>
        <v>0</v>
      </c>
      <c r="K112" s="181" t="s">
        <v>150</v>
      </c>
      <c r="L112" s="40"/>
      <c r="M112" s="186" t="s">
        <v>19</v>
      </c>
      <c r="N112" s="187" t="s">
        <v>40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151</v>
      </c>
      <c r="AT112" s="190" t="s">
        <v>146</v>
      </c>
      <c r="AU112" s="190" t="s">
        <v>79</v>
      </c>
      <c r="AY112" s="18" t="s">
        <v>144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77</v>
      </c>
      <c r="BK112" s="191">
        <f>ROUND(I112*H112,2)</f>
        <v>0</v>
      </c>
      <c r="BL112" s="18" t="s">
        <v>151</v>
      </c>
      <c r="BM112" s="190" t="s">
        <v>2001</v>
      </c>
    </row>
    <row r="113" spans="1:65" s="2" customFormat="1" ht="11.25">
      <c r="A113" s="35"/>
      <c r="B113" s="36"/>
      <c r="C113" s="37"/>
      <c r="D113" s="192" t="s">
        <v>152</v>
      </c>
      <c r="E113" s="37"/>
      <c r="F113" s="193" t="s">
        <v>1923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152</v>
      </c>
      <c r="AU113" s="18" t="s">
        <v>79</v>
      </c>
    </row>
    <row r="114" spans="1:65" s="2" customFormat="1" ht="11.25">
      <c r="A114" s="35"/>
      <c r="B114" s="36"/>
      <c r="C114" s="37"/>
      <c r="D114" s="197" t="s">
        <v>154</v>
      </c>
      <c r="E114" s="37"/>
      <c r="F114" s="198" t="s">
        <v>1925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154</v>
      </c>
      <c r="AU114" s="18" t="s">
        <v>79</v>
      </c>
    </row>
    <row r="115" spans="1:65" s="2" customFormat="1" ht="16.5" customHeight="1">
      <c r="A115" s="35"/>
      <c r="B115" s="36"/>
      <c r="C115" s="179" t="s">
        <v>168</v>
      </c>
      <c r="D115" s="179" t="s">
        <v>146</v>
      </c>
      <c r="E115" s="180" t="s">
        <v>1926</v>
      </c>
      <c r="F115" s="181" t="s">
        <v>1927</v>
      </c>
      <c r="G115" s="182" t="s">
        <v>185</v>
      </c>
      <c r="H115" s="183">
        <v>19.8</v>
      </c>
      <c r="I115" s="184"/>
      <c r="J115" s="185">
        <f>ROUND(I115*H115,2)</f>
        <v>0</v>
      </c>
      <c r="K115" s="181" t="s">
        <v>150</v>
      </c>
      <c r="L115" s="40"/>
      <c r="M115" s="186" t="s">
        <v>19</v>
      </c>
      <c r="N115" s="187" t="s">
        <v>40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151</v>
      </c>
      <c r="AT115" s="190" t="s">
        <v>146</v>
      </c>
      <c r="AU115" s="190" t="s">
        <v>79</v>
      </c>
      <c r="AY115" s="18" t="s">
        <v>144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77</v>
      </c>
      <c r="BK115" s="191">
        <f>ROUND(I115*H115,2)</f>
        <v>0</v>
      </c>
      <c r="BL115" s="18" t="s">
        <v>151</v>
      </c>
      <c r="BM115" s="190" t="s">
        <v>2002</v>
      </c>
    </row>
    <row r="116" spans="1:65" s="2" customFormat="1" ht="11.25">
      <c r="A116" s="35"/>
      <c r="B116" s="36"/>
      <c r="C116" s="37"/>
      <c r="D116" s="192" t="s">
        <v>152</v>
      </c>
      <c r="E116" s="37"/>
      <c r="F116" s="193" t="s">
        <v>1927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152</v>
      </c>
      <c r="AU116" s="18" t="s">
        <v>79</v>
      </c>
    </row>
    <row r="117" spans="1:65" s="2" customFormat="1" ht="11.25">
      <c r="A117" s="35"/>
      <c r="B117" s="36"/>
      <c r="C117" s="37"/>
      <c r="D117" s="197" t="s">
        <v>154</v>
      </c>
      <c r="E117" s="37"/>
      <c r="F117" s="198" t="s">
        <v>1929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154</v>
      </c>
      <c r="AU117" s="18" t="s">
        <v>79</v>
      </c>
    </row>
    <row r="118" spans="1:65" s="13" customFormat="1" ht="11.25">
      <c r="B118" s="199"/>
      <c r="C118" s="200"/>
      <c r="D118" s="192" t="s">
        <v>214</v>
      </c>
      <c r="E118" s="201" t="s">
        <v>19</v>
      </c>
      <c r="F118" s="202" t="s">
        <v>237</v>
      </c>
      <c r="G118" s="200"/>
      <c r="H118" s="203">
        <v>11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214</v>
      </c>
      <c r="AU118" s="209" t="s">
        <v>79</v>
      </c>
      <c r="AV118" s="13" t="s">
        <v>79</v>
      </c>
      <c r="AW118" s="13" t="s">
        <v>31</v>
      </c>
      <c r="AX118" s="13" t="s">
        <v>69</v>
      </c>
      <c r="AY118" s="209" t="s">
        <v>144</v>
      </c>
    </row>
    <row r="119" spans="1:65" s="13" customFormat="1" ht="11.25">
      <c r="B119" s="199"/>
      <c r="C119" s="200"/>
      <c r="D119" s="192" t="s">
        <v>214</v>
      </c>
      <c r="E119" s="201" t="s">
        <v>19</v>
      </c>
      <c r="F119" s="202" t="s">
        <v>2003</v>
      </c>
      <c r="G119" s="200"/>
      <c r="H119" s="203">
        <v>19.8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214</v>
      </c>
      <c r="AU119" s="209" t="s">
        <v>79</v>
      </c>
      <c r="AV119" s="13" t="s">
        <v>79</v>
      </c>
      <c r="AW119" s="13" t="s">
        <v>31</v>
      </c>
      <c r="AX119" s="13" t="s">
        <v>77</v>
      </c>
      <c r="AY119" s="209" t="s">
        <v>144</v>
      </c>
    </row>
    <row r="120" spans="1:65" s="2" customFormat="1" ht="16.5" customHeight="1">
      <c r="A120" s="35"/>
      <c r="B120" s="36"/>
      <c r="C120" s="179" t="s">
        <v>196</v>
      </c>
      <c r="D120" s="179" t="s">
        <v>146</v>
      </c>
      <c r="E120" s="180" t="s">
        <v>1930</v>
      </c>
      <c r="F120" s="181" t="s">
        <v>1931</v>
      </c>
      <c r="G120" s="182" t="s">
        <v>149</v>
      </c>
      <c r="H120" s="183">
        <v>36</v>
      </c>
      <c r="I120" s="184"/>
      <c r="J120" s="185">
        <f>ROUND(I120*H120,2)</f>
        <v>0</v>
      </c>
      <c r="K120" s="181" t="s">
        <v>150</v>
      </c>
      <c r="L120" s="40"/>
      <c r="M120" s="186" t="s">
        <v>19</v>
      </c>
      <c r="N120" s="187" t="s">
        <v>40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151</v>
      </c>
      <c r="AT120" s="190" t="s">
        <v>146</v>
      </c>
      <c r="AU120" s="190" t="s">
        <v>79</v>
      </c>
      <c r="AY120" s="18" t="s">
        <v>144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77</v>
      </c>
      <c r="BK120" s="191">
        <f>ROUND(I120*H120,2)</f>
        <v>0</v>
      </c>
      <c r="BL120" s="18" t="s">
        <v>151</v>
      </c>
      <c r="BM120" s="190" t="s">
        <v>2004</v>
      </c>
    </row>
    <row r="121" spans="1:65" s="2" customFormat="1" ht="11.25">
      <c r="A121" s="35"/>
      <c r="B121" s="36"/>
      <c r="C121" s="37"/>
      <c r="D121" s="192" t="s">
        <v>152</v>
      </c>
      <c r="E121" s="37"/>
      <c r="F121" s="193" t="s">
        <v>1931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152</v>
      </c>
      <c r="AU121" s="18" t="s">
        <v>79</v>
      </c>
    </row>
    <row r="122" spans="1:65" s="2" customFormat="1" ht="11.25">
      <c r="A122" s="35"/>
      <c r="B122" s="36"/>
      <c r="C122" s="37"/>
      <c r="D122" s="197" t="s">
        <v>154</v>
      </c>
      <c r="E122" s="37"/>
      <c r="F122" s="198" t="s">
        <v>1933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154</v>
      </c>
      <c r="AU122" s="18" t="s">
        <v>79</v>
      </c>
    </row>
    <row r="123" spans="1:65" s="2" customFormat="1" ht="16.5" customHeight="1">
      <c r="A123" s="35"/>
      <c r="B123" s="36"/>
      <c r="C123" s="179" t="s">
        <v>174</v>
      </c>
      <c r="D123" s="179" t="s">
        <v>146</v>
      </c>
      <c r="E123" s="180" t="s">
        <v>1934</v>
      </c>
      <c r="F123" s="181" t="s">
        <v>1935</v>
      </c>
      <c r="G123" s="182" t="s">
        <v>149</v>
      </c>
      <c r="H123" s="183">
        <v>11</v>
      </c>
      <c r="I123" s="184"/>
      <c r="J123" s="185">
        <f>ROUND(I123*H123,2)</f>
        <v>0</v>
      </c>
      <c r="K123" s="181" t="s">
        <v>150</v>
      </c>
      <c r="L123" s="40"/>
      <c r="M123" s="186" t="s">
        <v>19</v>
      </c>
      <c r="N123" s="187" t="s">
        <v>40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151</v>
      </c>
      <c r="AT123" s="190" t="s">
        <v>146</v>
      </c>
      <c r="AU123" s="190" t="s">
        <v>79</v>
      </c>
      <c r="AY123" s="18" t="s">
        <v>144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77</v>
      </c>
      <c r="BK123" s="191">
        <f>ROUND(I123*H123,2)</f>
        <v>0</v>
      </c>
      <c r="BL123" s="18" t="s">
        <v>151</v>
      </c>
      <c r="BM123" s="190" t="s">
        <v>2005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1935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79</v>
      </c>
    </row>
    <row r="125" spans="1:65" s="2" customFormat="1" ht="11.25">
      <c r="A125" s="35"/>
      <c r="B125" s="36"/>
      <c r="C125" s="37"/>
      <c r="D125" s="197" t="s">
        <v>154</v>
      </c>
      <c r="E125" s="37"/>
      <c r="F125" s="198" t="s">
        <v>1937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79</v>
      </c>
    </row>
    <row r="126" spans="1:65" s="2" customFormat="1" ht="16.5" customHeight="1">
      <c r="A126" s="35"/>
      <c r="B126" s="36"/>
      <c r="C126" s="210" t="s">
        <v>237</v>
      </c>
      <c r="D126" s="210" t="s">
        <v>255</v>
      </c>
      <c r="E126" s="211" t="s">
        <v>1938</v>
      </c>
      <c r="F126" s="212" t="s">
        <v>1939</v>
      </c>
      <c r="G126" s="213" t="s">
        <v>185</v>
      </c>
      <c r="H126" s="214">
        <v>21.84</v>
      </c>
      <c r="I126" s="215"/>
      <c r="J126" s="216">
        <f>ROUND(I126*H126,2)</f>
        <v>0</v>
      </c>
      <c r="K126" s="212" t="s">
        <v>150</v>
      </c>
      <c r="L126" s="217"/>
      <c r="M126" s="218" t="s">
        <v>19</v>
      </c>
      <c r="N126" s="219" t="s">
        <v>40</v>
      </c>
      <c r="O126" s="65"/>
      <c r="P126" s="188">
        <f>O126*H126</f>
        <v>0</v>
      </c>
      <c r="Q126" s="188">
        <v>1</v>
      </c>
      <c r="R126" s="188">
        <f>Q126*H126</f>
        <v>21.84</v>
      </c>
      <c r="S126" s="188">
        <v>0</v>
      </c>
      <c r="T126" s="18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168</v>
      </c>
      <c r="AT126" s="190" t="s">
        <v>255</v>
      </c>
      <c r="AU126" s="190" t="s">
        <v>79</v>
      </c>
      <c r="AY126" s="18" t="s">
        <v>144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77</v>
      </c>
      <c r="BK126" s="191">
        <f>ROUND(I126*H126,2)</f>
        <v>0</v>
      </c>
      <c r="BL126" s="18" t="s">
        <v>151</v>
      </c>
      <c r="BM126" s="190" t="s">
        <v>2006</v>
      </c>
    </row>
    <row r="127" spans="1:65" s="2" customFormat="1" ht="11.25">
      <c r="A127" s="35"/>
      <c r="B127" s="36"/>
      <c r="C127" s="37"/>
      <c r="D127" s="192" t="s">
        <v>152</v>
      </c>
      <c r="E127" s="37"/>
      <c r="F127" s="193" t="s">
        <v>1939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152</v>
      </c>
      <c r="AU127" s="18" t="s">
        <v>79</v>
      </c>
    </row>
    <row r="128" spans="1:65" s="13" customFormat="1" ht="11.25">
      <c r="B128" s="199"/>
      <c r="C128" s="200"/>
      <c r="D128" s="192" t="s">
        <v>214</v>
      </c>
      <c r="E128" s="201" t="s">
        <v>19</v>
      </c>
      <c r="F128" s="202" t="s">
        <v>2007</v>
      </c>
      <c r="G128" s="200"/>
      <c r="H128" s="203">
        <v>10.92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214</v>
      </c>
      <c r="AU128" s="209" t="s">
        <v>79</v>
      </c>
      <c r="AV128" s="13" t="s">
        <v>79</v>
      </c>
      <c r="AW128" s="13" t="s">
        <v>31</v>
      </c>
      <c r="AX128" s="13" t="s">
        <v>69</v>
      </c>
      <c r="AY128" s="209" t="s">
        <v>144</v>
      </c>
    </row>
    <row r="129" spans="1:65" s="13" customFormat="1" ht="11.25">
      <c r="B129" s="199"/>
      <c r="C129" s="200"/>
      <c r="D129" s="192" t="s">
        <v>214</v>
      </c>
      <c r="E129" s="201" t="s">
        <v>19</v>
      </c>
      <c r="F129" s="202" t="s">
        <v>2008</v>
      </c>
      <c r="G129" s="200"/>
      <c r="H129" s="203">
        <v>21.84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214</v>
      </c>
      <c r="AU129" s="209" t="s">
        <v>79</v>
      </c>
      <c r="AV129" s="13" t="s">
        <v>79</v>
      </c>
      <c r="AW129" s="13" t="s">
        <v>31</v>
      </c>
      <c r="AX129" s="13" t="s">
        <v>77</v>
      </c>
      <c r="AY129" s="209" t="s">
        <v>144</v>
      </c>
    </row>
    <row r="130" spans="1:65" s="2" customFormat="1" ht="16.5" customHeight="1">
      <c r="A130" s="35"/>
      <c r="B130" s="36"/>
      <c r="C130" s="179" t="s">
        <v>8</v>
      </c>
      <c r="D130" s="179" t="s">
        <v>146</v>
      </c>
      <c r="E130" s="180" t="s">
        <v>1943</v>
      </c>
      <c r="F130" s="181" t="s">
        <v>1944</v>
      </c>
      <c r="G130" s="182" t="s">
        <v>240</v>
      </c>
      <c r="H130" s="183">
        <v>39</v>
      </c>
      <c r="I130" s="184"/>
      <c r="J130" s="185">
        <f>ROUND(I130*H130,2)</f>
        <v>0</v>
      </c>
      <c r="K130" s="181" t="s">
        <v>150</v>
      </c>
      <c r="L130" s="40"/>
      <c r="M130" s="186" t="s">
        <v>19</v>
      </c>
      <c r="N130" s="187" t="s">
        <v>40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151</v>
      </c>
      <c r="AT130" s="190" t="s">
        <v>146</v>
      </c>
      <c r="AU130" s="190" t="s">
        <v>79</v>
      </c>
      <c r="AY130" s="18" t="s">
        <v>144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77</v>
      </c>
      <c r="BK130" s="191">
        <f>ROUND(I130*H130,2)</f>
        <v>0</v>
      </c>
      <c r="BL130" s="18" t="s">
        <v>151</v>
      </c>
      <c r="BM130" s="190" t="s">
        <v>2009</v>
      </c>
    </row>
    <row r="131" spans="1:65" s="2" customFormat="1" ht="11.25">
      <c r="A131" s="35"/>
      <c r="B131" s="36"/>
      <c r="C131" s="37"/>
      <c r="D131" s="192" t="s">
        <v>152</v>
      </c>
      <c r="E131" s="37"/>
      <c r="F131" s="193" t="s">
        <v>1946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152</v>
      </c>
      <c r="AU131" s="18" t="s">
        <v>79</v>
      </c>
    </row>
    <row r="132" spans="1:65" s="2" customFormat="1" ht="11.25">
      <c r="A132" s="35"/>
      <c r="B132" s="36"/>
      <c r="C132" s="37"/>
      <c r="D132" s="197" t="s">
        <v>154</v>
      </c>
      <c r="E132" s="37"/>
      <c r="F132" s="198" t="s">
        <v>1947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154</v>
      </c>
      <c r="AU132" s="18" t="s">
        <v>79</v>
      </c>
    </row>
    <row r="133" spans="1:65" s="2" customFormat="1" ht="16.5" customHeight="1">
      <c r="A133" s="35"/>
      <c r="B133" s="36"/>
      <c r="C133" s="210" t="s">
        <v>249</v>
      </c>
      <c r="D133" s="210" t="s">
        <v>255</v>
      </c>
      <c r="E133" s="211" t="s">
        <v>1948</v>
      </c>
      <c r="F133" s="212" t="s">
        <v>1949</v>
      </c>
      <c r="G133" s="213" t="s">
        <v>894</v>
      </c>
      <c r="H133" s="214">
        <v>0.97499999999999998</v>
      </c>
      <c r="I133" s="215"/>
      <c r="J133" s="216">
        <f>ROUND(I133*H133,2)</f>
        <v>0</v>
      </c>
      <c r="K133" s="212" t="s">
        <v>150</v>
      </c>
      <c r="L133" s="217"/>
      <c r="M133" s="218" t="s">
        <v>19</v>
      </c>
      <c r="N133" s="219" t="s">
        <v>40</v>
      </c>
      <c r="O133" s="65"/>
      <c r="P133" s="188">
        <f>O133*H133</f>
        <v>0</v>
      </c>
      <c r="Q133" s="188">
        <v>1E-3</v>
      </c>
      <c r="R133" s="188">
        <f>Q133*H133</f>
        <v>9.7499999999999996E-4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168</v>
      </c>
      <c r="AT133" s="190" t="s">
        <v>255</v>
      </c>
      <c r="AU133" s="190" t="s">
        <v>79</v>
      </c>
      <c r="AY133" s="18" t="s">
        <v>144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77</v>
      </c>
      <c r="BK133" s="191">
        <f>ROUND(I133*H133,2)</f>
        <v>0</v>
      </c>
      <c r="BL133" s="18" t="s">
        <v>151</v>
      </c>
      <c r="BM133" s="190" t="s">
        <v>2010</v>
      </c>
    </row>
    <row r="134" spans="1:65" s="2" customFormat="1" ht="11.25">
      <c r="A134" s="35"/>
      <c r="B134" s="36"/>
      <c r="C134" s="37"/>
      <c r="D134" s="192" t="s">
        <v>152</v>
      </c>
      <c r="E134" s="37"/>
      <c r="F134" s="193" t="s">
        <v>1951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152</v>
      </c>
      <c r="AU134" s="18" t="s">
        <v>79</v>
      </c>
    </row>
    <row r="135" spans="1:65" s="13" customFormat="1" ht="11.25">
      <c r="B135" s="199"/>
      <c r="C135" s="200"/>
      <c r="D135" s="192" t="s">
        <v>214</v>
      </c>
      <c r="E135" s="201" t="s">
        <v>19</v>
      </c>
      <c r="F135" s="202" t="s">
        <v>2011</v>
      </c>
      <c r="G135" s="200"/>
      <c r="H135" s="203">
        <v>0.97499999999999998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214</v>
      </c>
      <c r="AU135" s="209" t="s">
        <v>79</v>
      </c>
      <c r="AV135" s="13" t="s">
        <v>79</v>
      </c>
      <c r="AW135" s="13" t="s">
        <v>31</v>
      </c>
      <c r="AX135" s="13" t="s">
        <v>77</v>
      </c>
      <c r="AY135" s="209" t="s">
        <v>144</v>
      </c>
    </row>
    <row r="136" spans="1:65" s="2" customFormat="1" ht="16.5" customHeight="1">
      <c r="A136" s="35"/>
      <c r="B136" s="36"/>
      <c r="C136" s="179" t="s">
        <v>186</v>
      </c>
      <c r="D136" s="179" t="s">
        <v>146</v>
      </c>
      <c r="E136" s="180" t="s">
        <v>1953</v>
      </c>
      <c r="F136" s="181" t="s">
        <v>1954</v>
      </c>
      <c r="G136" s="182" t="s">
        <v>240</v>
      </c>
      <c r="H136" s="183">
        <v>39</v>
      </c>
      <c r="I136" s="184"/>
      <c r="J136" s="185">
        <f>ROUND(I136*H136,2)</f>
        <v>0</v>
      </c>
      <c r="K136" s="181" t="s">
        <v>150</v>
      </c>
      <c r="L136" s="40"/>
      <c r="M136" s="186" t="s">
        <v>19</v>
      </c>
      <c r="N136" s="187" t="s">
        <v>40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151</v>
      </c>
      <c r="AT136" s="190" t="s">
        <v>146</v>
      </c>
      <c r="AU136" s="190" t="s">
        <v>79</v>
      </c>
      <c r="AY136" s="18" t="s">
        <v>144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77</v>
      </c>
      <c r="BK136" s="191">
        <f>ROUND(I136*H136,2)</f>
        <v>0</v>
      </c>
      <c r="BL136" s="18" t="s">
        <v>151</v>
      </c>
      <c r="BM136" s="190" t="s">
        <v>2012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1954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79</v>
      </c>
    </row>
    <row r="138" spans="1:65" s="2" customFormat="1" ht="11.25">
      <c r="A138" s="35"/>
      <c r="B138" s="36"/>
      <c r="C138" s="37"/>
      <c r="D138" s="197" t="s">
        <v>154</v>
      </c>
      <c r="E138" s="37"/>
      <c r="F138" s="198" t="s">
        <v>2013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79</v>
      </c>
    </row>
    <row r="139" spans="1:65" s="12" customFormat="1" ht="22.9" customHeight="1">
      <c r="B139" s="163"/>
      <c r="C139" s="164"/>
      <c r="D139" s="165" t="s">
        <v>68</v>
      </c>
      <c r="E139" s="177" t="s">
        <v>151</v>
      </c>
      <c r="F139" s="177" t="s">
        <v>1956</v>
      </c>
      <c r="G139" s="164"/>
      <c r="H139" s="164"/>
      <c r="I139" s="167"/>
      <c r="J139" s="178">
        <f>BK139</f>
        <v>0</v>
      </c>
      <c r="K139" s="164"/>
      <c r="L139" s="169"/>
      <c r="M139" s="170"/>
      <c r="N139" s="171"/>
      <c r="O139" s="171"/>
      <c r="P139" s="172">
        <f>SUM(P140:P143)</f>
        <v>0</v>
      </c>
      <c r="Q139" s="171"/>
      <c r="R139" s="172">
        <f>SUM(R140:R143)</f>
        <v>0.58992023999999998</v>
      </c>
      <c r="S139" s="171"/>
      <c r="T139" s="173">
        <f>SUM(T140:T143)</f>
        <v>0</v>
      </c>
      <c r="AR139" s="174" t="s">
        <v>77</v>
      </c>
      <c r="AT139" s="175" t="s">
        <v>68</v>
      </c>
      <c r="AU139" s="175" t="s">
        <v>77</v>
      </c>
      <c r="AY139" s="174" t="s">
        <v>144</v>
      </c>
      <c r="BK139" s="176">
        <f>SUM(BK140:BK143)</f>
        <v>0</v>
      </c>
    </row>
    <row r="140" spans="1:65" s="2" customFormat="1" ht="16.5" customHeight="1">
      <c r="A140" s="35"/>
      <c r="B140" s="36"/>
      <c r="C140" s="179" t="s">
        <v>259</v>
      </c>
      <c r="D140" s="179" t="s">
        <v>146</v>
      </c>
      <c r="E140" s="180" t="s">
        <v>1957</v>
      </c>
      <c r="F140" s="181" t="s">
        <v>1958</v>
      </c>
      <c r="G140" s="182" t="s">
        <v>149</v>
      </c>
      <c r="H140" s="183">
        <v>0.312</v>
      </c>
      <c r="I140" s="184"/>
      <c r="J140" s="185">
        <f>ROUND(I140*H140,2)</f>
        <v>0</v>
      </c>
      <c r="K140" s="181" t="s">
        <v>150</v>
      </c>
      <c r="L140" s="40"/>
      <c r="M140" s="186" t="s">
        <v>19</v>
      </c>
      <c r="N140" s="187" t="s">
        <v>40</v>
      </c>
      <c r="O140" s="65"/>
      <c r="P140" s="188">
        <f>O140*H140</f>
        <v>0</v>
      </c>
      <c r="Q140" s="188">
        <v>1.8907700000000001</v>
      </c>
      <c r="R140" s="188">
        <f>Q140*H140</f>
        <v>0.58992023999999998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151</v>
      </c>
      <c r="AT140" s="190" t="s">
        <v>146</v>
      </c>
      <c r="AU140" s="190" t="s">
        <v>79</v>
      </c>
      <c r="AY140" s="18" t="s">
        <v>144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77</v>
      </c>
      <c r="BK140" s="191">
        <f>ROUND(I140*H140,2)</f>
        <v>0</v>
      </c>
      <c r="BL140" s="18" t="s">
        <v>151</v>
      </c>
      <c r="BM140" s="190" t="s">
        <v>2014</v>
      </c>
    </row>
    <row r="141" spans="1:65" s="2" customFormat="1" ht="11.25">
      <c r="A141" s="35"/>
      <c r="B141" s="36"/>
      <c r="C141" s="37"/>
      <c r="D141" s="192" t="s">
        <v>152</v>
      </c>
      <c r="E141" s="37"/>
      <c r="F141" s="193" t="s">
        <v>1960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152</v>
      </c>
      <c r="AU141" s="18" t="s">
        <v>79</v>
      </c>
    </row>
    <row r="142" spans="1:65" s="2" customFormat="1" ht="11.25">
      <c r="A142" s="35"/>
      <c r="B142" s="36"/>
      <c r="C142" s="37"/>
      <c r="D142" s="197" t="s">
        <v>154</v>
      </c>
      <c r="E142" s="37"/>
      <c r="F142" s="198" t="s">
        <v>1961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154</v>
      </c>
      <c r="AU142" s="18" t="s">
        <v>79</v>
      </c>
    </row>
    <row r="143" spans="1:65" s="13" customFormat="1" ht="11.25">
      <c r="B143" s="199"/>
      <c r="C143" s="200"/>
      <c r="D143" s="192" t="s">
        <v>214</v>
      </c>
      <c r="E143" s="201" t="s">
        <v>19</v>
      </c>
      <c r="F143" s="202" t="s">
        <v>2015</v>
      </c>
      <c r="G143" s="200"/>
      <c r="H143" s="203">
        <v>0.312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214</v>
      </c>
      <c r="AU143" s="209" t="s">
        <v>79</v>
      </c>
      <c r="AV143" s="13" t="s">
        <v>79</v>
      </c>
      <c r="AW143" s="13" t="s">
        <v>31</v>
      </c>
      <c r="AX143" s="13" t="s">
        <v>77</v>
      </c>
      <c r="AY143" s="209" t="s">
        <v>144</v>
      </c>
    </row>
    <row r="144" spans="1:65" s="12" customFormat="1" ht="22.9" customHeight="1">
      <c r="B144" s="163"/>
      <c r="C144" s="164"/>
      <c r="D144" s="165" t="s">
        <v>68</v>
      </c>
      <c r="E144" s="177" t="s">
        <v>168</v>
      </c>
      <c r="F144" s="177" t="s">
        <v>1964</v>
      </c>
      <c r="G144" s="164"/>
      <c r="H144" s="164"/>
      <c r="I144" s="167"/>
      <c r="J144" s="178">
        <f>BK144</f>
        <v>0</v>
      </c>
      <c r="K144" s="164"/>
      <c r="L144" s="169"/>
      <c r="M144" s="170"/>
      <c r="N144" s="171"/>
      <c r="O144" s="171"/>
      <c r="P144" s="172">
        <f>SUM(P145:P163)</f>
        <v>0</v>
      </c>
      <c r="Q144" s="171"/>
      <c r="R144" s="172">
        <f>SUM(R145:R163)</f>
        <v>2.1250000000000002E-2</v>
      </c>
      <c r="S144" s="171"/>
      <c r="T144" s="173">
        <f>SUM(T145:T163)</f>
        <v>0</v>
      </c>
      <c r="AR144" s="174" t="s">
        <v>77</v>
      </c>
      <c r="AT144" s="175" t="s">
        <v>68</v>
      </c>
      <c r="AU144" s="175" t="s">
        <v>77</v>
      </c>
      <c r="AY144" s="174" t="s">
        <v>144</v>
      </c>
      <c r="BK144" s="176">
        <f>SUM(BK145:BK163)</f>
        <v>0</v>
      </c>
    </row>
    <row r="145" spans="1:65" s="2" customFormat="1" ht="16.5" customHeight="1">
      <c r="A145" s="35"/>
      <c r="B145" s="36"/>
      <c r="C145" s="179" t="s">
        <v>179</v>
      </c>
      <c r="D145" s="179" t="s">
        <v>146</v>
      </c>
      <c r="E145" s="180" t="s">
        <v>2016</v>
      </c>
      <c r="F145" s="181" t="s">
        <v>2017</v>
      </c>
      <c r="G145" s="182" t="s">
        <v>192</v>
      </c>
      <c r="H145" s="183">
        <v>39</v>
      </c>
      <c r="I145" s="184"/>
      <c r="J145" s="185">
        <f>ROUND(I145*H145,2)</f>
        <v>0</v>
      </c>
      <c r="K145" s="181" t="s">
        <v>150</v>
      </c>
      <c r="L145" s="40"/>
      <c r="M145" s="186" t="s">
        <v>19</v>
      </c>
      <c r="N145" s="187" t="s">
        <v>40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341</v>
      </c>
      <c r="AT145" s="190" t="s">
        <v>146</v>
      </c>
      <c r="AU145" s="190" t="s">
        <v>79</v>
      </c>
      <c r="AY145" s="18" t="s">
        <v>144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77</v>
      </c>
      <c r="BK145" s="191">
        <f>ROUND(I145*H145,2)</f>
        <v>0</v>
      </c>
      <c r="BL145" s="18" t="s">
        <v>341</v>
      </c>
      <c r="BM145" s="190" t="s">
        <v>2018</v>
      </c>
    </row>
    <row r="146" spans="1:65" s="2" customFormat="1" ht="11.25">
      <c r="A146" s="35"/>
      <c r="B146" s="36"/>
      <c r="C146" s="37"/>
      <c r="D146" s="192" t="s">
        <v>152</v>
      </c>
      <c r="E146" s="37"/>
      <c r="F146" s="193" t="s">
        <v>2019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152</v>
      </c>
      <c r="AU146" s="18" t="s">
        <v>79</v>
      </c>
    </row>
    <row r="147" spans="1:65" s="2" customFormat="1" ht="11.25">
      <c r="A147" s="35"/>
      <c r="B147" s="36"/>
      <c r="C147" s="37"/>
      <c r="D147" s="197" t="s">
        <v>154</v>
      </c>
      <c r="E147" s="37"/>
      <c r="F147" s="198" t="s">
        <v>2020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154</v>
      </c>
      <c r="AU147" s="18" t="s">
        <v>79</v>
      </c>
    </row>
    <row r="148" spans="1:65" s="2" customFormat="1" ht="16.5" customHeight="1">
      <c r="A148" s="35"/>
      <c r="B148" s="36"/>
      <c r="C148" s="179" t="s">
        <v>270</v>
      </c>
      <c r="D148" s="179" t="s">
        <v>146</v>
      </c>
      <c r="E148" s="180" t="s">
        <v>2021</v>
      </c>
      <c r="F148" s="181" t="s">
        <v>2022</v>
      </c>
      <c r="G148" s="182" t="s">
        <v>192</v>
      </c>
      <c r="H148" s="183">
        <v>39</v>
      </c>
      <c r="I148" s="184"/>
      <c r="J148" s="185">
        <f>ROUND(I148*H148,2)</f>
        <v>0</v>
      </c>
      <c r="K148" s="181" t="s">
        <v>150</v>
      </c>
      <c r="L148" s="40"/>
      <c r="M148" s="186" t="s">
        <v>19</v>
      </c>
      <c r="N148" s="187" t="s">
        <v>40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151</v>
      </c>
      <c r="AT148" s="190" t="s">
        <v>146</v>
      </c>
      <c r="AU148" s="190" t="s">
        <v>79</v>
      </c>
      <c r="AY148" s="18" t="s">
        <v>144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77</v>
      </c>
      <c r="BK148" s="191">
        <f>ROUND(I148*H148,2)</f>
        <v>0</v>
      </c>
      <c r="BL148" s="18" t="s">
        <v>151</v>
      </c>
      <c r="BM148" s="190" t="s">
        <v>2023</v>
      </c>
    </row>
    <row r="149" spans="1:65" s="2" customFormat="1" ht="11.25">
      <c r="A149" s="35"/>
      <c r="B149" s="36"/>
      <c r="C149" s="37"/>
      <c r="D149" s="192" t="s">
        <v>152</v>
      </c>
      <c r="E149" s="37"/>
      <c r="F149" s="193" t="s">
        <v>2022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79</v>
      </c>
    </row>
    <row r="150" spans="1:65" s="2" customFormat="1" ht="11.25">
      <c r="A150" s="35"/>
      <c r="B150" s="36"/>
      <c r="C150" s="37"/>
      <c r="D150" s="197" t="s">
        <v>154</v>
      </c>
      <c r="E150" s="37"/>
      <c r="F150" s="198" t="s">
        <v>2024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79</v>
      </c>
    </row>
    <row r="151" spans="1:65" s="2" customFormat="1" ht="16.5" customHeight="1">
      <c r="A151" s="35"/>
      <c r="B151" s="36"/>
      <c r="C151" s="210" t="s">
        <v>199</v>
      </c>
      <c r="D151" s="210" t="s">
        <v>255</v>
      </c>
      <c r="E151" s="211" t="s">
        <v>2025</v>
      </c>
      <c r="F151" s="212" t="s">
        <v>2026</v>
      </c>
      <c r="G151" s="213" t="s">
        <v>192</v>
      </c>
      <c r="H151" s="214">
        <v>39</v>
      </c>
      <c r="I151" s="215"/>
      <c r="J151" s="216">
        <f>ROUND(I151*H151,2)</f>
        <v>0</v>
      </c>
      <c r="K151" s="212" t="s">
        <v>150</v>
      </c>
      <c r="L151" s="217"/>
      <c r="M151" s="218" t="s">
        <v>19</v>
      </c>
      <c r="N151" s="219" t="s">
        <v>40</v>
      </c>
      <c r="O151" s="65"/>
      <c r="P151" s="188">
        <f>O151*H151</f>
        <v>0</v>
      </c>
      <c r="Q151" s="188">
        <v>4.2000000000000002E-4</v>
      </c>
      <c r="R151" s="188">
        <f>Q151*H151</f>
        <v>1.6380000000000002E-2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168</v>
      </c>
      <c r="AT151" s="190" t="s">
        <v>255</v>
      </c>
      <c r="AU151" s="190" t="s">
        <v>79</v>
      </c>
      <c r="AY151" s="18" t="s">
        <v>144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77</v>
      </c>
      <c r="BK151" s="191">
        <f>ROUND(I151*H151,2)</f>
        <v>0</v>
      </c>
      <c r="BL151" s="18" t="s">
        <v>151</v>
      </c>
      <c r="BM151" s="190" t="s">
        <v>2027</v>
      </c>
    </row>
    <row r="152" spans="1:65" s="2" customFormat="1" ht="11.25">
      <c r="A152" s="35"/>
      <c r="B152" s="36"/>
      <c r="C152" s="37"/>
      <c r="D152" s="192" t="s">
        <v>152</v>
      </c>
      <c r="E152" s="37"/>
      <c r="F152" s="193" t="s">
        <v>2028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79</v>
      </c>
    </row>
    <row r="153" spans="1:65" s="2" customFormat="1" ht="16.5" customHeight="1">
      <c r="A153" s="35"/>
      <c r="B153" s="36"/>
      <c r="C153" s="210" t="s">
        <v>280</v>
      </c>
      <c r="D153" s="210" t="s">
        <v>255</v>
      </c>
      <c r="E153" s="211" t="s">
        <v>2029</v>
      </c>
      <c r="F153" s="212" t="s">
        <v>2030</v>
      </c>
      <c r="G153" s="213" t="s">
        <v>192</v>
      </c>
      <c r="H153" s="214">
        <v>3</v>
      </c>
      <c r="I153" s="215"/>
      <c r="J153" s="216">
        <f>ROUND(I153*H153,2)</f>
        <v>0</v>
      </c>
      <c r="K153" s="212" t="s">
        <v>150</v>
      </c>
      <c r="L153" s="217"/>
      <c r="M153" s="218" t="s">
        <v>19</v>
      </c>
      <c r="N153" s="219" t="s">
        <v>40</v>
      </c>
      <c r="O153" s="65"/>
      <c r="P153" s="188">
        <f>O153*H153</f>
        <v>0</v>
      </c>
      <c r="Q153" s="188">
        <v>1.4E-3</v>
      </c>
      <c r="R153" s="188">
        <f>Q153*H153</f>
        <v>4.1999999999999997E-3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267</v>
      </c>
      <c r="AT153" s="190" t="s">
        <v>255</v>
      </c>
      <c r="AU153" s="190" t="s">
        <v>79</v>
      </c>
      <c r="AY153" s="18" t="s">
        <v>144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77</v>
      </c>
      <c r="BK153" s="191">
        <f>ROUND(I153*H153,2)</f>
        <v>0</v>
      </c>
      <c r="BL153" s="18" t="s">
        <v>179</v>
      </c>
      <c r="BM153" s="190" t="s">
        <v>2031</v>
      </c>
    </row>
    <row r="154" spans="1:65" s="2" customFormat="1" ht="11.25">
      <c r="A154" s="35"/>
      <c r="B154" s="36"/>
      <c r="C154" s="37"/>
      <c r="D154" s="192" t="s">
        <v>152</v>
      </c>
      <c r="E154" s="37"/>
      <c r="F154" s="193" t="s">
        <v>2030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152</v>
      </c>
      <c r="AU154" s="18" t="s">
        <v>79</v>
      </c>
    </row>
    <row r="155" spans="1:65" s="2" customFormat="1" ht="16.5" customHeight="1">
      <c r="A155" s="35"/>
      <c r="B155" s="36"/>
      <c r="C155" s="179" t="s">
        <v>205</v>
      </c>
      <c r="D155" s="179" t="s">
        <v>146</v>
      </c>
      <c r="E155" s="180" t="s">
        <v>2032</v>
      </c>
      <c r="F155" s="181" t="s">
        <v>2033</v>
      </c>
      <c r="G155" s="182" t="s">
        <v>204</v>
      </c>
      <c r="H155" s="183">
        <v>1</v>
      </c>
      <c r="I155" s="184"/>
      <c r="J155" s="185">
        <f>ROUND(I155*H155,2)</f>
        <v>0</v>
      </c>
      <c r="K155" s="181" t="s">
        <v>150</v>
      </c>
      <c r="L155" s="40"/>
      <c r="M155" s="186" t="s">
        <v>19</v>
      </c>
      <c r="N155" s="187" t="s">
        <v>40</v>
      </c>
      <c r="O155" s="65"/>
      <c r="P155" s="188">
        <f>O155*H155</f>
        <v>0</v>
      </c>
      <c r="Q155" s="188">
        <v>6.7000000000000002E-4</v>
      </c>
      <c r="R155" s="188">
        <f>Q155*H155</f>
        <v>6.7000000000000002E-4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341</v>
      </c>
      <c r="AT155" s="190" t="s">
        <v>146</v>
      </c>
      <c r="AU155" s="190" t="s">
        <v>79</v>
      </c>
      <c r="AY155" s="18" t="s">
        <v>144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77</v>
      </c>
      <c r="BK155" s="191">
        <f>ROUND(I155*H155,2)</f>
        <v>0</v>
      </c>
      <c r="BL155" s="18" t="s">
        <v>341</v>
      </c>
      <c r="BM155" s="190" t="s">
        <v>2034</v>
      </c>
    </row>
    <row r="156" spans="1:65" s="2" customFormat="1" ht="11.25">
      <c r="A156" s="35"/>
      <c r="B156" s="36"/>
      <c r="C156" s="37"/>
      <c r="D156" s="192" t="s">
        <v>152</v>
      </c>
      <c r="E156" s="37"/>
      <c r="F156" s="193" t="s">
        <v>2035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152</v>
      </c>
      <c r="AU156" s="18" t="s">
        <v>79</v>
      </c>
    </row>
    <row r="157" spans="1:65" s="2" customFormat="1" ht="11.25">
      <c r="A157" s="35"/>
      <c r="B157" s="36"/>
      <c r="C157" s="37"/>
      <c r="D157" s="197" t="s">
        <v>154</v>
      </c>
      <c r="E157" s="37"/>
      <c r="F157" s="198" t="s">
        <v>2036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154</v>
      </c>
      <c r="AU157" s="18" t="s">
        <v>79</v>
      </c>
    </row>
    <row r="158" spans="1:65" s="2" customFormat="1" ht="16.5" customHeight="1">
      <c r="A158" s="35"/>
      <c r="B158" s="36"/>
      <c r="C158" s="179" t="s">
        <v>7</v>
      </c>
      <c r="D158" s="179" t="s">
        <v>146</v>
      </c>
      <c r="E158" s="180" t="s">
        <v>2037</v>
      </c>
      <c r="F158" s="181" t="s">
        <v>2038</v>
      </c>
      <c r="G158" s="182" t="s">
        <v>192</v>
      </c>
      <c r="H158" s="183">
        <v>39</v>
      </c>
      <c r="I158" s="184"/>
      <c r="J158" s="185">
        <f>ROUND(I158*H158,2)</f>
        <v>0</v>
      </c>
      <c r="K158" s="181" t="s">
        <v>150</v>
      </c>
      <c r="L158" s="40"/>
      <c r="M158" s="186" t="s">
        <v>19</v>
      </c>
      <c r="N158" s="187" t="s">
        <v>40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151</v>
      </c>
      <c r="AT158" s="190" t="s">
        <v>146</v>
      </c>
      <c r="AU158" s="190" t="s">
        <v>79</v>
      </c>
      <c r="AY158" s="18" t="s">
        <v>144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77</v>
      </c>
      <c r="BK158" s="191">
        <f>ROUND(I158*H158,2)</f>
        <v>0</v>
      </c>
      <c r="BL158" s="18" t="s">
        <v>151</v>
      </c>
      <c r="BM158" s="190" t="s">
        <v>2039</v>
      </c>
    </row>
    <row r="159" spans="1:65" s="2" customFormat="1" ht="11.25">
      <c r="A159" s="35"/>
      <c r="B159" s="36"/>
      <c r="C159" s="37"/>
      <c r="D159" s="192" t="s">
        <v>152</v>
      </c>
      <c r="E159" s="37"/>
      <c r="F159" s="193" t="s">
        <v>2038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152</v>
      </c>
      <c r="AU159" s="18" t="s">
        <v>79</v>
      </c>
    </row>
    <row r="160" spans="1:65" s="2" customFormat="1" ht="11.25">
      <c r="A160" s="35"/>
      <c r="B160" s="36"/>
      <c r="C160" s="37"/>
      <c r="D160" s="197" t="s">
        <v>154</v>
      </c>
      <c r="E160" s="37"/>
      <c r="F160" s="198" t="s">
        <v>2040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154</v>
      </c>
      <c r="AU160" s="18" t="s">
        <v>79</v>
      </c>
    </row>
    <row r="161" spans="1:65" s="2" customFormat="1" ht="16.5" customHeight="1">
      <c r="A161" s="35"/>
      <c r="B161" s="36"/>
      <c r="C161" s="179" t="s">
        <v>241</v>
      </c>
      <c r="D161" s="179" t="s">
        <v>146</v>
      </c>
      <c r="E161" s="180" t="s">
        <v>2041</v>
      </c>
      <c r="F161" s="181" t="s">
        <v>2042</v>
      </c>
      <c r="G161" s="182" t="s">
        <v>185</v>
      </c>
      <c r="H161" s="183">
        <v>21.956</v>
      </c>
      <c r="I161" s="184"/>
      <c r="J161" s="185">
        <f>ROUND(I161*H161,2)</f>
        <v>0</v>
      </c>
      <c r="K161" s="181" t="s">
        <v>150</v>
      </c>
      <c r="L161" s="40"/>
      <c r="M161" s="186" t="s">
        <v>19</v>
      </c>
      <c r="N161" s="187" t="s">
        <v>40</v>
      </c>
      <c r="O161" s="65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0" t="s">
        <v>151</v>
      </c>
      <c r="AT161" s="190" t="s">
        <v>146</v>
      </c>
      <c r="AU161" s="190" t="s">
        <v>79</v>
      </c>
      <c r="AY161" s="18" t="s">
        <v>144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77</v>
      </c>
      <c r="BK161" s="191">
        <f>ROUND(I161*H161,2)</f>
        <v>0</v>
      </c>
      <c r="BL161" s="18" t="s">
        <v>151</v>
      </c>
      <c r="BM161" s="190" t="s">
        <v>2043</v>
      </c>
    </row>
    <row r="162" spans="1:65" s="2" customFormat="1" ht="19.5">
      <c r="A162" s="35"/>
      <c r="B162" s="36"/>
      <c r="C162" s="37"/>
      <c r="D162" s="192" t="s">
        <v>152</v>
      </c>
      <c r="E162" s="37"/>
      <c r="F162" s="193" t="s">
        <v>2044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152</v>
      </c>
      <c r="AU162" s="18" t="s">
        <v>79</v>
      </c>
    </row>
    <row r="163" spans="1:65" s="2" customFormat="1" ht="11.25">
      <c r="A163" s="35"/>
      <c r="B163" s="36"/>
      <c r="C163" s="37"/>
      <c r="D163" s="197" t="s">
        <v>154</v>
      </c>
      <c r="E163" s="37"/>
      <c r="F163" s="198" t="s">
        <v>2045</v>
      </c>
      <c r="G163" s="37"/>
      <c r="H163" s="37"/>
      <c r="I163" s="194"/>
      <c r="J163" s="37"/>
      <c r="K163" s="37"/>
      <c r="L163" s="40"/>
      <c r="M163" s="233"/>
      <c r="N163" s="234"/>
      <c r="O163" s="235"/>
      <c r="P163" s="235"/>
      <c r="Q163" s="235"/>
      <c r="R163" s="235"/>
      <c r="S163" s="235"/>
      <c r="T163" s="23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154</v>
      </c>
      <c r="AU163" s="18" t="s">
        <v>79</v>
      </c>
    </row>
    <row r="164" spans="1:65" s="2" customFormat="1" ht="6.95" customHeight="1">
      <c r="A164" s="35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0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algorithmName="SHA-512" hashValue="XuAprHnywWlmnT8fKgJaBYNf76qWA9MTqC/6+Z0PTtr2KVFF+JQa+y2f3gieONzKmffdKwZ+hmcMJdQS3RlyBg==" saltValue="orONAaa8PJvewuSHLRSko8MSz3Uz+B8S/41jiQJiRb60tnvGe6yJF0UuZ+pdUlVqWxypUEjoAWKgLFp1XoHLRA==" spinCount="100000" sheet="1" objects="1" scenarios="1" formatColumns="0" formatRows="0" autoFilter="0"/>
  <autoFilter ref="C88:K163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/>
    <hyperlink ref="F97" r:id="rId2"/>
    <hyperlink ref="F101" r:id="rId3"/>
    <hyperlink ref="F105" r:id="rId4"/>
    <hyperlink ref="F108" r:id="rId5"/>
    <hyperlink ref="F111" r:id="rId6"/>
    <hyperlink ref="F114" r:id="rId7"/>
    <hyperlink ref="F117" r:id="rId8"/>
    <hyperlink ref="F122" r:id="rId9"/>
    <hyperlink ref="F125" r:id="rId10"/>
    <hyperlink ref="F132" r:id="rId11"/>
    <hyperlink ref="F138" r:id="rId12"/>
    <hyperlink ref="F142" r:id="rId13"/>
    <hyperlink ref="F147" r:id="rId14"/>
    <hyperlink ref="F150" r:id="rId15"/>
    <hyperlink ref="F157" r:id="rId16"/>
    <hyperlink ref="F160" r:id="rId17"/>
    <hyperlink ref="F163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5" customFormat="1" ht="45" customHeight="1">
      <c r="B3" s="241"/>
      <c r="C3" s="380" t="s">
        <v>2046</v>
      </c>
      <c r="D3" s="380"/>
      <c r="E3" s="380"/>
      <c r="F3" s="380"/>
      <c r="G3" s="380"/>
      <c r="H3" s="380"/>
      <c r="I3" s="380"/>
      <c r="J3" s="380"/>
      <c r="K3" s="242"/>
    </row>
    <row r="4" spans="2:11" s="1" customFormat="1" ht="25.5" customHeight="1">
      <c r="B4" s="243"/>
      <c r="C4" s="379" t="s">
        <v>2047</v>
      </c>
      <c r="D4" s="379"/>
      <c r="E4" s="379"/>
      <c r="F4" s="379"/>
      <c r="G4" s="379"/>
      <c r="H4" s="379"/>
      <c r="I4" s="379"/>
      <c r="J4" s="379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78" t="s">
        <v>2048</v>
      </c>
      <c r="D6" s="378"/>
      <c r="E6" s="378"/>
      <c r="F6" s="378"/>
      <c r="G6" s="378"/>
      <c r="H6" s="378"/>
      <c r="I6" s="378"/>
      <c r="J6" s="378"/>
      <c r="K6" s="244"/>
    </row>
    <row r="7" spans="2:11" s="1" customFormat="1" ht="15" customHeight="1">
      <c r="B7" s="247"/>
      <c r="C7" s="378" t="s">
        <v>2049</v>
      </c>
      <c r="D7" s="378"/>
      <c r="E7" s="378"/>
      <c r="F7" s="378"/>
      <c r="G7" s="378"/>
      <c r="H7" s="378"/>
      <c r="I7" s="378"/>
      <c r="J7" s="378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78" t="s">
        <v>2050</v>
      </c>
      <c r="D9" s="378"/>
      <c r="E9" s="378"/>
      <c r="F9" s="378"/>
      <c r="G9" s="378"/>
      <c r="H9" s="378"/>
      <c r="I9" s="378"/>
      <c r="J9" s="378"/>
      <c r="K9" s="244"/>
    </row>
    <row r="10" spans="2:11" s="1" customFormat="1" ht="15" customHeight="1">
      <c r="B10" s="247"/>
      <c r="C10" s="246"/>
      <c r="D10" s="378" t="s">
        <v>2051</v>
      </c>
      <c r="E10" s="378"/>
      <c r="F10" s="378"/>
      <c r="G10" s="378"/>
      <c r="H10" s="378"/>
      <c r="I10" s="378"/>
      <c r="J10" s="378"/>
      <c r="K10" s="244"/>
    </row>
    <row r="11" spans="2:11" s="1" customFormat="1" ht="15" customHeight="1">
      <c r="B11" s="247"/>
      <c r="C11" s="248"/>
      <c r="D11" s="378" t="s">
        <v>2052</v>
      </c>
      <c r="E11" s="378"/>
      <c r="F11" s="378"/>
      <c r="G11" s="378"/>
      <c r="H11" s="378"/>
      <c r="I11" s="378"/>
      <c r="J11" s="378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2053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78" t="s">
        <v>2054</v>
      </c>
      <c r="E15" s="378"/>
      <c r="F15" s="378"/>
      <c r="G15" s="378"/>
      <c r="H15" s="378"/>
      <c r="I15" s="378"/>
      <c r="J15" s="378"/>
      <c r="K15" s="244"/>
    </row>
    <row r="16" spans="2:11" s="1" customFormat="1" ht="15" customHeight="1">
      <c r="B16" s="247"/>
      <c r="C16" s="248"/>
      <c r="D16" s="378" t="s">
        <v>2055</v>
      </c>
      <c r="E16" s="378"/>
      <c r="F16" s="378"/>
      <c r="G16" s="378"/>
      <c r="H16" s="378"/>
      <c r="I16" s="378"/>
      <c r="J16" s="378"/>
      <c r="K16" s="244"/>
    </row>
    <row r="17" spans="2:11" s="1" customFormat="1" ht="15" customHeight="1">
      <c r="B17" s="247"/>
      <c r="C17" s="248"/>
      <c r="D17" s="378" t="s">
        <v>2056</v>
      </c>
      <c r="E17" s="378"/>
      <c r="F17" s="378"/>
      <c r="G17" s="378"/>
      <c r="H17" s="378"/>
      <c r="I17" s="378"/>
      <c r="J17" s="378"/>
      <c r="K17" s="244"/>
    </row>
    <row r="18" spans="2:11" s="1" customFormat="1" ht="15" customHeight="1">
      <c r="B18" s="247"/>
      <c r="C18" s="248"/>
      <c r="D18" s="248"/>
      <c r="E18" s="250" t="s">
        <v>76</v>
      </c>
      <c r="F18" s="378" t="s">
        <v>2057</v>
      </c>
      <c r="G18" s="378"/>
      <c r="H18" s="378"/>
      <c r="I18" s="378"/>
      <c r="J18" s="378"/>
      <c r="K18" s="244"/>
    </row>
    <row r="19" spans="2:11" s="1" customFormat="1" ht="15" customHeight="1">
      <c r="B19" s="247"/>
      <c r="C19" s="248"/>
      <c r="D19" s="248"/>
      <c r="E19" s="250" t="s">
        <v>2058</v>
      </c>
      <c r="F19" s="378" t="s">
        <v>2059</v>
      </c>
      <c r="G19" s="378"/>
      <c r="H19" s="378"/>
      <c r="I19" s="378"/>
      <c r="J19" s="378"/>
      <c r="K19" s="244"/>
    </row>
    <row r="20" spans="2:11" s="1" customFormat="1" ht="15" customHeight="1">
      <c r="B20" s="247"/>
      <c r="C20" s="248"/>
      <c r="D20" s="248"/>
      <c r="E20" s="250" t="s">
        <v>2060</v>
      </c>
      <c r="F20" s="378" t="s">
        <v>2061</v>
      </c>
      <c r="G20" s="378"/>
      <c r="H20" s="378"/>
      <c r="I20" s="378"/>
      <c r="J20" s="378"/>
      <c r="K20" s="244"/>
    </row>
    <row r="21" spans="2:11" s="1" customFormat="1" ht="15" customHeight="1">
      <c r="B21" s="247"/>
      <c r="C21" s="248"/>
      <c r="D21" s="248"/>
      <c r="E21" s="250" t="s">
        <v>2062</v>
      </c>
      <c r="F21" s="378" t="s">
        <v>2063</v>
      </c>
      <c r="G21" s="378"/>
      <c r="H21" s="378"/>
      <c r="I21" s="378"/>
      <c r="J21" s="378"/>
      <c r="K21" s="244"/>
    </row>
    <row r="22" spans="2:11" s="1" customFormat="1" ht="15" customHeight="1">
      <c r="B22" s="247"/>
      <c r="C22" s="248"/>
      <c r="D22" s="248"/>
      <c r="E22" s="250" t="s">
        <v>2064</v>
      </c>
      <c r="F22" s="378" t="s">
        <v>2065</v>
      </c>
      <c r="G22" s="378"/>
      <c r="H22" s="378"/>
      <c r="I22" s="378"/>
      <c r="J22" s="378"/>
      <c r="K22" s="244"/>
    </row>
    <row r="23" spans="2:11" s="1" customFormat="1" ht="15" customHeight="1">
      <c r="B23" s="247"/>
      <c r="C23" s="248"/>
      <c r="D23" s="248"/>
      <c r="E23" s="250" t="s">
        <v>86</v>
      </c>
      <c r="F23" s="378" t="s">
        <v>2066</v>
      </c>
      <c r="G23" s="378"/>
      <c r="H23" s="378"/>
      <c r="I23" s="378"/>
      <c r="J23" s="378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78" t="s">
        <v>2067</v>
      </c>
      <c r="D25" s="378"/>
      <c r="E25" s="378"/>
      <c r="F25" s="378"/>
      <c r="G25" s="378"/>
      <c r="H25" s="378"/>
      <c r="I25" s="378"/>
      <c r="J25" s="378"/>
      <c r="K25" s="244"/>
    </row>
    <row r="26" spans="2:11" s="1" customFormat="1" ht="15" customHeight="1">
      <c r="B26" s="247"/>
      <c r="C26" s="378" t="s">
        <v>2068</v>
      </c>
      <c r="D26" s="378"/>
      <c r="E26" s="378"/>
      <c r="F26" s="378"/>
      <c r="G26" s="378"/>
      <c r="H26" s="378"/>
      <c r="I26" s="378"/>
      <c r="J26" s="378"/>
      <c r="K26" s="244"/>
    </row>
    <row r="27" spans="2:11" s="1" customFormat="1" ht="15" customHeight="1">
      <c r="B27" s="247"/>
      <c r="C27" s="246"/>
      <c r="D27" s="378" t="s">
        <v>2069</v>
      </c>
      <c r="E27" s="378"/>
      <c r="F27" s="378"/>
      <c r="G27" s="378"/>
      <c r="H27" s="378"/>
      <c r="I27" s="378"/>
      <c r="J27" s="378"/>
      <c r="K27" s="244"/>
    </row>
    <row r="28" spans="2:11" s="1" customFormat="1" ht="15" customHeight="1">
      <c r="B28" s="247"/>
      <c r="C28" s="248"/>
      <c r="D28" s="378" t="s">
        <v>2070</v>
      </c>
      <c r="E28" s="378"/>
      <c r="F28" s="378"/>
      <c r="G28" s="378"/>
      <c r="H28" s="378"/>
      <c r="I28" s="378"/>
      <c r="J28" s="378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78" t="s">
        <v>2071</v>
      </c>
      <c r="E30" s="378"/>
      <c r="F30" s="378"/>
      <c r="G30" s="378"/>
      <c r="H30" s="378"/>
      <c r="I30" s="378"/>
      <c r="J30" s="378"/>
      <c r="K30" s="244"/>
    </row>
    <row r="31" spans="2:11" s="1" customFormat="1" ht="15" customHeight="1">
      <c r="B31" s="247"/>
      <c r="C31" s="248"/>
      <c r="D31" s="378" t="s">
        <v>2072</v>
      </c>
      <c r="E31" s="378"/>
      <c r="F31" s="378"/>
      <c r="G31" s="378"/>
      <c r="H31" s="378"/>
      <c r="I31" s="378"/>
      <c r="J31" s="378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78" t="s">
        <v>2073</v>
      </c>
      <c r="E33" s="378"/>
      <c r="F33" s="378"/>
      <c r="G33" s="378"/>
      <c r="H33" s="378"/>
      <c r="I33" s="378"/>
      <c r="J33" s="378"/>
      <c r="K33" s="244"/>
    </row>
    <row r="34" spans="2:11" s="1" customFormat="1" ht="15" customHeight="1">
      <c r="B34" s="247"/>
      <c r="C34" s="248"/>
      <c r="D34" s="378" t="s">
        <v>2074</v>
      </c>
      <c r="E34" s="378"/>
      <c r="F34" s="378"/>
      <c r="G34" s="378"/>
      <c r="H34" s="378"/>
      <c r="I34" s="378"/>
      <c r="J34" s="378"/>
      <c r="K34" s="244"/>
    </row>
    <row r="35" spans="2:11" s="1" customFormat="1" ht="15" customHeight="1">
      <c r="B35" s="247"/>
      <c r="C35" s="248"/>
      <c r="D35" s="378" t="s">
        <v>2075</v>
      </c>
      <c r="E35" s="378"/>
      <c r="F35" s="378"/>
      <c r="G35" s="378"/>
      <c r="H35" s="378"/>
      <c r="I35" s="378"/>
      <c r="J35" s="378"/>
      <c r="K35" s="244"/>
    </row>
    <row r="36" spans="2:11" s="1" customFormat="1" ht="15" customHeight="1">
      <c r="B36" s="247"/>
      <c r="C36" s="248"/>
      <c r="D36" s="246"/>
      <c r="E36" s="249" t="s">
        <v>130</v>
      </c>
      <c r="F36" s="246"/>
      <c r="G36" s="378" t="s">
        <v>2076</v>
      </c>
      <c r="H36" s="378"/>
      <c r="I36" s="378"/>
      <c r="J36" s="378"/>
      <c r="K36" s="244"/>
    </row>
    <row r="37" spans="2:11" s="1" customFormat="1" ht="30.75" customHeight="1">
      <c r="B37" s="247"/>
      <c r="C37" s="248"/>
      <c r="D37" s="246"/>
      <c r="E37" s="249" t="s">
        <v>2077</v>
      </c>
      <c r="F37" s="246"/>
      <c r="G37" s="378" t="s">
        <v>2078</v>
      </c>
      <c r="H37" s="378"/>
      <c r="I37" s="378"/>
      <c r="J37" s="378"/>
      <c r="K37" s="244"/>
    </row>
    <row r="38" spans="2:11" s="1" customFormat="1" ht="15" customHeight="1">
      <c r="B38" s="247"/>
      <c r="C38" s="248"/>
      <c r="D38" s="246"/>
      <c r="E38" s="249" t="s">
        <v>50</v>
      </c>
      <c r="F38" s="246"/>
      <c r="G38" s="378" t="s">
        <v>2079</v>
      </c>
      <c r="H38" s="378"/>
      <c r="I38" s="378"/>
      <c r="J38" s="378"/>
      <c r="K38" s="244"/>
    </row>
    <row r="39" spans="2:11" s="1" customFormat="1" ht="15" customHeight="1">
      <c r="B39" s="247"/>
      <c r="C39" s="248"/>
      <c r="D39" s="246"/>
      <c r="E39" s="249" t="s">
        <v>51</v>
      </c>
      <c r="F39" s="246"/>
      <c r="G39" s="378" t="s">
        <v>2080</v>
      </c>
      <c r="H39" s="378"/>
      <c r="I39" s="378"/>
      <c r="J39" s="378"/>
      <c r="K39" s="244"/>
    </row>
    <row r="40" spans="2:11" s="1" customFormat="1" ht="15" customHeight="1">
      <c r="B40" s="247"/>
      <c r="C40" s="248"/>
      <c r="D40" s="246"/>
      <c r="E40" s="249" t="s">
        <v>131</v>
      </c>
      <c r="F40" s="246"/>
      <c r="G40" s="378" t="s">
        <v>2081</v>
      </c>
      <c r="H40" s="378"/>
      <c r="I40" s="378"/>
      <c r="J40" s="378"/>
      <c r="K40" s="244"/>
    </row>
    <row r="41" spans="2:11" s="1" customFormat="1" ht="15" customHeight="1">
      <c r="B41" s="247"/>
      <c r="C41" s="248"/>
      <c r="D41" s="246"/>
      <c r="E41" s="249" t="s">
        <v>132</v>
      </c>
      <c r="F41" s="246"/>
      <c r="G41" s="378" t="s">
        <v>2082</v>
      </c>
      <c r="H41" s="378"/>
      <c r="I41" s="378"/>
      <c r="J41" s="378"/>
      <c r="K41" s="244"/>
    </row>
    <row r="42" spans="2:11" s="1" customFormat="1" ht="15" customHeight="1">
      <c r="B42" s="247"/>
      <c r="C42" s="248"/>
      <c r="D42" s="246"/>
      <c r="E42" s="249" t="s">
        <v>2083</v>
      </c>
      <c r="F42" s="246"/>
      <c r="G42" s="378" t="s">
        <v>2084</v>
      </c>
      <c r="H42" s="378"/>
      <c r="I42" s="378"/>
      <c r="J42" s="378"/>
      <c r="K42" s="244"/>
    </row>
    <row r="43" spans="2:11" s="1" customFormat="1" ht="15" customHeight="1">
      <c r="B43" s="247"/>
      <c r="C43" s="248"/>
      <c r="D43" s="246"/>
      <c r="E43" s="249"/>
      <c r="F43" s="246"/>
      <c r="G43" s="378" t="s">
        <v>2085</v>
      </c>
      <c r="H43" s="378"/>
      <c r="I43" s="378"/>
      <c r="J43" s="378"/>
      <c r="K43" s="244"/>
    </row>
    <row r="44" spans="2:11" s="1" customFormat="1" ht="15" customHeight="1">
      <c r="B44" s="247"/>
      <c r="C44" s="248"/>
      <c r="D44" s="246"/>
      <c r="E44" s="249" t="s">
        <v>2086</v>
      </c>
      <c r="F44" s="246"/>
      <c r="G44" s="378" t="s">
        <v>2087</v>
      </c>
      <c r="H44" s="378"/>
      <c r="I44" s="378"/>
      <c r="J44" s="378"/>
      <c r="K44" s="244"/>
    </row>
    <row r="45" spans="2:11" s="1" customFormat="1" ht="15" customHeight="1">
      <c r="B45" s="247"/>
      <c r="C45" s="248"/>
      <c r="D45" s="246"/>
      <c r="E45" s="249" t="s">
        <v>134</v>
      </c>
      <c r="F45" s="246"/>
      <c r="G45" s="378" t="s">
        <v>2088</v>
      </c>
      <c r="H45" s="378"/>
      <c r="I45" s="378"/>
      <c r="J45" s="378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78" t="s">
        <v>2089</v>
      </c>
      <c r="E47" s="378"/>
      <c r="F47" s="378"/>
      <c r="G47" s="378"/>
      <c r="H47" s="378"/>
      <c r="I47" s="378"/>
      <c r="J47" s="378"/>
      <c r="K47" s="244"/>
    </row>
    <row r="48" spans="2:11" s="1" customFormat="1" ht="15" customHeight="1">
      <c r="B48" s="247"/>
      <c r="C48" s="248"/>
      <c r="D48" s="248"/>
      <c r="E48" s="378" t="s">
        <v>2090</v>
      </c>
      <c r="F48" s="378"/>
      <c r="G48" s="378"/>
      <c r="H48" s="378"/>
      <c r="I48" s="378"/>
      <c r="J48" s="378"/>
      <c r="K48" s="244"/>
    </row>
    <row r="49" spans="2:11" s="1" customFormat="1" ht="15" customHeight="1">
      <c r="B49" s="247"/>
      <c r="C49" s="248"/>
      <c r="D49" s="248"/>
      <c r="E49" s="378" t="s">
        <v>2091</v>
      </c>
      <c r="F49" s="378"/>
      <c r="G49" s="378"/>
      <c r="H49" s="378"/>
      <c r="I49" s="378"/>
      <c r="J49" s="378"/>
      <c r="K49" s="244"/>
    </row>
    <row r="50" spans="2:11" s="1" customFormat="1" ht="15" customHeight="1">
      <c r="B50" s="247"/>
      <c r="C50" s="248"/>
      <c r="D50" s="248"/>
      <c r="E50" s="378" t="s">
        <v>2092</v>
      </c>
      <c r="F50" s="378"/>
      <c r="G50" s="378"/>
      <c r="H50" s="378"/>
      <c r="I50" s="378"/>
      <c r="J50" s="378"/>
      <c r="K50" s="244"/>
    </row>
    <row r="51" spans="2:11" s="1" customFormat="1" ht="15" customHeight="1">
      <c r="B51" s="247"/>
      <c r="C51" s="248"/>
      <c r="D51" s="378" t="s">
        <v>2093</v>
      </c>
      <c r="E51" s="378"/>
      <c r="F51" s="378"/>
      <c r="G51" s="378"/>
      <c r="H51" s="378"/>
      <c r="I51" s="378"/>
      <c r="J51" s="378"/>
      <c r="K51" s="244"/>
    </row>
    <row r="52" spans="2:11" s="1" customFormat="1" ht="25.5" customHeight="1">
      <c r="B52" s="243"/>
      <c r="C52" s="379" t="s">
        <v>2094</v>
      </c>
      <c r="D52" s="379"/>
      <c r="E52" s="379"/>
      <c r="F52" s="379"/>
      <c r="G52" s="379"/>
      <c r="H52" s="379"/>
      <c r="I52" s="379"/>
      <c r="J52" s="379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78" t="s">
        <v>2095</v>
      </c>
      <c r="D54" s="378"/>
      <c r="E54" s="378"/>
      <c r="F54" s="378"/>
      <c r="G54" s="378"/>
      <c r="H54" s="378"/>
      <c r="I54" s="378"/>
      <c r="J54" s="378"/>
      <c r="K54" s="244"/>
    </row>
    <row r="55" spans="2:11" s="1" customFormat="1" ht="15" customHeight="1">
      <c r="B55" s="243"/>
      <c r="C55" s="378" t="s">
        <v>2096</v>
      </c>
      <c r="D55" s="378"/>
      <c r="E55" s="378"/>
      <c r="F55" s="378"/>
      <c r="G55" s="378"/>
      <c r="H55" s="378"/>
      <c r="I55" s="378"/>
      <c r="J55" s="378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78" t="s">
        <v>2097</v>
      </c>
      <c r="D57" s="378"/>
      <c r="E57" s="378"/>
      <c r="F57" s="378"/>
      <c r="G57" s="378"/>
      <c r="H57" s="378"/>
      <c r="I57" s="378"/>
      <c r="J57" s="378"/>
      <c r="K57" s="244"/>
    </row>
    <row r="58" spans="2:11" s="1" customFormat="1" ht="15" customHeight="1">
      <c r="B58" s="243"/>
      <c r="C58" s="248"/>
      <c r="D58" s="378" t="s">
        <v>2098</v>
      </c>
      <c r="E58" s="378"/>
      <c r="F58" s="378"/>
      <c r="G58" s="378"/>
      <c r="H58" s="378"/>
      <c r="I58" s="378"/>
      <c r="J58" s="378"/>
      <c r="K58" s="244"/>
    </row>
    <row r="59" spans="2:11" s="1" customFormat="1" ht="15" customHeight="1">
      <c r="B59" s="243"/>
      <c r="C59" s="248"/>
      <c r="D59" s="378" t="s">
        <v>2099</v>
      </c>
      <c r="E59" s="378"/>
      <c r="F59" s="378"/>
      <c r="G59" s="378"/>
      <c r="H59" s="378"/>
      <c r="I59" s="378"/>
      <c r="J59" s="378"/>
      <c r="K59" s="244"/>
    </row>
    <row r="60" spans="2:11" s="1" customFormat="1" ht="15" customHeight="1">
      <c r="B60" s="243"/>
      <c r="C60" s="248"/>
      <c r="D60" s="378" t="s">
        <v>2100</v>
      </c>
      <c r="E60" s="378"/>
      <c r="F60" s="378"/>
      <c r="G60" s="378"/>
      <c r="H60" s="378"/>
      <c r="I60" s="378"/>
      <c r="J60" s="378"/>
      <c r="K60" s="244"/>
    </row>
    <row r="61" spans="2:11" s="1" customFormat="1" ht="15" customHeight="1">
      <c r="B61" s="243"/>
      <c r="C61" s="248"/>
      <c r="D61" s="378" t="s">
        <v>2101</v>
      </c>
      <c r="E61" s="378"/>
      <c r="F61" s="378"/>
      <c r="G61" s="378"/>
      <c r="H61" s="378"/>
      <c r="I61" s="378"/>
      <c r="J61" s="378"/>
      <c r="K61" s="244"/>
    </row>
    <row r="62" spans="2:11" s="1" customFormat="1" ht="15" customHeight="1">
      <c r="B62" s="243"/>
      <c r="C62" s="248"/>
      <c r="D62" s="381" t="s">
        <v>2102</v>
      </c>
      <c r="E62" s="381"/>
      <c r="F62" s="381"/>
      <c r="G62" s="381"/>
      <c r="H62" s="381"/>
      <c r="I62" s="381"/>
      <c r="J62" s="381"/>
      <c r="K62" s="244"/>
    </row>
    <row r="63" spans="2:11" s="1" customFormat="1" ht="15" customHeight="1">
      <c r="B63" s="243"/>
      <c r="C63" s="248"/>
      <c r="D63" s="378" t="s">
        <v>2103</v>
      </c>
      <c r="E63" s="378"/>
      <c r="F63" s="378"/>
      <c r="G63" s="378"/>
      <c r="H63" s="378"/>
      <c r="I63" s="378"/>
      <c r="J63" s="378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78" t="s">
        <v>2104</v>
      </c>
      <c r="E65" s="378"/>
      <c r="F65" s="378"/>
      <c r="G65" s="378"/>
      <c r="H65" s="378"/>
      <c r="I65" s="378"/>
      <c r="J65" s="378"/>
      <c r="K65" s="244"/>
    </row>
    <row r="66" spans="2:11" s="1" customFormat="1" ht="15" customHeight="1">
      <c r="B66" s="243"/>
      <c r="C66" s="248"/>
      <c r="D66" s="381" t="s">
        <v>2105</v>
      </c>
      <c r="E66" s="381"/>
      <c r="F66" s="381"/>
      <c r="G66" s="381"/>
      <c r="H66" s="381"/>
      <c r="I66" s="381"/>
      <c r="J66" s="381"/>
      <c r="K66" s="244"/>
    </row>
    <row r="67" spans="2:11" s="1" customFormat="1" ht="15" customHeight="1">
      <c r="B67" s="243"/>
      <c r="C67" s="248"/>
      <c r="D67" s="378" t="s">
        <v>2106</v>
      </c>
      <c r="E67" s="378"/>
      <c r="F67" s="378"/>
      <c r="G67" s="378"/>
      <c r="H67" s="378"/>
      <c r="I67" s="378"/>
      <c r="J67" s="378"/>
      <c r="K67" s="244"/>
    </row>
    <row r="68" spans="2:11" s="1" customFormat="1" ht="15" customHeight="1">
      <c r="B68" s="243"/>
      <c r="C68" s="248"/>
      <c r="D68" s="378" t="s">
        <v>2107</v>
      </c>
      <c r="E68" s="378"/>
      <c r="F68" s="378"/>
      <c r="G68" s="378"/>
      <c r="H68" s="378"/>
      <c r="I68" s="378"/>
      <c r="J68" s="378"/>
      <c r="K68" s="244"/>
    </row>
    <row r="69" spans="2:11" s="1" customFormat="1" ht="15" customHeight="1">
      <c r="B69" s="243"/>
      <c r="C69" s="248"/>
      <c r="D69" s="378" t="s">
        <v>2108</v>
      </c>
      <c r="E69" s="378"/>
      <c r="F69" s="378"/>
      <c r="G69" s="378"/>
      <c r="H69" s="378"/>
      <c r="I69" s="378"/>
      <c r="J69" s="378"/>
      <c r="K69" s="244"/>
    </row>
    <row r="70" spans="2:11" s="1" customFormat="1" ht="15" customHeight="1">
      <c r="B70" s="243"/>
      <c r="C70" s="248"/>
      <c r="D70" s="378" t="s">
        <v>2109</v>
      </c>
      <c r="E70" s="378"/>
      <c r="F70" s="378"/>
      <c r="G70" s="378"/>
      <c r="H70" s="378"/>
      <c r="I70" s="378"/>
      <c r="J70" s="378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82" t="s">
        <v>2110</v>
      </c>
      <c r="D75" s="382"/>
      <c r="E75" s="382"/>
      <c r="F75" s="382"/>
      <c r="G75" s="382"/>
      <c r="H75" s="382"/>
      <c r="I75" s="382"/>
      <c r="J75" s="382"/>
      <c r="K75" s="261"/>
    </row>
    <row r="76" spans="2:11" s="1" customFormat="1" ht="17.25" customHeight="1">
      <c r="B76" s="260"/>
      <c r="C76" s="262" t="s">
        <v>2111</v>
      </c>
      <c r="D76" s="262"/>
      <c r="E76" s="262"/>
      <c r="F76" s="262" t="s">
        <v>2112</v>
      </c>
      <c r="G76" s="263"/>
      <c r="H76" s="262" t="s">
        <v>51</v>
      </c>
      <c r="I76" s="262" t="s">
        <v>54</v>
      </c>
      <c r="J76" s="262" t="s">
        <v>2113</v>
      </c>
      <c r="K76" s="261"/>
    </row>
    <row r="77" spans="2:11" s="1" customFormat="1" ht="17.25" customHeight="1">
      <c r="B77" s="260"/>
      <c r="C77" s="264" t="s">
        <v>2114</v>
      </c>
      <c r="D77" s="264"/>
      <c r="E77" s="264"/>
      <c r="F77" s="265" t="s">
        <v>2115</v>
      </c>
      <c r="G77" s="266"/>
      <c r="H77" s="264"/>
      <c r="I77" s="264"/>
      <c r="J77" s="264" t="s">
        <v>2116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50</v>
      </c>
      <c r="D79" s="269"/>
      <c r="E79" s="269"/>
      <c r="F79" s="270" t="s">
        <v>2117</v>
      </c>
      <c r="G79" s="271"/>
      <c r="H79" s="249" t="s">
        <v>2118</v>
      </c>
      <c r="I79" s="249" t="s">
        <v>2119</v>
      </c>
      <c r="J79" s="249">
        <v>20</v>
      </c>
      <c r="K79" s="261"/>
    </row>
    <row r="80" spans="2:11" s="1" customFormat="1" ht="15" customHeight="1">
      <c r="B80" s="260"/>
      <c r="C80" s="249" t="s">
        <v>2120</v>
      </c>
      <c r="D80" s="249"/>
      <c r="E80" s="249"/>
      <c r="F80" s="270" t="s">
        <v>2117</v>
      </c>
      <c r="G80" s="271"/>
      <c r="H80" s="249" t="s">
        <v>2121</v>
      </c>
      <c r="I80" s="249" t="s">
        <v>2119</v>
      </c>
      <c r="J80" s="249">
        <v>120</v>
      </c>
      <c r="K80" s="261"/>
    </row>
    <row r="81" spans="2:11" s="1" customFormat="1" ht="15" customHeight="1">
      <c r="B81" s="272"/>
      <c r="C81" s="249" t="s">
        <v>2122</v>
      </c>
      <c r="D81" s="249"/>
      <c r="E81" s="249"/>
      <c r="F81" s="270" t="s">
        <v>2123</v>
      </c>
      <c r="G81" s="271"/>
      <c r="H81" s="249" t="s">
        <v>2124</v>
      </c>
      <c r="I81" s="249" t="s">
        <v>2119</v>
      </c>
      <c r="J81" s="249">
        <v>50</v>
      </c>
      <c r="K81" s="261"/>
    </row>
    <row r="82" spans="2:11" s="1" customFormat="1" ht="15" customHeight="1">
      <c r="B82" s="272"/>
      <c r="C82" s="249" t="s">
        <v>2125</v>
      </c>
      <c r="D82" s="249"/>
      <c r="E82" s="249"/>
      <c r="F82" s="270" t="s">
        <v>2117</v>
      </c>
      <c r="G82" s="271"/>
      <c r="H82" s="249" t="s">
        <v>2126</v>
      </c>
      <c r="I82" s="249" t="s">
        <v>2127</v>
      </c>
      <c r="J82" s="249"/>
      <c r="K82" s="261"/>
    </row>
    <row r="83" spans="2:11" s="1" customFormat="1" ht="15" customHeight="1">
      <c r="B83" s="272"/>
      <c r="C83" s="273" t="s">
        <v>2128</v>
      </c>
      <c r="D83" s="273"/>
      <c r="E83" s="273"/>
      <c r="F83" s="274" t="s">
        <v>2123</v>
      </c>
      <c r="G83" s="273"/>
      <c r="H83" s="273" t="s">
        <v>2129</v>
      </c>
      <c r="I83" s="273" t="s">
        <v>2119</v>
      </c>
      <c r="J83" s="273">
        <v>15</v>
      </c>
      <c r="K83" s="261"/>
    </row>
    <row r="84" spans="2:11" s="1" customFormat="1" ht="15" customHeight="1">
      <c r="B84" s="272"/>
      <c r="C84" s="273" t="s">
        <v>2130</v>
      </c>
      <c r="D84" s="273"/>
      <c r="E84" s="273"/>
      <c r="F84" s="274" t="s">
        <v>2123</v>
      </c>
      <c r="G84" s="273"/>
      <c r="H84" s="273" t="s">
        <v>2131</v>
      </c>
      <c r="I84" s="273" t="s">
        <v>2119</v>
      </c>
      <c r="J84" s="273">
        <v>15</v>
      </c>
      <c r="K84" s="261"/>
    </row>
    <row r="85" spans="2:11" s="1" customFormat="1" ht="15" customHeight="1">
      <c r="B85" s="272"/>
      <c r="C85" s="273" t="s">
        <v>2132</v>
      </c>
      <c r="D85" s="273"/>
      <c r="E85" s="273"/>
      <c r="F85" s="274" t="s">
        <v>2123</v>
      </c>
      <c r="G85" s="273"/>
      <c r="H85" s="273" t="s">
        <v>2133</v>
      </c>
      <c r="I85" s="273" t="s">
        <v>2119</v>
      </c>
      <c r="J85" s="273">
        <v>20</v>
      </c>
      <c r="K85" s="261"/>
    </row>
    <row r="86" spans="2:11" s="1" customFormat="1" ht="15" customHeight="1">
      <c r="B86" s="272"/>
      <c r="C86" s="273" t="s">
        <v>2134</v>
      </c>
      <c r="D86" s="273"/>
      <c r="E86" s="273"/>
      <c r="F86" s="274" t="s">
        <v>2123</v>
      </c>
      <c r="G86" s="273"/>
      <c r="H86" s="273" t="s">
        <v>2135</v>
      </c>
      <c r="I86" s="273" t="s">
        <v>2119</v>
      </c>
      <c r="J86" s="273">
        <v>20</v>
      </c>
      <c r="K86" s="261"/>
    </row>
    <row r="87" spans="2:11" s="1" customFormat="1" ht="15" customHeight="1">
      <c r="B87" s="272"/>
      <c r="C87" s="249" t="s">
        <v>2136</v>
      </c>
      <c r="D87" s="249"/>
      <c r="E87" s="249"/>
      <c r="F87" s="270" t="s">
        <v>2123</v>
      </c>
      <c r="G87" s="271"/>
      <c r="H87" s="249" t="s">
        <v>2137</v>
      </c>
      <c r="I87" s="249" t="s">
        <v>2119</v>
      </c>
      <c r="J87" s="249">
        <v>50</v>
      </c>
      <c r="K87" s="261"/>
    </row>
    <row r="88" spans="2:11" s="1" customFormat="1" ht="15" customHeight="1">
      <c r="B88" s="272"/>
      <c r="C88" s="249" t="s">
        <v>2138</v>
      </c>
      <c r="D88" s="249"/>
      <c r="E88" s="249"/>
      <c r="F88" s="270" t="s">
        <v>2123</v>
      </c>
      <c r="G88" s="271"/>
      <c r="H88" s="249" t="s">
        <v>2139</v>
      </c>
      <c r="I88" s="249" t="s">
        <v>2119</v>
      </c>
      <c r="J88" s="249">
        <v>20</v>
      </c>
      <c r="K88" s="261"/>
    </row>
    <row r="89" spans="2:11" s="1" customFormat="1" ht="15" customHeight="1">
      <c r="B89" s="272"/>
      <c r="C89" s="249" t="s">
        <v>2140</v>
      </c>
      <c r="D89" s="249"/>
      <c r="E89" s="249"/>
      <c r="F89" s="270" t="s">
        <v>2123</v>
      </c>
      <c r="G89" s="271"/>
      <c r="H89" s="249" t="s">
        <v>2141</v>
      </c>
      <c r="I89" s="249" t="s">
        <v>2119</v>
      </c>
      <c r="J89" s="249">
        <v>20</v>
      </c>
      <c r="K89" s="261"/>
    </row>
    <row r="90" spans="2:11" s="1" customFormat="1" ht="15" customHeight="1">
      <c r="B90" s="272"/>
      <c r="C90" s="249" t="s">
        <v>2142</v>
      </c>
      <c r="D90" s="249"/>
      <c r="E90" s="249"/>
      <c r="F90" s="270" t="s">
        <v>2123</v>
      </c>
      <c r="G90" s="271"/>
      <c r="H90" s="249" t="s">
        <v>2143</v>
      </c>
      <c r="I90" s="249" t="s">
        <v>2119</v>
      </c>
      <c r="J90" s="249">
        <v>50</v>
      </c>
      <c r="K90" s="261"/>
    </row>
    <row r="91" spans="2:11" s="1" customFormat="1" ht="15" customHeight="1">
      <c r="B91" s="272"/>
      <c r="C91" s="249" t="s">
        <v>2144</v>
      </c>
      <c r="D91" s="249"/>
      <c r="E91" s="249"/>
      <c r="F91" s="270" t="s">
        <v>2123</v>
      </c>
      <c r="G91" s="271"/>
      <c r="H91" s="249" t="s">
        <v>2144</v>
      </c>
      <c r="I91" s="249" t="s">
        <v>2119</v>
      </c>
      <c r="J91" s="249">
        <v>50</v>
      </c>
      <c r="K91" s="261"/>
    </row>
    <row r="92" spans="2:11" s="1" customFormat="1" ht="15" customHeight="1">
      <c r="B92" s="272"/>
      <c r="C92" s="249" t="s">
        <v>2145</v>
      </c>
      <c r="D92" s="249"/>
      <c r="E92" s="249"/>
      <c r="F92" s="270" t="s">
        <v>2123</v>
      </c>
      <c r="G92" s="271"/>
      <c r="H92" s="249" t="s">
        <v>2146</v>
      </c>
      <c r="I92" s="249" t="s">
        <v>2119</v>
      </c>
      <c r="J92" s="249">
        <v>255</v>
      </c>
      <c r="K92" s="261"/>
    </row>
    <row r="93" spans="2:11" s="1" customFormat="1" ht="15" customHeight="1">
      <c r="B93" s="272"/>
      <c r="C93" s="249" t="s">
        <v>2147</v>
      </c>
      <c r="D93" s="249"/>
      <c r="E93" s="249"/>
      <c r="F93" s="270" t="s">
        <v>2117</v>
      </c>
      <c r="G93" s="271"/>
      <c r="H93" s="249" t="s">
        <v>2148</v>
      </c>
      <c r="I93" s="249" t="s">
        <v>2149</v>
      </c>
      <c r="J93" s="249"/>
      <c r="K93" s="261"/>
    </row>
    <row r="94" spans="2:11" s="1" customFormat="1" ht="15" customHeight="1">
      <c r="B94" s="272"/>
      <c r="C94" s="249" t="s">
        <v>2150</v>
      </c>
      <c r="D94" s="249"/>
      <c r="E94" s="249"/>
      <c r="F94" s="270" t="s">
        <v>2117</v>
      </c>
      <c r="G94" s="271"/>
      <c r="H94" s="249" t="s">
        <v>2151</v>
      </c>
      <c r="I94" s="249" t="s">
        <v>2152</v>
      </c>
      <c r="J94" s="249"/>
      <c r="K94" s="261"/>
    </row>
    <row r="95" spans="2:11" s="1" customFormat="1" ht="15" customHeight="1">
      <c r="B95" s="272"/>
      <c r="C95" s="249" t="s">
        <v>2153</v>
      </c>
      <c r="D95" s="249"/>
      <c r="E95" s="249"/>
      <c r="F95" s="270" t="s">
        <v>2117</v>
      </c>
      <c r="G95" s="271"/>
      <c r="H95" s="249" t="s">
        <v>2153</v>
      </c>
      <c r="I95" s="249" t="s">
        <v>2152</v>
      </c>
      <c r="J95" s="249"/>
      <c r="K95" s="261"/>
    </row>
    <row r="96" spans="2:11" s="1" customFormat="1" ht="15" customHeight="1">
      <c r="B96" s="272"/>
      <c r="C96" s="249" t="s">
        <v>35</v>
      </c>
      <c r="D96" s="249"/>
      <c r="E96" s="249"/>
      <c r="F96" s="270" t="s">
        <v>2117</v>
      </c>
      <c r="G96" s="271"/>
      <c r="H96" s="249" t="s">
        <v>2154</v>
      </c>
      <c r="I96" s="249" t="s">
        <v>2152</v>
      </c>
      <c r="J96" s="249"/>
      <c r="K96" s="261"/>
    </row>
    <row r="97" spans="2:11" s="1" customFormat="1" ht="15" customHeight="1">
      <c r="B97" s="272"/>
      <c r="C97" s="249" t="s">
        <v>45</v>
      </c>
      <c r="D97" s="249"/>
      <c r="E97" s="249"/>
      <c r="F97" s="270" t="s">
        <v>2117</v>
      </c>
      <c r="G97" s="271"/>
      <c r="H97" s="249" t="s">
        <v>2155</v>
      </c>
      <c r="I97" s="249" t="s">
        <v>2152</v>
      </c>
      <c r="J97" s="249"/>
      <c r="K97" s="261"/>
    </row>
    <row r="98" spans="2:11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pans="2:11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82" t="s">
        <v>2156</v>
      </c>
      <c r="D102" s="382"/>
      <c r="E102" s="382"/>
      <c r="F102" s="382"/>
      <c r="G102" s="382"/>
      <c r="H102" s="382"/>
      <c r="I102" s="382"/>
      <c r="J102" s="382"/>
      <c r="K102" s="261"/>
    </row>
    <row r="103" spans="2:11" s="1" customFormat="1" ht="17.25" customHeight="1">
      <c r="B103" s="260"/>
      <c r="C103" s="262" t="s">
        <v>2111</v>
      </c>
      <c r="D103" s="262"/>
      <c r="E103" s="262"/>
      <c r="F103" s="262" t="s">
        <v>2112</v>
      </c>
      <c r="G103" s="263"/>
      <c r="H103" s="262" t="s">
        <v>51</v>
      </c>
      <c r="I103" s="262" t="s">
        <v>54</v>
      </c>
      <c r="J103" s="262" t="s">
        <v>2113</v>
      </c>
      <c r="K103" s="261"/>
    </row>
    <row r="104" spans="2:11" s="1" customFormat="1" ht="17.25" customHeight="1">
      <c r="B104" s="260"/>
      <c r="C104" s="264" t="s">
        <v>2114</v>
      </c>
      <c r="D104" s="264"/>
      <c r="E104" s="264"/>
      <c r="F104" s="265" t="s">
        <v>2115</v>
      </c>
      <c r="G104" s="266"/>
      <c r="H104" s="264"/>
      <c r="I104" s="264"/>
      <c r="J104" s="264" t="s">
        <v>2116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pans="2:11" s="1" customFormat="1" ht="15" customHeight="1">
      <c r="B106" s="260"/>
      <c r="C106" s="249" t="s">
        <v>50</v>
      </c>
      <c r="D106" s="269"/>
      <c r="E106" s="269"/>
      <c r="F106" s="270" t="s">
        <v>2117</v>
      </c>
      <c r="G106" s="249"/>
      <c r="H106" s="249" t="s">
        <v>2157</v>
      </c>
      <c r="I106" s="249" t="s">
        <v>2119</v>
      </c>
      <c r="J106" s="249">
        <v>20</v>
      </c>
      <c r="K106" s="261"/>
    </row>
    <row r="107" spans="2:11" s="1" customFormat="1" ht="15" customHeight="1">
      <c r="B107" s="260"/>
      <c r="C107" s="249" t="s">
        <v>2120</v>
      </c>
      <c r="D107" s="249"/>
      <c r="E107" s="249"/>
      <c r="F107" s="270" t="s">
        <v>2117</v>
      </c>
      <c r="G107" s="249"/>
      <c r="H107" s="249" t="s">
        <v>2157</v>
      </c>
      <c r="I107" s="249" t="s">
        <v>2119</v>
      </c>
      <c r="J107" s="249">
        <v>120</v>
      </c>
      <c r="K107" s="261"/>
    </row>
    <row r="108" spans="2:11" s="1" customFormat="1" ht="15" customHeight="1">
      <c r="B108" s="272"/>
      <c r="C108" s="249" t="s">
        <v>2122</v>
      </c>
      <c r="D108" s="249"/>
      <c r="E108" s="249"/>
      <c r="F108" s="270" t="s">
        <v>2123</v>
      </c>
      <c r="G108" s="249"/>
      <c r="H108" s="249" t="s">
        <v>2157</v>
      </c>
      <c r="I108" s="249" t="s">
        <v>2119</v>
      </c>
      <c r="J108" s="249">
        <v>50</v>
      </c>
      <c r="K108" s="261"/>
    </row>
    <row r="109" spans="2:11" s="1" customFormat="1" ht="15" customHeight="1">
      <c r="B109" s="272"/>
      <c r="C109" s="249" t="s">
        <v>2125</v>
      </c>
      <c r="D109" s="249"/>
      <c r="E109" s="249"/>
      <c r="F109" s="270" t="s">
        <v>2117</v>
      </c>
      <c r="G109" s="249"/>
      <c r="H109" s="249" t="s">
        <v>2157</v>
      </c>
      <c r="I109" s="249" t="s">
        <v>2127</v>
      </c>
      <c r="J109" s="249"/>
      <c r="K109" s="261"/>
    </row>
    <row r="110" spans="2:11" s="1" customFormat="1" ht="15" customHeight="1">
      <c r="B110" s="272"/>
      <c r="C110" s="249" t="s">
        <v>2136</v>
      </c>
      <c r="D110" s="249"/>
      <c r="E110" s="249"/>
      <c r="F110" s="270" t="s">
        <v>2123</v>
      </c>
      <c r="G110" s="249"/>
      <c r="H110" s="249" t="s">
        <v>2157</v>
      </c>
      <c r="I110" s="249" t="s">
        <v>2119</v>
      </c>
      <c r="J110" s="249">
        <v>50</v>
      </c>
      <c r="K110" s="261"/>
    </row>
    <row r="111" spans="2:11" s="1" customFormat="1" ht="15" customHeight="1">
      <c r="B111" s="272"/>
      <c r="C111" s="249" t="s">
        <v>2144</v>
      </c>
      <c r="D111" s="249"/>
      <c r="E111" s="249"/>
      <c r="F111" s="270" t="s">
        <v>2123</v>
      </c>
      <c r="G111" s="249"/>
      <c r="H111" s="249" t="s">
        <v>2157</v>
      </c>
      <c r="I111" s="249" t="s">
        <v>2119</v>
      </c>
      <c r="J111" s="249">
        <v>50</v>
      </c>
      <c r="K111" s="261"/>
    </row>
    <row r="112" spans="2:11" s="1" customFormat="1" ht="15" customHeight="1">
      <c r="B112" s="272"/>
      <c r="C112" s="249" t="s">
        <v>2142</v>
      </c>
      <c r="D112" s="249"/>
      <c r="E112" s="249"/>
      <c r="F112" s="270" t="s">
        <v>2123</v>
      </c>
      <c r="G112" s="249"/>
      <c r="H112" s="249" t="s">
        <v>2157</v>
      </c>
      <c r="I112" s="249" t="s">
        <v>2119</v>
      </c>
      <c r="J112" s="249">
        <v>50</v>
      </c>
      <c r="K112" s="261"/>
    </row>
    <row r="113" spans="2:11" s="1" customFormat="1" ht="15" customHeight="1">
      <c r="B113" s="272"/>
      <c r="C113" s="249" t="s">
        <v>50</v>
      </c>
      <c r="D113" s="249"/>
      <c r="E113" s="249"/>
      <c r="F113" s="270" t="s">
        <v>2117</v>
      </c>
      <c r="G113" s="249"/>
      <c r="H113" s="249" t="s">
        <v>2158</v>
      </c>
      <c r="I113" s="249" t="s">
        <v>2119</v>
      </c>
      <c r="J113" s="249">
        <v>20</v>
      </c>
      <c r="K113" s="261"/>
    </row>
    <row r="114" spans="2:11" s="1" customFormat="1" ht="15" customHeight="1">
      <c r="B114" s="272"/>
      <c r="C114" s="249" t="s">
        <v>2159</v>
      </c>
      <c r="D114" s="249"/>
      <c r="E114" s="249"/>
      <c r="F114" s="270" t="s">
        <v>2117</v>
      </c>
      <c r="G114" s="249"/>
      <c r="H114" s="249" t="s">
        <v>2160</v>
      </c>
      <c r="I114" s="249" t="s">
        <v>2119</v>
      </c>
      <c r="J114" s="249">
        <v>120</v>
      </c>
      <c r="K114" s="261"/>
    </row>
    <row r="115" spans="2:11" s="1" customFormat="1" ht="15" customHeight="1">
      <c r="B115" s="272"/>
      <c r="C115" s="249" t="s">
        <v>35</v>
      </c>
      <c r="D115" s="249"/>
      <c r="E115" s="249"/>
      <c r="F115" s="270" t="s">
        <v>2117</v>
      </c>
      <c r="G115" s="249"/>
      <c r="H115" s="249" t="s">
        <v>2161</v>
      </c>
      <c r="I115" s="249" t="s">
        <v>2152</v>
      </c>
      <c r="J115" s="249"/>
      <c r="K115" s="261"/>
    </row>
    <row r="116" spans="2:11" s="1" customFormat="1" ht="15" customHeight="1">
      <c r="B116" s="272"/>
      <c r="C116" s="249" t="s">
        <v>45</v>
      </c>
      <c r="D116" s="249"/>
      <c r="E116" s="249"/>
      <c r="F116" s="270" t="s">
        <v>2117</v>
      </c>
      <c r="G116" s="249"/>
      <c r="H116" s="249" t="s">
        <v>2162</v>
      </c>
      <c r="I116" s="249" t="s">
        <v>2152</v>
      </c>
      <c r="J116" s="249"/>
      <c r="K116" s="261"/>
    </row>
    <row r="117" spans="2:11" s="1" customFormat="1" ht="15" customHeight="1">
      <c r="B117" s="272"/>
      <c r="C117" s="249" t="s">
        <v>54</v>
      </c>
      <c r="D117" s="249"/>
      <c r="E117" s="249"/>
      <c r="F117" s="270" t="s">
        <v>2117</v>
      </c>
      <c r="G117" s="249"/>
      <c r="H117" s="249" t="s">
        <v>2163</v>
      </c>
      <c r="I117" s="249" t="s">
        <v>2164</v>
      </c>
      <c r="J117" s="249"/>
      <c r="K117" s="261"/>
    </row>
    <row r="118" spans="2:11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pans="2:11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pans="2:11" s="1" customFormat="1" ht="45" customHeight="1">
      <c r="B122" s="288"/>
      <c r="C122" s="380" t="s">
        <v>2165</v>
      </c>
      <c r="D122" s="380"/>
      <c r="E122" s="380"/>
      <c r="F122" s="380"/>
      <c r="G122" s="380"/>
      <c r="H122" s="380"/>
      <c r="I122" s="380"/>
      <c r="J122" s="380"/>
      <c r="K122" s="289"/>
    </row>
    <row r="123" spans="2:11" s="1" customFormat="1" ht="17.25" customHeight="1">
      <c r="B123" s="290"/>
      <c r="C123" s="262" t="s">
        <v>2111</v>
      </c>
      <c r="D123" s="262"/>
      <c r="E123" s="262"/>
      <c r="F123" s="262" t="s">
        <v>2112</v>
      </c>
      <c r="G123" s="263"/>
      <c r="H123" s="262" t="s">
        <v>51</v>
      </c>
      <c r="I123" s="262" t="s">
        <v>54</v>
      </c>
      <c r="J123" s="262" t="s">
        <v>2113</v>
      </c>
      <c r="K123" s="291"/>
    </row>
    <row r="124" spans="2:11" s="1" customFormat="1" ht="17.25" customHeight="1">
      <c r="B124" s="290"/>
      <c r="C124" s="264" t="s">
        <v>2114</v>
      </c>
      <c r="D124" s="264"/>
      <c r="E124" s="264"/>
      <c r="F124" s="265" t="s">
        <v>2115</v>
      </c>
      <c r="G124" s="266"/>
      <c r="H124" s="264"/>
      <c r="I124" s="264"/>
      <c r="J124" s="264" t="s">
        <v>2116</v>
      </c>
      <c r="K124" s="291"/>
    </row>
    <row r="125" spans="2:11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pans="2:11" s="1" customFormat="1" ht="15" customHeight="1">
      <c r="B126" s="292"/>
      <c r="C126" s="249" t="s">
        <v>2120</v>
      </c>
      <c r="D126" s="269"/>
      <c r="E126" s="269"/>
      <c r="F126" s="270" t="s">
        <v>2117</v>
      </c>
      <c r="G126" s="249"/>
      <c r="H126" s="249" t="s">
        <v>2157</v>
      </c>
      <c r="I126" s="249" t="s">
        <v>2119</v>
      </c>
      <c r="J126" s="249">
        <v>120</v>
      </c>
      <c r="K126" s="295"/>
    </row>
    <row r="127" spans="2:11" s="1" customFormat="1" ht="15" customHeight="1">
      <c r="B127" s="292"/>
      <c r="C127" s="249" t="s">
        <v>2166</v>
      </c>
      <c r="D127" s="249"/>
      <c r="E127" s="249"/>
      <c r="F127" s="270" t="s">
        <v>2117</v>
      </c>
      <c r="G127" s="249"/>
      <c r="H127" s="249" t="s">
        <v>2167</v>
      </c>
      <c r="I127" s="249" t="s">
        <v>2119</v>
      </c>
      <c r="J127" s="249" t="s">
        <v>2168</v>
      </c>
      <c r="K127" s="295"/>
    </row>
    <row r="128" spans="2:11" s="1" customFormat="1" ht="15" customHeight="1">
      <c r="B128" s="292"/>
      <c r="C128" s="249" t="s">
        <v>86</v>
      </c>
      <c r="D128" s="249"/>
      <c r="E128" s="249"/>
      <c r="F128" s="270" t="s">
        <v>2117</v>
      </c>
      <c r="G128" s="249"/>
      <c r="H128" s="249" t="s">
        <v>2169</v>
      </c>
      <c r="I128" s="249" t="s">
        <v>2119</v>
      </c>
      <c r="J128" s="249" t="s">
        <v>2168</v>
      </c>
      <c r="K128" s="295"/>
    </row>
    <row r="129" spans="2:11" s="1" customFormat="1" ht="15" customHeight="1">
      <c r="B129" s="292"/>
      <c r="C129" s="249" t="s">
        <v>2128</v>
      </c>
      <c r="D129" s="249"/>
      <c r="E129" s="249"/>
      <c r="F129" s="270" t="s">
        <v>2123</v>
      </c>
      <c r="G129" s="249"/>
      <c r="H129" s="249" t="s">
        <v>2129</v>
      </c>
      <c r="I129" s="249" t="s">
        <v>2119</v>
      </c>
      <c r="J129" s="249">
        <v>15</v>
      </c>
      <c r="K129" s="295"/>
    </row>
    <row r="130" spans="2:11" s="1" customFormat="1" ht="15" customHeight="1">
      <c r="B130" s="292"/>
      <c r="C130" s="273" t="s">
        <v>2130</v>
      </c>
      <c r="D130" s="273"/>
      <c r="E130" s="273"/>
      <c r="F130" s="274" t="s">
        <v>2123</v>
      </c>
      <c r="G130" s="273"/>
      <c r="H130" s="273" t="s">
        <v>2131</v>
      </c>
      <c r="I130" s="273" t="s">
        <v>2119</v>
      </c>
      <c r="J130" s="273">
        <v>15</v>
      </c>
      <c r="K130" s="295"/>
    </row>
    <row r="131" spans="2:11" s="1" customFormat="1" ht="15" customHeight="1">
      <c r="B131" s="292"/>
      <c r="C131" s="273" t="s">
        <v>2132</v>
      </c>
      <c r="D131" s="273"/>
      <c r="E131" s="273"/>
      <c r="F131" s="274" t="s">
        <v>2123</v>
      </c>
      <c r="G131" s="273"/>
      <c r="H131" s="273" t="s">
        <v>2133</v>
      </c>
      <c r="I131" s="273" t="s">
        <v>2119</v>
      </c>
      <c r="J131" s="273">
        <v>20</v>
      </c>
      <c r="K131" s="295"/>
    </row>
    <row r="132" spans="2:11" s="1" customFormat="1" ht="15" customHeight="1">
      <c r="B132" s="292"/>
      <c r="C132" s="273" t="s">
        <v>2134</v>
      </c>
      <c r="D132" s="273"/>
      <c r="E132" s="273"/>
      <c r="F132" s="274" t="s">
        <v>2123</v>
      </c>
      <c r="G132" s="273"/>
      <c r="H132" s="273" t="s">
        <v>2135</v>
      </c>
      <c r="I132" s="273" t="s">
        <v>2119</v>
      </c>
      <c r="J132" s="273">
        <v>20</v>
      </c>
      <c r="K132" s="295"/>
    </row>
    <row r="133" spans="2:11" s="1" customFormat="1" ht="15" customHeight="1">
      <c r="B133" s="292"/>
      <c r="C133" s="249" t="s">
        <v>2122</v>
      </c>
      <c r="D133" s="249"/>
      <c r="E133" s="249"/>
      <c r="F133" s="270" t="s">
        <v>2123</v>
      </c>
      <c r="G133" s="249"/>
      <c r="H133" s="249" t="s">
        <v>2157</v>
      </c>
      <c r="I133" s="249" t="s">
        <v>2119</v>
      </c>
      <c r="J133" s="249">
        <v>50</v>
      </c>
      <c r="K133" s="295"/>
    </row>
    <row r="134" spans="2:11" s="1" customFormat="1" ht="15" customHeight="1">
      <c r="B134" s="292"/>
      <c r="C134" s="249" t="s">
        <v>2136</v>
      </c>
      <c r="D134" s="249"/>
      <c r="E134" s="249"/>
      <c r="F134" s="270" t="s">
        <v>2123</v>
      </c>
      <c r="G134" s="249"/>
      <c r="H134" s="249" t="s">
        <v>2157</v>
      </c>
      <c r="I134" s="249" t="s">
        <v>2119</v>
      </c>
      <c r="J134" s="249">
        <v>50</v>
      </c>
      <c r="K134" s="295"/>
    </row>
    <row r="135" spans="2:11" s="1" customFormat="1" ht="15" customHeight="1">
      <c r="B135" s="292"/>
      <c r="C135" s="249" t="s">
        <v>2142</v>
      </c>
      <c r="D135" s="249"/>
      <c r="E135" s="249"/>
      <c r="F135" s="270" t="s">
        <v>2123</v>
      </c>
      <c r="G135" s="249"/>
      <c r="H135" s="249" t="s">
        <v>2157</v>
      </c>
      <c r="I135" s="249" t="s">
        <v>2119</v>
      </c>
      <c r="J135" s="249">
        <v>50</v>
      </c>
      <c r="K135" s="295"/>
    </row>
    <row r="136" spans="2:11" s="1" customFormat="1" ht="15" customHeight="1">
      <c r="B136" s="292"/>
      <c r="C136" s="249" t="s">
        <v>2144</v>
      </c>
      <c r="D136" s="249"/>
      <c r="E136" s="249"/>
      <c r="F136" s="270" t="s">
        <v>2123</v>
      </c>
      <c r="G136" s="249"/>
      <c r="H136" s="249" t="s">
        <v>2157</v>
      </c>
      <c r="I136" s="249" t="s">
        <v>2119</v>
      </c>
      <c r="J136" s="249">
        <v>50</v>
      </c>
      <c r="K136" s="295"/>
    </row>
    <row r="137" spans="2:11" s="1" customFormat="1" ht="15" customHeight="1">
      <c r="B137" s="292"/>
      <c r="C137" s="249" t="s">
        <v>2145</v>
      </c>
      <c r="D137" s="249"/>
      <c r="E137" s="249"/>
      <c r="F137" s="270" t="s">
        <v>2123</v>
      </c>
      <c r="G137" s="249"/>
      <c r="H137" s="249" t="s">
        <v>2170</v>
      </c>
      <c r="I137" s="249" t="s">
        <v>2119</v>
      </c>
      <c r="J137" s="249">
        <v>255</v>
      </c>
      <c r="K137" s="295"/>
    </row>
    <row r="138" spans="2:11" s="1" customFormat="1" ht="15" customHeight="1">
      <c r="B138" s="292"/>
      <c r="C138" s="249" t="s">
        <v>2147</v>
      </c>
      <c r="D138" s="249"/>
      <c r="E138" s="249"/>
      <c r="F138" s="270" t="s">
        <v>2117</v>
      </c>
      <c r="G138" s="249"/>
      <c r="H138" s="249" t="s">
        <v>2171</v>
      </c>
      <c r="I138" s="249" t="s">
        <v>2149</v>
      </c>
      <c r="J138" s="249"/>
      <c r="K138" s="295"/>
    </row>
    <row r="139" spans="2:11" s="1" customFormat="1" ht="15" customHeight="1">
      <c r="B139" s="292"/>
      <c r="C139" s="249" t="s">
        <v>2150</v>
      </c>
      <c r="D139" s="249"/>
      <c r="E139" s="249"/>
      <c r="F139" s="270" t="s">
        <v>2117</v>
      </c>
      <c r="G139" s="249"/>
      <c r="H139" s="249" t="s">
        <v>2172</v>
      </c>
      <c r="I139" s="249" t="s">
        <v>2152</v>
      </c>
      <c r="J139" s="249"/>
      <c r="K139" s="295"/>
    </row>
    <row r="140" spans="2:11" s="1" customFormat="1" ht="15" customHeight="1">
      <c r="B140" s="292"/>
      <c r="C140" s="249" t="s">
        <v>2153</v>
      </c>
      <c r="D140" s="249"/>
      <c r="E140" s="249"/>
      <c r="F140" s="270" t="s">
        <v>2117</v>
      </c>
      <c r="G140" s="249"/>
      <c r="H140" s="249" t="s">
        <v>2153</v>
      </c>
      <c r="I140" s="249" t="s">
        <v>2152</v>
      </c>
      <c r="J140" s="249"/>
      <c r="K140" s="295"/>
    </row>
    <row r="141" spans="2:11" s="1" customFormat="1" ht="15" customHeight="1">
      <c r="B141" s="292"/>
      <c r="C141" s="249" t="s">
        <v>35</v>
      </c>
      <c r="D141" s="249"/>
      <c r="E141" s="249"/>
      <c r="F141" s="270" t="s">
        <v>2117</v>
      </c>
      <c r="G141" s="249"/>
      <c r="H141" s="249" t="s">
        <v>2173</v>
      </c>
      <c r="I141" s="249" t="s">
        <v>2152</v>
      </c>
      <c r="J141" s="249"/>
      <c r="K141" s="295"/>
    </row>
    <row r="142" spans="2:11" s="1" customFormat="1" ht="15" customHeight="1">
      <c r="B142" s="292"/>
      <c r="C142" s="249" t="s">
        <v>2174</v>
      </c>
      <c r="D142" s="249"/>
      <c r="E142" s="249"/>
      <c r="F142" s="270" t="s">
        <v>2117</v>
      </c>
      <c r="G142" s="249"/>
      <c r="H142" s="249" t="s">
        <v>2175</v>
      </c>
      <c r="I142" s="249" t="s">
        <v>2152</v>
      </c>
      <c r="J142" s="249"/>
      <c r="K142" s="295"/>
    </row>
    <row r="143" spans="2:11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pans="2:11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82" t="s">
        <v>2176</v>
      </c>
      <c r="D147" s="382"/>
      <c r="E147" s="382"/>
      <c r="F147" s="382"/>
      <c r="G147" s="382"/>
      <c r="H147" s="382"/>
      <c r="I147" s="382"/>
      <c r="J147" s="382"/>
      <c r="K147" s="261"/>
    </row>
    <row r="148" spans="2:11" s="1" customFormat="1" ht="17.25" customHeight="1">
      <c r="B148" s="260"/>
      <c r="C148" s="262" t="s">
        <v>2111</v>
      </c>
      <c r="D148" s="262"/>
      <c r="E148" s="262"/>
      <c r="F148" s="262" t="s">
        <v>2112</v>
      </c>
      <c r="G148" s="263"/>
      <c r="H148" s="262" t="s">
        <v>51</v>
      </c>
      <c r="I148" s="262" t="s">
        <v>54</v>
      </c>
      <c r="J148" s="262" t="s">
        <v>2113</v>
      </c>
      <c r="K148" s="261"/>
    </row>
    <row r="149" spans="2:11" s="1" customFormat="1" ht="17.25" customHeight="1">
      <c r="B149" s="260"/>
      <c r="C149" s="264" t="s">
        <v>2114</v>
      </c>
      <c r="D149" s="264"/>
      <c r="E149" s="264"/>
      <c r="F149" s="265" t="s">
        <v>2115</v>
      </c>
      <c r="G149" s="266"/>
      <c r="H149" s="264"/>
      <c r="I149" s="264"/>
      <c r="J149" s="264" t="s">
        <v>2116</v>
      </c>
      <c r="K149" s="261"/>
    </row>
    <row r="150" spans="2:11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pans="2:11" s="1" customFormat="1" ht="15" customHeight="1">
      <c r="B151" s="272"/>
      <c r="C151" s="299" t="s">
        <v>2120</v>
      </c>
      <c r="D151" s="249"/>
      <c r="E151" s="249"/>
      <c r="F151" s="300" t="s">
        <v>2117</v>
      </c>
      <c r="G151" s="249"/>
      <c r="H151" s="299" t="s">
        <v>2157</v>
      </c>
      <c r="I151" s="299" t="s">
        <v>2119</v>
      </c>
      <c r="J151" s="299">
        <v>120</v>
      </c>
      <c r="K151" s="295"/>
    </row>
    <row r="152" spans="2:11" s="1" customFormat="1" ht="15" customHeight="1">
      <c r="B152" s="272"/>
      <c r="C152" s="299" t="s">
        <v>2166</v>
      </c>
      <c r="D152" s="249"/>
      <c r="E152" s="249"/>
      <c r="F152" s="300" t="s">
        <v>2117</v>
      </c>
      <c r="G152" s="249"/>
      <c r="H152" s="299" t="s">
        <v>2177</v>
      </c>
      <c r="I152" s="299" t="s">
        <v>2119</v>
      </c>
      <c r="J152" s="299" t="s">
        <v>2168</v>
      </c>
      <c r="K152" s="295"/>
    </row>
    <row r="153" spans="2:11" s="1" customFormat="1" ht="15" customHeight="1">
      <c r="B153" s="272"/>
      <c r="C153" s="299" t="s">
        <v>86</v>
      </c>
      <c r="D153" s="249"/>
      <c r="E153" s="249"/>
      <c r="F153" s="300" t="s">
        <v>2117</v>
      </c>
      <c r="G153" s="249"/>
      <c r="H153" s="299" t="s">
        <v>2178</v>
      </c>
      <c r="I153" s="299" t="s">
        <v>2119</v>
      </c>
      <c r="J153" s="299" t="s">
        <v>2168</v>
      </c>
      <c r="K153" s="295"/>
    </row>
    <row r="154" spans="2:11" s="1" customFormat="1" ht="15" customHeight="1">
      <c r="B154" s="272"/>
      <c r="C154" s="299" t="s">
        <v>2122</v>
      </c>
      <c r="D154" s="249"/>
      <c r="E154" s="249"/>
      <c r="F154" s="300" t="s">
        <v>2123</v>
      </c>
      <c r="G154" s="249"/>
      <c r="H154" s="299" t="s">
        <v>2157</v>
      </c>
      <c r="I154" s="299" t="s">
        <v>2119</v>
      </c>
      <c r="J154" s="299">
        <v>50</v>
      </c>
      <c r="K154" s="295"/>
    </row>
    <row r="155" spans="2:11" s="1" customFormat="1" ht="15" customHeight="1">
      <c r="B155" s="272"/>
      <c r="C155" s="299" t="s">
        <v>2125</v>
      </c>
      <c r="D155" s="249"/>
      <c r="E155" s="249"/>
      <c r="F155" s="300" t="s">
        <v>2117</v>
      </c>
      <c r="G155" s="249"/>
      <c r="H155" s="299" t="s">
        <v>2157</v>
      </c>
      <c r="I155" s="299" t="s">
        <v>2127</v>
      </c>
      <c r="J155" s="299"/>
      <c r="K155" s="295"/>
    </row>
    <row r="156" spans="2:11" s="1" customFormat="1" ht="15" customHeight="1">
      <c r="B156" s="272"/>
      <c r="C156" s="299" t="s">
        <v>2136</v>
      </c>
      <c r="D156" s="249"/>
      <c r="E156" s="249"/>
      <c r="F156" s="300" t="s">
        <v>2123</v>
      </c>
      <c r="G156" s="249"/>
      <c r="H156" s="299" t="s">
        <v>2157</v>
      </c>
      <c r="I156" s="299" t="s">
        <v>2119</v>
      </c>
      <c r="J156" s="299">
        <v>50</v>
      </c>
      <c r="K156" s="295"/>
    </row>
    <row r="157" spans="2:11" s="1" customFormat="1" ht="15" customHeight="1">
      <c r="B157" s="272"/>
      <c r="C157" s="299" t="s">
        <v>2144</v>
      </c>
      <c r="D157" s="249"/>
      <c r="E157" s="249"/>
      <c r="F157" s="300" t="s">
        <v>2123</v>
      </c>
      <c r="G157" s="249"/>
      <c r="H157" s="299" t="s">
        <v>2157</v>
      </c>
      <c r="I157" s="299" t="s">
        <v>2119</v>
      </c>
      <c r="J157" s="299">
        <v>50</v>
      </c>
      <c r="K157" s="295"/>
    </row>
    <row r="158" spans="2:11" s="1" customFormat="1" ht="15" customHeight="1">
      <c r="B158" s="272"/>
      <c r="C158" s="299" t="s">
        <v>2142</v>
      </c>
      <c r="D158" s="249"/>
      <c r="E158" s="249"/>
      <c r="F158" s="300" t="s">
        <v>2123</v>
      </c>
      <c r="G158" s="249"/>
      <c r="H158" s="299" t="s">
        <v>2157</v>
      </c>
      <c r="I158" s="299" t="s">
        <v>2119</v>
      </c>
      <c r="J158" s="299">
        <v>50</v>
      </c>
      <c r="K158" s="295"/>
    </row>
    <row r="159" spans="2:11" s="1" customFormat="1" ht="15" customHeight="1">
      <c r="B159" s="272"/>
      <c r="C159" s="299" t="s">
        <v>95</v>
      </c>
      <c r="D159" s="249"/>
      <c r="E159" s="249"/>
      <c r="F159" s="300" t="s">
        <v>2117</v>
      </c>
      <c r="G159" s="249"/>
      <c r="H159" s="299" t="s">
        <v>2179</v>
      </c>
      <c r="I159" s="299" t="s">
        <v>2119</v>
      </c>
      <c r="J159" s="299" t="s">
        <v>2180</v>
      </c>
      <c r="K159" s="295"/>
    </row>
    <row r="160" spans="2:11" s="1" customFormat="1" ht="15" customHeight="1">
      <c r="B160" s="272"/>
      <c r="C160" s="299" t="s">
        <v>2181</v>
      </c>
      <c r="D160" s="249"/>
      <c r="E160" s="249"/>
      <c r="F160" s="300" t="s">
        <v>2117</v>
      </c>
      <c r="G160" s="249"/>
      <c r="H160" s="299" t="s">
        <v>2182</v>
      </c>
      <c r="I160" s="299" t="s">
        <v>2152</v>
      </c>
      <c r="J160" s="299"/>
      <c r="K160" s="295"/>
    </row>
    <row r="161" spans="2:11" s="1" customFormat="1" ht="15" customHeight="1">
      <c r="B161" s="301"/>
      <c r="C161" s="281"/>
      <c r="D161" s="281"/>
      <c r="E161" s="281"/>
      <c r="F161" s="281"/>
      <c r="G161" s="281"/>
      <c r="H161" s="281"/>
      <c r="I161" s="281"/>
      <c r="J161" s="281"/>
      <c r="K161" s="302"/>
    </row>
    <row r="162" spans="2:11" s="1" customFormat="1" ht="18.75" customHeight="1">
      <c r="B162" s="283"/>
      <c r="C162" s="293"/>
      <c r="D162" s="293"/>
      <c r="E162" s="293"/>
      <c r="F162" s="303"/>
      <c r="G162" s="293"/>
      <c r="H162" s="293"/>
      <c r="I162" s="293"/>
      <c r="J162" s="293"/>
      <c r="K162" s="283"/>
    </row>
    <row r="163" spans="2:11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s="1" customFormat="1" ht="45" customHeight="1">
      <c r="B165" s="241"/>
      <c r="C165" s="380" t="s">
        <v>2183</v>
      </c>
      <c r="D165" s="380"/>
      <c r="E165" s="380"/>
      <c r="F165" s="380"/>
      <c r="G165" s="380"/>
      <c r="H165" s="380"/>
      <c r="I165" s="380"/>
      <c r="J165" s="380"/>
      <c r="K165" s="242"/>
    </row>
    <row r="166" spans="2:11" s="1" customFormat="1" ht="17.25" customHeight="1">
      <c r="B166" s="241"/>
      <c r="C166" s="262" t="s">
        <v>2111</v>
      </c>
      <c r="D166" s="262"/>
      <c r="E166" s="262"/>
      <c r="F166" s="262" t="s">
        <v>2112</v>
      </c>
      <c r="G166" s="304"/>
      <c r="H166" s="305" t="s">
        <v>51</v>
      </c>
      <c r="I166" s="305" t="s">
        <v>54</v>
      </c>
      <c r="J166" s="262" t="s">
        <v>2113</v>
      </c>
      <c r="K166" s="242"/>
    </row>
    <row r="167" spans="2:11" s="1" customFormat="1" ht="17.25" customHeight="1">
      <c r="B167" s="243"/>
      <c r="C167" s="264" t="s">
        <v>2114</v>
      </c>
      <c r="D167" s="264"/>
      <c r="E167" s="264"/>
      <c r="F167" s="265" t="s">
        <v>2115</v>
      </c>
      <c r="G167" s="306"/>
      <c r="H167" s="307"/>
      <c r="I167" s="307"/>
      <c r="J167" s="264" t="s">
        <v>2116</v>
      </c>
      <c r="K167" s="244"/>
    </row>
    <row r="168" spans="2:11" s="1" customFormat="1" ht="5.25" customHeight="1">
      <c r="B168" s="272"/>
      <c r="C168" s="267"/>
      <c r="D168" s="267"/>
      <c r="E168" s="267"/>
      <c r="F168" s="267"/>
      <c r="G168" s="268"/>
      <c r="H168" s="267"/>
      <c r="I168" s="267"/>
      <c r="J168" s="267"/>
      <c r="K168" s="295"/>
    </row>
    <row r="169" spans="2:11" s="1" customFormat="1" ht="15" customHeight="1">
      <c r="B169" s="272"/>
      <c r="C169" s="249" t="s">
        <v>2120</v>
      </c>
      <c r="D169" s="249"/>
      <c r="E169" s="249"/>
      <c r="F169" s="270" t="s">
        <v>2117</v>
      </c>
      <c r="G169" s="249"/>
      <c r="H169" s="249" t="s">
        <v>2157</v>
      </c>
      <c r="I169" s="249" t="s">
        <v>2119</v>
      </c>
      <c r="J169" s="249">
        <v>120</v>
      </c>
      <c r="K169" s="295"/>
    </row>
    <row r="170" spans="2:11" s="1" customFormat="1" ht="15" customHeight="1">
      <c r="B170" s="272"/>
      <c r="C170" s="249" t="s">
        <v>2166</v>
      </c>
      <c r="D170" s="249"/>
      <c r="E170" s="249"/>
      <c r="F170" s="270" t="s">
        <v>2117</v>
      </c>
      <c r="G170" s="249"/>
      <c r="H170" s="249" t="s">
        <v>2167</v>
      </c>
      <c r="I170" s="249" t="s">
        <v>2119</v>
      </c>
      <c r="J170" s="249" t="s">
        <v>2168</v>
      </c>
      <c r="K170" s="295"/>
    </row>
    <row r="171" spans="2:11" s="1" customFormat="1" ht="15" customHeight="1">
      <c r="B171" s="272"/>
      <c r="C171" s="249" t="s">
        <v>86</v>
      </c>
      <c r="D171" s="249"/>
      <c r="E171" s="249"/>
      <c r="F171" s="270" t="s">
        <v>2117</v>
      </c>
      <c r="G171" s="249"/>
      <c r="H171" s="249" t="s">
        <v>2184</v>
      </c>
      <c r="I171" s="249" t="s">
        <v>2119</v>
      </c>
      <c r="J171" s="249" t="s">
        <v>2168</v>
      </c>
      <c r="K171" s="295"/>
    </row>
    <row r="172" spans="2:11" s="1" customFormat="1" ht="15" customHeight="1">
      <c r="B172" s="272"/>
      <c r="C172" s="249" t="s">
        <v>2122</v>
      </c>
      <c r="D172" s="249"/>
      <c r="E172" s="249"/>
      <c r="F172" s="270" t="s">
        <v>2123</v>
      </c>
      <c r="G172" s="249"/>
      <c r="H172" s="249" t="s">
        <v>2184</v>
      </c>
      <c r="I172" s="249" t="s">
        <v>2119</v>
      </c>
      <c r="J172" s="249">
        <v>50</v>
      </c>
      <c r="K172" s="295"/>
    </row>
    <row r="173" spans="2:11" s="1" customFormat="1" ht="15" customHeight="1">
      <c r="B173" s="272"/>
      <c r="C173" s="249" t="s">
        <v>2125</v>
      </c>
      <c r="D173" s="249"/>
      <c r="E173" s="249"/>
      <c r="F173" s="270" t="s">
        <v>2117</v>
      </c>
      <c r="G173" s="249"/>
      <c r="H173" s="249" t="s">
        <v>2184</v>
      </c>
      <c r="I173" s="249" t="s">
        <v>2127</v>
      </c>
      <c r="J173" s="249"/>
      <c r="K173" s="295"/>
    </row>
    <row r="174" spans="2:11" s="1" customFormat="1" ht="15" customHeight="1">
      <c r="B174" s="272"/>
      <c r="C174" s="249" t="s">
        <v>2136</v>
      </c>
      <c r="D174" s="249"/>
      <c r="E174" s="249"/>
      <c r="F174" s="270" t="s">
        <v>2123</v>
      </c>
      <c r="G174" s="249"/>
      <c r="H174" s="249" t="s">
        <v>2184</v>
      </c>
      <c r="I174" s="249" t="s">
        <v>2119</v>
      </c>
      <c r="J174" s="249">
        <v>50</v>
      </c>
      <c r="K174" s="295"/>
    </row>
    <row r="175" spans="2:11" s="1" customFormat="1" ht="15" customHeight="1">
      <c r="B175" s="272"/>
      <c r="C175" s="249" t="s">
        <v>2144</v>
      </c>
      <c r="D175" s="249"/>
      <c r="E175" s="249"/>
      <c r="F175" s="270" t="s">
        <v>2123</v>
      </c>
      <c r="G175" s="249"/>
      <c r="H175" s="249" t="s">
        <v>2184</v>
      </c>
      <c r="I175" s="249" t="s">
        <v>2119</v>
      </c>
      <c r="J175" s="249">
        <v>50</v>
      </c>
      <c r="K175" s="295"/>
    </row>
    <row r="176" spans="2:11" s="1" customFormat="1" ht="15" customHeight="1">
      <c r="B176" s="272"/>
      <c r="C176" s="249" t="s">
        <v>2142</v>
      </c>
      <c r="D176" s="249"/>
      <c r="E176" s="249"/>
      <c r="F176" s="270" t="s">
        <v>2123</v>
      </c>
      <c r="G176" s="249"/>
      <c r="H176" s="249" t="s">
        <v>2184</v>
      </c>
      <c r="I176" s="249" t="s">
        <v>2119</v>
      </c>
      <c r="J176" s="249">
        <v>50</v>
      </c>
      <c r="K176" s="295"/>
    </row>
    <row r="177" spans="2:11" s="1" customFormat="1" ht="15" customHeight="1">
      <c r="B177" s="272"/>
      <c r="C177" s="249" t="s">
        <v>130</v>
      </c>
      <c r="D177" s="249"/>
      <c r="E177" s="249"/>
      <c r="F177" s="270" t="s">
        <v>2117</v>
      </c>
      <c r="G177" s="249"/>
      <c r="H177" s="249" t="s">
        <v>2185</v>
      </c>
      <c r="I177" s="249" t="s">
        <v>2186</v>
      </c>
      <c r="J177" s="249"/>
      <c r="K177" s="295"/>
    </row>
    <row r="178" spans="2:11" s="1" customFormat="1" ht="15" customHeight="1">
      <c r="B178" s="272"/>
      <c r="C178" s="249" t="s">
        <v>54</v>
      </c>
      <c r="D178" s="249"/>
      <c r="E178" s="249"/>
      <c r="F178" s="270" t="s">
        <v>2117</v>
      </c>
      <c r="G178" s="249"/>
      <c r="H178" s="249" t="s">
        <v>2187</v>
      </c>
      <c r="I178" s="249" t="s">
        <v>2188</v>
      </c>
      <c r="J178" s="249">
        <v>1</v>
      </c>
      <c r="K178" s="295"/>
    </row>
    <row r="179" spans="2:11" s="1" customFormat="1" ht="15" customHeight="1">
      <c r="B179" s="272"/>
      <c r="C179" s="249" t="s">
        <v>50</v>
      </c>
      <c r="D179" s="249"/>
      <c r="E179" s="249"/>
      <c r="F179" s="270" t="s">
        <v>2117</v>
      </c>
      <c r="G179" s="249"/>
      <c r="H179" s="249" t="s">
        <v>2189</v>
      </c>
      <c r="I179" s="249" t="s">
        <v>2119</v>
      </c>
      <c r="J179" s="249">
        <v>20</v>
      </c>
      <c r="K179" s="295"/>
    </row>
    <row r="180" spans="2:11" s="1" customFormat="1" ht="15" customHeight="1">
      <c r="B180" s="272"/>
      <c r="C180" s="249" t="s">
        <v>51</v>
      </c>
      <c r="D180" s="249"/>
      <c r="E180" s="249"/>
      <c r="F180" s="270" t="s">
        <v>2117</v>
      </c>
      <c r="G180" s="249"/>
      <c r="H180" s="249" t="s">
        <v>2190</v>
      </c>
      <c r="I180" s="249" t="s">
        <v>2119</v>
      </c>
      <c r="J180" s="249">
        <v>255</v>
      </c>
      <c r="K180" s="295"/>
    </row>
    <row r="181" spans="2:11" s="1" customFormat="1" ht="15" customHeight="1">
      <c r="B181" s="272"/>
      <c r="C181" s="249" t="s">
        <v>131</v>
      </c>
      <c r="D181" s="249"/>
      <c r="E181" s="249"/>
      <c r="F181" s="270" t="s">
        <v>2117</v>
      </c>
      <c r="G181" s="249"/>
      <c r="H181" s="249" t="s">
        <v>2081</v>
      </c>
      <c r="I181" s="249" t="s">
        <v>2119</v>
      </c>
      <c r="J181" s="249">
        <v>10</v>
      </c>
      <c r="K181" s="295"/>
    </row>
    <row r="182" spans="2:11" s="1" customFormat="1" ht="15" customHeight="1">
      <c r="B182" s="272"/>
      <c r="C182" s="249" t="s">
        <v>132</v>
      </c>
      <c r="D182" s="249"/>
      <c r="E182" s="249"/>
      <c r="F182" s="270" t="s">
        <v>2117</v>
      </c>
      <c r="G182" s="249"/>
      <c r="H182" s="249" t="s">
        <v>2191</v>
      </c>
      <c r="I182" s="249" t="s">
        <v>2152</v>
      </c>
      <c r="J182" s="249"/>
      <c r="K182" s="295"/>
    </row>
    <row r="183" spans="2:11" s="1" customFormat="1" ht="15" customHeight="1">
      <c r="B183" s="272"/>
      <c r="C183" s="249" t="s">
        <v>2192</v>
      </c>
      <c r="D183" s="249"/>
      <c r="E183" s="249"/>
      <c r="F183" s="270" t="s">
        <v>2117</v>
      </c>
      <c r="G183" s="249"/>
      <c r="H183" s="249" t="s">
        <v>2193</v>
      </c>
      <c r="I183" s="249" t="s">
        <v>2152</v>
      </c>
      <c r="J183" s="249"/>
      <c r="K183" s="295"/>
    </row>
    <row r="184" spans="2:11" s="1" customFormat="1" ht="15" customHeight="1">
      <c r="B184" s="272"/>
      <c r="C184" s="249" t="s">
        <v>2181</v>
      </c>
      <c r="D184" s="249"/>
      <c r="E184" s="249"/>
      <c r="F184" s="270" t="s">
        <v>2117</v>
      </c>
      <c r="G184" s="249"/>
      <c r="H184" s="249" t="s">
        <v>2194</v>
      </c>
      <c r="I184" s="249" t="s">
        <v>2152</v>
      </c>
      <c r="J184" s="249"/>
      <c r="K184" s="295"/>
    </row>
    <row r="185" spans="2:11" s="1" customFormat="1" ht="15" customHeight="1">
      <c r="B185" s="272"/>
      <c r="C185" s="249" t="s">
        <v>134</v>
      </c>
      <c r="D185" s="249"/>
      <c r="E185" s="249"/>
      <c r="F185" s="270" t="s">
        <v>2123</v>
      </c>
      <c r="G185" s="249"/>
      <c r="H185" s="249" t="s">
        <v>2195</v>
      </c>
      <c r="I185" s="249" t="s">
        <v>2119</v>
      </c>
      <c r="J185" s="249">
        <v>50</v>
      </c>
      <c r="K185" s="295"/>
    </row>
    <row r="186" spans="2:11" s="1" customFormat="1" ht="15" customHeight="1">
      <c r="B186" s="272"/>
      <c r="C186" s="249" t="s">
        <v>2196</v>
      </c>
      <c r="D186" s="249"/>
      <c r="E186" s="249"/>
      <c r="F186" s="270" t="s">
        <v>2123</v>
      </c>
      <c r="G186" s="249"/>
      <c r="H186" s="249" t="s">
        <v>2197</v>
      </c>
      <c r="I186" s="249" t="s">
        <v>2198</v>
      </c>
      <c r="J186" s="249"/>
      <c r="K186" s="295"/>
    </row>
    <row r="187" spans="2:11" s="1" customFormat="1" ht="15" customHeight="1">
      <c r="B187" s="272"/>
      <c r="C187" s="249" t="s">
        <v>2199</v>
      </c>
      <c r="D187" s="249"/>
      <c r="E187" s="249"/>
      <c r="F187" s="270" t="s">
        <v>2123</v>
      </c>
      <c r="G187" s="249"/>
      <c r="H187" s="249" t="s">
        <v>2200</v>
      </c>
      <c r="I187" s="249" t="s">
        <v>2198</v>
      </c>
      <c r="J187" s="249"/>
      <c r="K187" s="295"/>
    </row>
    <row r="188" spans="2:11" s="1" customFormat="1" ht="15" customHeight="1">
      <c r="B188" s="272"/>
      <c r="C188" s="249" t="s">
        <v>2201</v>
      </c>
      <c r="D188" s="249"/>
      <c r="E188" s="249"/>
      <c r="F188" s="270" t="s">
        <v>2123</v>
      </c>
      <c r="G188" s="249"/>
      <c r="H188" s="249" t="s">
        <v>2202</v>
      </c>
      <c r="I188" s="249" t="s">
        <v>2198</v>
      </c>
      <c r="J188" s="249"/>
      <c r="K188" s="295"/>
    </row>
    <row r="189" spans="2:11" s="1" customFormat="1" ht="15" customHeight="1">
      <c r="B189" s="272"/>
      <c r="C189" s="308" t="s">
        <v>2203</v>
      </c>
      <c r="D189" s="249"/>
      <c r="E189" s="249"/>
      <c r="F189" s="270" t="s">
        <v>2123</v>
      </c>
      <c r="G189" s="249"/>
      <c r="H189" s="249" t="s">
        <v>2204</v>
      </c>
      <c r="I189" s="249" t="s">
        <v>2205</v>
      </c>
      <c r="J189" s="309" t="s">
        <v>2206</v>
      </c>
      <c r="K189" s="295"/>
    </row>
    <row r="190" spans="2:11" s="16" customFormat="1" ht="15" customHeight="1">
      <c r="B190" s="310"/>
      <c r="C190" s="311" t="s">
        <v>2207</v>
      </c>
      <c r="D190" s="312"/>
      <c r="E190" s="312"/>
      <c r="F190" s="313" t="s">
        <v>2123</v>
      </c>
      <c r="G190" s="312"/>
      <c r="H190" s="312" t="s">
        <v>2208</v>
      </c>
      <c r="I190" s="312" t="s">
        <v>2205</v>
      </c>
      <c r="J190" s="314" t="s">
        <v>2206</v>
      </c>
      <c r="K190" s="315"/>
    </row>
    <row r="191" spans="2:11" s="1" customFormat="1" ht="15" customHeight="1">
      <c r="B191" s="272"/>
      <c r="C191" s="308" t="s">
        <v>39</v>
      </c>
      <c r="D191" s="249"/>
      <c r="E191" s="249"/>
      <c r="F191" s="270" t="s">
        <v>2117</v>
      </c>
      <c r="G191" s="249"/>
      <c r="H191" s="246" t="s">
        <v>2209</v>
      </c>
      <c r="I191" s="249" t="s">
        <v>2210</v>
      </c>
      <c r="J191" s="249"/>
      <c r="K191" s="295"/>
    </row>
    <row r="192" spans="2:11" s="1" customFormat="1" ht="15" customHeight="1">
      <c r="B192" s="272"/>
      <c r="C192" s="308" t="s">
        <v>2211</v>
      </c>
      <c r="D192" s="249"/>
      <c r="E192" s="249"/>
      <c r="F192" s="270" t="s">
        <v>2117</v>
      </c>
      <c r="G192" s="249"/>
      <c r="H192" s="249" t="s">
        <v>2212</v>
      </c>
      <c r="I192" s="249" t="s">
        <v>2152</v>
      </c>
      <c r="J192" s="249"/>
      <c r="K192" s="295"/>
    </row>
    <row r="193" spans="2:11" s="1" customFormat="1" ht="15" customHeight="1">
      <c r="B193" s="272"/>
      <c r="C193" s="308" t="s">
        <v>2213</v>
      </c>
      <c r="D193" s="249"/>
      <c r="E193" s="249"/>
      <c r="F193" s="270" t="s">
        <v>2117</v>
      </c>
      <c r="G193" s="249"/>
      <c r="H193" s="249" t="s">
        <v>2214</v>
      </c>
      <c r="I193" s="249" t="s">
        <v>2152</v>
      </c>
      <c r="J193" s="249"/>
      <c r="K193" s="295"/>
    </row>
    <row r="194" spans="2:11" s="1" customFormat="1" ht="15" customHeight="1">
      <c r="B194" s="272"/>
      <c r="C194" s="308" t="s">
        <v>2215</v>
      </c>
      <c r="D194" s="249"/>
      <c r="E194" s="249"/>
      <c r="F194" s="270" t="s">
        <v>2123</v>
      </c>
      <c r="G194" s="249"/>
      <c r="H194" s="249" t="s">
        <v>2216</v>
      </c>
      <c r="I194" s="249" t="s">
        <v>2152</v>
      </c>
      <c r="J194" s="249"/>
      <c r="K194" s="295"/>
    </row>
    <row r="195" spans="2:11" s="1" customFormat="1" ht="15" customHeight="1">
      <c r="B195" s="301"/>
      <c r="C195" s="316"/>
      <c r="D195" s="281"/>
      <c r="E195" s="281"/>
      <c r="F195" s="281"/>
      <c r="G195" s="281"/>
      <c r="H195" s="281"/>
      <c r="I195" s="281"/>
      <c r="J195" s="281"/>
      <c r="K195" s="302"/>
    </row>
    <row r="196" spans="2:11" s="1" customFormat="1" ht="18.75" customHeight="1">
      <c r="B196" s="283"/>
      <c r="C196" s="293"/>
      <c r="D196" s="293"/>
      <c r="E196" s="293"/>
      <c r="F196" s="303"/>
      <c r="G196" s="293"/>
      <c r="H196" s="293"/>
      <c r="I196" s="293"/>
      <c r="J196" s="293"/>
      <c r="K196" s="283"/>
    </row>
    <row r="197" spans="2:11" s="1" customFormat="1" ht="18.75" customHeight="1">
      <c r="B197" s="283"/>
      <c r="C197" s="293"/>
      <c r="D197" s="293"/>
      <c r="E197" s="293"/>
      <c r="F197" s="303"/>
      <c r="G197" s="293"/>
      <c r="H197" s="293"/>
      <c r="I197" s="293"/>
      <c r="J197" s="293"/>
      <c r="K197" s="283"/>
    </row>
    <row r="198" spans="2:11" s="1" customFormat="1" ht="18.75" customHeight="1">
      <c r="B198" s="256"/>
      <c r="C198" s="256"/>
      <c r="D198" s="256"/>
      <c r="E198" s="256"/>
      <c r="F198" s="256"/>
      <c r="G198" s="256"/>
      <c r="H198" s="256"/>
      <c r="I198" s="256"/>
      <c r="J198" s="256"/>
      <c r="K198" s="256"/>
    </row>
    <row r="199" spans="2:11" s="1" customFormat="1" ht="13.5">
      <c r="B199" s="238"/>
      <c r="C199" s="239"/>
      <c r="D199" s="239"/>
      <c r="E199" s="239"/>
      <c r="F199" s="239"/>
      <c r="G199" s="239"/>
      <c r="H199" s="239"/>
      <c r="I199" s="239"/>
      <c r="J199" s="239"/>
      <c r="K199" s="240"/>
    </row>
    <row r="200" spans="2:11" s="1" customFormat="1" ht="21">
      <c r="B200" s="241"/>
      <c r="C200" s="380" t="s">
        <v>2217</v>
      </c>
      <c r="D200" s="380"/>
      <c r="E200" s="380"/>
      <c r="F200" s="380"/>
      <c r="G200" s="380"/>
      <c r="H200" s="380"/>
      <c r="I200" s="380"/>
      <c r="J200" s="380"/>
      <c r="K200" s="242"/>
    </row>
    <row r="201" spans="2:11" s="1" customFormat="1" ht="25.5" customHeight="1">
      <c r="B201" s="241"/>
      <c r="C201" s="317" t="s">
        <v>2218</v>
      </c>
      <c r="D201" s="317"/>
      <c r="E201" s="317"/>
      <c r="F201" s="317" t="s">
        <v>2219</v>
      </c>
      <c r="G201" s="318"/>
      <c r="H201" s="383" t="s">
        <v>2220</v>
      </c>
      <c r="I201" s="383"/>
      <c r="J201" s="383"/>
      <c r="K201" s="242"/>
    </row>
    <row r="202" spans="2:11" s="1" customFormat="1" ht="5.25" customHeight="1">
      <c r="B202" s="272"/>
      <c r="C202" s="267"/>
      <c r="D202" s="267"/>
      <c r="E202" s="267"/>
      <c r="F202" s="267"/>
      <c r="G202" s="293"/>
      <c r="H202" s="267"/>
      <c r="I202" s="267"/>
      <c r="J202" s="267"/>
      <c r="K202" s="295"/>
    </row>
    <row r="203" spans="2:11" s="1" customFormat="1" ht="15" customHeight="1">
      <c r="B203" s="272"/>
      <c r="C203" s="249" t="s">
        <v>2210</v>
      </c>
      <c r="D203" s="249"/>
      <c r="E203" s="249"/>
      <c r="F203" s="270" t="s">
        <v>40</v>
      </c>
      <c r="G203" s="249"/>
      <c r="H203" s="384" t="s">
        <v>2221</v>
      </c>
      <c r="I203" s="384"/>
      <c r="J203" s="384"/>
      <c r="K203" s="295"/>
    </row>
    <row r="204" spans="2:11" s="1" customFormat="1" ht="15" customHeight="1">
      <c r="B204" s="272"/>
      <c r="C204" s="249"/>
      <c r="D204" s="249"/>
      <c r="E204" s="249"/>
      <c r="F204" s="270" t="s">
        <v>41</v>
      </c>
      <c r="G204" s="249"/>
      <c r="H204" s="384" t="s">
        <v>2222</v>
      </c>
      <c r="I204" s="384"/>
      <c r="J204" s="384"/>
      <c r="K204" s="295"/>
    </row>
    <row r="205" spans="2:11" s="1" customFormat="1" ht="15" customHeight="1">
      <c r="B205" s="272"/>
      <c r="C205" s="249"/>
      <c r="D205" s="249"/>
      <c r="E205" s="249"/>
      <c r="F205" s="270" t="s">
        <v>44</v>
      </c>
      <c r="G205" s="249"/>
      <c r="H205" s="384" t="s">
        <v>2223</v>
      </c>
      <c r="I205" s="384"/>
      <c r="J205" s="384"/>
      <c r="K205" s="295"/>
    </row>
    <row r="206" spans="2:11" s="1" customFormat="1" ht="15" customHeight="1">
      <c r="B206" s="272"/>
      <c r="C206" s="249"/>
      <c r="D206" s="249"/>
      <c r="E206" s="249"/>
      <c r="F206" s="270" t="s">
        <v>42</v>
      </c>
      <c r="G206" s="249"/>
      <c r="H206" s="384" t="s">
        <v>2224</v>
      </c>
      <c r="I206" s="384"/>
      <c r="J206" s="384"/>
      <c r="K206" s="295"/>
    </row>
    <row r="207" spans="2:11" s="1" customFormat="1" ht="15" customHeight="1">
      <c r="B207" s="272"/>
      <c r="C207" s="249"/>
      <c r="D207" s="249"/>
      <c r="E207" s="249"/>
      <c r="F207" s="270" t="s">
        <v>43</v>
      </c>
      <c r="G207" s="249"/>
      <c r="H207" s="384" t="s">
        <v>2225</v>
      </c>
      <c r="I207" s="384"/>
      <c r="J207" s="384"/>
      <c r="K207" s="295"/>
    </row>
    <row r="208" spans="2:11" s="1" customFormat="1" ht="15" customHeight="1">
      <c r="B208" s="272"/>
      <c r="C208" s="249"/>
      <c r="D208" s="249"/>
      <c r="E208" s="249"/>
      <c r="F208" s="270"/>
      <c r="G208" s="249"/>
      <c r="H208" s="249"/>
      <c r="I208" s="249"/>
      <c r="J208" s="249"/>
      <c r="K208" s="295"/>
    </row>
    <row r="209" spans="2:11" s="1" customFormat="1" ht="15" customHeight="1">
      <c r="B209" s="272"/>
      <c r="C209" s="249" t="s">
        <v>2164</v>
      </c>
      <c r="D209" s="249"/>
      <c r="E209" s="249"/>
      <c r="F209" s="270" t="s">
        <v>76</v>
      </c>
      <c r="G209" s="249"/>
      <c r="H209" s="384" t="s">
        <v>2226</v>
      </c>
      <c r="I209" s="384"/>
      <c r="J209" s="384"/>
      <c r="K209" s="295"/>
    </row>
    <row r="210" spans="2:11" s="1" customFormat="1" ht="15" customHeight="1">
      <c r="B210" s="272"/>
      <c r="C210" s="249"/>
      <c r="D210" s="249"/>
      <c r="E210" s="249"/>
      <c r="F210" s="270" t="s">
        <v>2060</v>
      </c>
      <c r="G210" s="249"/>
      <c r="H210" s="384" t="s">
        <v>2061</v>
      </c>
      <c r="I210" s="384"/>
      <c r="J210" s="384"/>
      <c r="K210" s="295"/>
    </row>
    <row r="211" spans="2:11" s="1" customFormat="1" ht="15" customHeight="1">
      <c r="B211" s="272"/>
      <c r="C211" s="249"/>
      <c r="D211" s="249"/>
      <c r="E211" s="249"/>
      <c r="F211" s="270" t="s">
        <v>2058</v>
      </c>
      <c r="G211" s="249"/>
      <c r="H211" s="384" t="s">
        <v>2227</v>
      </c>
      <c r="I211" s="384"/>
      <c r="J211" s="384"/>
      <c r="K211" s="295"/>
    </row>
    <row r="212" spans="2:11" s="1" customFormat="1" ht="15" customHeight="1">
      <c r="B212" s="319"/>
      <c r="C212" s="249"/>
      <c r="D212" s="249"/>
      <c r="E212" s="249"/>
      <c r="F212" s="270" t="s">
        <v>2062</v>
      </c>
      <c r="G212" s="308"/>
      <c r="H212" s="385" t="s">
        <v>2063</v>
      </c>
      <c r="I212" s="385"/>
      <c r="J212" s="385"/>
      <c r="K212" s="320"/>
    </row>
    <row r="213" spans="2:11" s="1" customFormat="1" ht="15" customHeight="1">
      <c r="B213" s="319"/>
      <c r="C213" s="249"/>
      <c r="D213" s="249"/>
      <c r="E213" s="249"/>
      <c r="F213" s="270" t="s">
        <v>2064</v>
      </c>
      <c r="G213" s="308"/>
      <c r="H213" s="385" t="s">
        <v>1459</v>
      </c>
      <c r="I213" s="385"/>
      <c r="J213" s="385"/>
      <c r="K213" s="320"/>
    </row>
    <row r="214" spans="2:11" s="1" customFormat="1" ht="15" customHeight="1">
      <c r="B214" s="319"/>
      <c r="C214" s="249"/>
      <c r="D214" s="249"/>
      <c r="E214" s="249"/>
      <c r="F214" s="270"/>
      <c r="G214" s="308"/>
      <c r="H214" s="299"/>
      <c r="I214" s="299"/>
      <c r="J214" s="299"/>
      <c r="K214" s="320"/>
    </row>
    <row r="215" spans="2:11" s="1" customFormat="1" ht="15" customHeight="1">
      <c r="B215" s="319"/>
      <c r="C215" s="249" t="s">
        <v>2188</v>
      </c>
      <c r="D215" s="249"/>
      <c r="E215" s="249"/>
      <c r="F215" s="270">
        <v>1</v>
      </c>
      <c r="G215" s="308"/>
      <c r="H215" s="385" t="s">
        <v>2228</v>
      </c>
      <c r="I215" s="385"/>
      <c r="J215" s="385"/>
      <c r="K215" s="320"/>
    </row>
    <row r="216" spans="2:11" s="1" customFormat="1" ht="15" customHeight="1">
      <c r="B216" s="319"/>
      <c r="C216" s="249"/>
      <c r="D216" s="249"/>
      <c r="E216" s="249"/>
      <c r="F216" s="270">
        <v>2</v>
      </c>
      <c r="G216" s="308"/>
      <c r="H216" s="385" t="s">
        <v>2229</v>
      </c>
      <c r="I216" s="385"/>
      <c r="J216" s="385"/>
      <c r="K216" s="320"/>
    </row>
    <row r="217" spans="2:11" s="1" customFormat="1" ht="15" customHeight="1">
      <c r="B217" s="319"/>
      <c r="C217" s="249"/>
      <c r="D217" s="249"/>
      <c r="E217" s="249"/>
      <c r="F217" s="270">
        <v>3</v>
      </c>
      <c r="G217" s="308"/>
      <c r="H217" s="385" t="s">
        <v>2230</v>
      </c>
      <c r="I217" s="385"/>
      <c r="J217" s="385"/>
      <c r="K217" s="320"/>
    </row>
    <row r="218" spans="2:11" s="1" customFormat="1" ht="15" customHeight="1">
      <c r="B218" s="319"/>
      <c r="C218" s="249"/>
      <c r="D218" s="249"/>
      <c r="E218" s="249"/>
      <c r="F218" s="270">
        <v>4</v>
      </c>
      <c r="G218" s="308"/>
      <c r="H218" s="385" t="s">
        <v>2231</v>
      </c>
      <c r="I218" s="385"/>
      <c r="J218" s="385"/>
      <c r="K218" s="320"/>
    </row>
    <row r="219" spans="2:11" s="1" customFormat="1" ht="12.75" customHeight="1">
      <c r="B219" s="321"/>
      <c r="C219" s="322"/>
      <c r="D219" s="322"/>
      <c r="E219" s="322"/>
      <c r="F219" s="322"/>
      <c r="G219" s="322"/>
      <c r="H219" s="322"/>
      <c r="I219" s="322"/>
      <c r="J219" s="322"/>
      <c r="K219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SO 01 Stavební úpravy</vt:lpstr>
      <vt:lpstr>2015-01 - ZTI</vt:lpstr>
      <vt:lpstr>2015-01 K - venkovní kana...</vt:lpstr>
      <vt:lpstr>2015-01 V - venkovní vodovod</vt:lpstr>
      <vt:lpstr>Pokyny pro vyplnění</vt:lpstr>
      <vt:lpstr>'01 - SO 01 Stavební úpravy'!Názvy_tisku</vt:lpstr>
      <vt:lpstr>'2015-01 - ZTI'!Názvy_tisku</vt:lpstr>
      <vt:lpstr>'2015-01 K - venkovní kana...'!Názvy_tisku</vt:lpstr>
      <vt:lpstr>'2015-01 V - venkovní vodovod'!Názvy_tisku</vt:lpstr>
      <vt:lpstr>'Rekapitulace stavby'!Názvy_tisku</vt:lpstr>
      <vt:lpstr>'01 - SO 01 Stavební úpravy'!Oblast_tisku</vt:lpstr>
      <vt:lpstr>'2015-01 - ZTI'!Oblast_tisku</vt:lpstr>
      <vt:lpstr>'2015-01 K - venkovní kana...'!Oblast_tisku</vt:lpstr>
      <vt:lpstr>'2015-01 V - venkovní vodovod'!Oblast_tisku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ASUS-B2\Rozpocty</dc:creator>
  <cp:lastModifiedBy>Valečková Jana</cp:lastModifiedBy>
  <dcterms:created xsi:type="dcterms:W3CDTF">2024-07-12T08:42:54Z</dcterms:created>
  <dcterms:modified xsi:type="dcterms:W3CDTF">2024-07-12T11:23:27Z</dcterms:modified>
</cp:coreProperties>
</file>