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SO 101-1 - KOMUNIKACE" sheetId="2" r:id="rId2"/>
    <sheet name="SO 201-1 - VÝMĚNA VODOVODU" sheetId="3" r:id="rId3"/>
    <sheet name="SO 211-1 - VRN V+K" sheetId="4" r:id="rId4"/>
    <sheet name="SO 301-1 - OPRAVA KANALIZACE" sheetId="5" r:id="rId5"/>
    <sheet name="SO 401-1 - PŘÍPOJKY V+K" sheetId="6" r:id="rId6"/>
    <sheet name="SO 501-1 - VEŘEJNÉ OSVĚTLENÍ" sheetId="7" r:id="rId7"/>
    <sheet name="SO 101-2 - KOMUNIKACE" sheetId="8" r:id="rId8"/>
    <sheet name="SO 401-2 - VEŘEJNÉ OSVĚTLENÍ" sheetId="9" r:id="rId9"/>
    <sheet name="Seznam figur" sheetId="10" r:id="rId10"/>
    <sheet name="Pokyny pro vyplnění" sheetId="11" r:id="rId11"/>
  </sheets>
  <definedNames>
    <definedName name="_xlnm._FilterDatabase" localSheetId="1" hidden="1">'SO 101-1 - KOMUNIKACE'!$C$96:$K$408</definedName>
    <definedName name="_xlnm._FilterDatabase" localSheetId="7" hidden="1">'SO 101-2 - KOMUNIKACE'!$C$91:$K$177</definedName>
    <definedName name="_xlnm._FilterDatabase" localSheetId="2" hidden="1">'SO 201-1 - VÝMĚNA VODOVODU'!$C$95:$K$429</definedName>
    <definedName name="_xlnm._FilterDatabase" localSheetId="3" hidden="1">'SO 211-1 - VRN V+K'!$C$89:$K$117</definedName>
    <definedName name="_xlnm._FilterDatabase" localSheetId="4" hidden="1">'SO 301-1 - OPRAVA KANALIZACE'!$C$97:$K$333</definedName>
    <definedName name="_xlnm._FilterDatabase" localSheetId="5" hidden="1">'SO 401-1 - PŘÍPOJKY V+K'!$C$94:$K$265</definedName>
    <definedName name="_xlnm._FilterDatabase" localSheetId="8" hidden="1">'SO 401-2 - VEŘEJNÉ OSVĚTLENÍ'!$C$93:$K$153</definedName>
    <definedName name="_xlnm._FilterDatabase" localSheetId="6" hidden="1">'SO 501-1 - VEŘEJNÉ OSVĚTLENÍ'!$C$97:$K$178</definedName>
    <definedName name="_xlnm.Print_Area" localSheetId="1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stavby'!$C$42:$AQ$65</definedName>
    <definedName name="_xlnm.Print_Area" localSheetId="9">'Seznam figur'!$C$4:$G$41</definedName>
    <definedName name="_xlnm.Print_Area" localSheetId="1">'SO 101-1 - KOMUNIKACE'!$C$4:$J$41,'SO 101-1 - KOMUNIKACE'!$C$47:$J$76,'SO 101-1 - KOMUNIKACE'!$C$82:$K$408</definedName>
    <definedName name="_xlnm.Print_Area" localSheetId="7">'SO 101-2 - KOMUNIKACE'!$C$4:$J$41,'SO 101-2 - KOMUNIKACE'!$C$47:$J$71,'SO 101-2 - KOMUNIKACE'!$C$77:$K$177</definedName>
    <definedName name="_xlnm.Print_Area" localSheetId="2">'SO 201-1 - VÝMĚNA VODOVODU'!$C$4:$J$41,'SO 201-1 - VÝMĚNA VODOVODU'!$C$47:$J$75,'SO 201-1 - VÝMĚNA VODOVODU'!$C$81:$K$429</definedName>
    <definedName name="_xlnm.Print_Area" localSheetId="3">'SO 211-1 - VRN V+K'!$C$4:$J$41,'SO 211-1 - VRN V+K'!$C$47:$J$69,'SO 211-1 - VRN V+K'!$C$75:$K$117</definedName>
    <definedName name="_xlnm.Print_Area" localSheetId="4">'SO 301-1 - OPRAVA KANALIZACE'!$C$4:$J$41,'SO 301-1 - OPRAVA KANALIZACE'!$C$47:$J$77,'SO 301-1 - OPRAVA KANALIZACE'!$C$83:$K$333</definedName>
    <definedName name="_xlnm.Print_Area" localSheetId="5">'SO 401-1 - PŘÍPOJKY V+K'!$C$4:$J$41,'SO 401-1 - PŘÍPOJKY V+K'!$C$47:$J$74,'SO 401-1 - PŘÍPOJKY V+K'!$C$80:$K$265</definedName>
    <definedName name="_xlnm.Print_Area" localSheetId="8">'SO 401-2 - VEŘEJNÉ OSVĚTLENÍ'!$C$4:$J$41,'SO 401-2 - VEŘEJNÉ OSVĚTLENÍ'!$C$47:$J$73,'SO 401-2 - VEŘEJNÉ OSVĚTLENÍ'!$C$79:$K$153</definedName>
    <definedName name="_xlnm.Print_Area" localSheetId="6">'SO 501-1 - VEŘEJNÉ OSVĚTLENÍ'!$C$4:$J$41,'SO 501-1 - VEŘEJNÉ OSVĚTLENÍ'!$C$47:$J$77,'SO 501-1 - VEŘEJNÉ OSVĚTLENÍ'!$C$83:$K$178</definedName>
    <definedName name="_xlnm.Print_Titles" localSheetId="0">'Rekapitulace stavby'!$52:$52</definedName>
    <definedName name="_xlnm.Print_Titles" localSheetId="1">'SO 101-1 - KOMUNIKACE'!$96:$96</definedName>
    <definedName name="_xlnm.Print_Titles" localSheetId="2">'SO 201-1 - VÝMĚNA VODOVODU'!$95:$95</definedName>
    <definedName name="_xlnm.Print_Titles" localSheetId="3">'SO 211-1 - VRN V+K'!$89:$89</definedName>
    <definedName name="_xlnm.Print_Titles" localSheetId="4">'SO 301-1 - OPRAVA KANALIZACE'!$97:$97</definedName>
    <definedName name="_xlnm.Print_Titles" localSheetId="5">'SO 401-1 - PŘÍPOJKY V+K'!$94:$94</definedName>
    <definedName name="_xlnm.Print_Titles" localSheetId="6">'SO 501-1 - VEŘEJNÉ OSVĚTLENÍ'!$97:$97</definedName>
    <definedName name="_xlnm.Print_Titles" localSheetId="7">'SO 101-2 - KOMUNIKACE'!$91:$91</definedName>
    <definedName name="_xlnm.Print_Titles" localSheetId="8">'SO 401-2 - VEŘEJNÉ OSVĚTLENÍ'!$93:$93</definedName>
    <definedName name="_xlnm.Print_Titles" localSheetId="9">'Seznam figur'!$9:$9</definedName>
  </definedNames>
  <calcPr calcId="145621"/>
</workbook>
</file>

<file path=xl/sharedStrings.xml><?xml version="1.0" encoding="utf-8"?>
<sst xmlns="http://schemas.openxmlformats.org/spreadsheetml/2006/main" count="15300" uniqueCount="2049">
  <si>
    <t>Export Komplet</t>
  </si>
  <si>
    <t>VZ</t>
  </si>
  <si>
    <t>2.0</t>
  </si>
  <si>
    <t>ZAMOK</t>
  </si>
  <si>
    <t>False</t>
  </si>
  <si>
    <t>{ecc61019-f4d4-4cdf-9a1a-1028ef08a661}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</si>
  <si>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</si>
  <si>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</si>
  <si>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</si>
  <si>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</si>
  <si>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</si>
  <si>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</si>
  <si>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</si>
  <si>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</si>
  <si>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</si>
  <si>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</si>
  <si>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</si>
  <si>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povrchu komunikací, výměna vodovodu a oprava kanalizace v Klatovech 2024, 5. část</t>
  </si>
  <si>
    <t>KSO:</t>
  </si>
  <si>
    <t/>
  </si>
  <si>
    <t>CC-CZ:</t>
  </si>
  <si>
    <t>Místo:</t>
  </si>
  <si>
    <t xml:space="preserve"> </t>
  </si>
  <si>
    <t>Datum:</t>
  </si>
  <si>
    <t>10. 4. 2024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</si>
  <si>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</si>
  <si>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</si>
  <si>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</si>
  <si>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</si>
  <si>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</si>
  <si>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</si>
  <si>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</si>
  <si>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</si>
  <si>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</si>
  <si>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</si>
  <si>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</si>
  <si>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</si>
  <si>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</si>
  <si>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</si>
  <si>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</si>
  <si>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</si>
  <si>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</si>
  <si>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</si>
  <si>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</si>
  <si>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</si>
  <si>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</si>
  <si>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</si>
  <si>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</si>
  <si>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</si>
  <si>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</si>
  <si>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</si>
  <si>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</si>
  <si>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</si>
  <si>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</si>
  <si>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</si>
  <si>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</si>
  <si>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</si>
  <si>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</si>
  <si>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</si>
  <si>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</si>
  <si>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</si>
  <si>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</si>
  <si>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</si>
  <si>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</si>
  <si>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</si>
  <si>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</si>
  <si>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</si>
  <si>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</si>
  <si>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</si>
  <si>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</si>
  <si>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</si>
  <si>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</si>
  <si>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</si>
  <si>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</si>
  <si>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MK Studentská ulice</t>
  </si>
  <si>
    <t>STA</t>
  </si>
  <si>
    <t>1</t>
  </si>
  <si>
    <t>{8366dfdf-8e99-4bb6-9e2e-61c5e8e17fe2}</t>
  </si>
  <si>
    <t>2</t>
  </si>
  <si>
    <t>/</t>
  </si>
  <si>
    <t>SO 101-1</t>
  </si>
  <si>
    <t>KOMUNIKACE</t>
  </si>
  <si>
    <t>Soupis</t>
  </si>
  <si>
    <t>{bdb22333-3429-4329-9ae2-08169c93ae02}</t>
  </si>
  <si>
    <t>SO 201-1</t>
  </si>
  <si>
    <t>VÝMĚNA VODOVODU</t>
  </si>
  <si>
    <t>{f80d55bc-88dc-4180-a300-e50fdb18aa83}</t>
  </si>
  <si>
    <t>SO 211-1</t>
  </si>
  <si>
    <t>VRN V+K</t>
  </si>
  <si>
    <t>{9f09ec26-0cf9-4a5e-96ca-8dd8222d62f0}</t>
  </si>
  <si>
    <t>SO 301-1</t>
  </si>
  <si>
    <t>OPRAVA KANALIZACE</t>
  </si>
  <si>
    <t>{9922aaca-e70b-4054-97d3-dceb69677449}</t>
  </si>
  <si>
    <t>SO 401-1</t>
  </si>
  <si>
    <t>PŘÍPOJKY V+K</t>
  </si>
  <si>
    <t>{f0c702ad-c9f7-4657-8185-c19dc75ab436}</t>
  </si>
  <si>
    <t>SO 501-1</t>
  </si>
  <si>
    <t>VEŘEJNÉ OSVĚTLENÍ</t>
  </si>
  <si>
    <t>{eedc420a-beec-465d-8259-2937ce212e0b}</t>
  </si>
  <si>
    <t>02</t>
  </si>
  <si>
    <t>MK K Vodojemu č.p. 660</t>
  </si>
  <si>
    <t>{f3f81932-d86e-4f20-a67d-f265f0050330}</t>
  </si>
  <si>
    <t>SO 101-2</t>
  </si>
  <si>
    <t>{172c8602-5cc7-4c33-a2f1-f4d1ef51b31f}</t>
  </si>
  <si>
    <t>SO 401-2</t>
  </si>
  <si>
    <t>{edd42612-b201-4d0c-951a-bcdc3062ea4a}</t>
  </si>
  <si>
    <t>odkop</t>
  </si>
  <si>
    <t>m3</t>
  </si>
  <si>
    <t>378,64</t>
  </si>
  <si>
    <t>hloub</t>
  </si>
  <si>
    <t>98,5</t>
  </si>
  <si>
    <t>KRYCÍ LIST SOUPISU PRACÍ</t>
  </si>
  <si>
    <t>zásyp</t>
  </si>
  <si>
    <t>87,8</t>
  </si>
  <si>
    <t>Objekt:</t>
  </si>
  <si>
    <t>01 - MK Studentská ulice</t>
  </si>
  <si>
    <t>Soupis:</t>
  </si>
  <si>
    <t>SO 101-1 -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</si>
  <si>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</si>
  <si>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</si>
  <si>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</si>
  <si>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</si>
  <si>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</si>
  <si>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</si>
  <si>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</si>
  <si>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</si>
  <si>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</si>
  <si>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</si>
  <si>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</si>
  <si>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</si>
  <si>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</si>
  <si>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</si>
  <si>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</si>
  <si>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</si>
  <si>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</si>
  <si>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</si>
  <si>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</si>
  <si>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</si>
  <si>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</si>
  <si>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</si>
  <si>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</si>
  <si>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</si>
  <si>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</si>
  <si>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</si>
  <si>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</si>
  <si>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</si>
  <si>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</si>
  <si>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</si>
  <si>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</si>
  <si>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</si>
  <si>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</si>
  <si>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</si>
  <si>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003R</t>
  </si>
  <si>
    <t>Bourání uliční vpusti</t>
  </si>
  <si>
    <t>ks</t>
  </si>
  <si>
    <t>4</t>
  </si>
  <si>
    <t>709955665</t>
  </si>
  <si>
    <t>113106134</t>
  </si>
  <si>
    <t>Rozebrání dlažeb komunikací pro pěší s přemístěním hmot na skládku na vzdálenost do 3 m nebo s naložením na dopravní prostředek s ložem z kameniva nebo živice a s jakoukoliv výplní spár strojně plochy jednotlivě do 50 m2 ze zámkové dlažby</t>
  </si>
  <si>
    <t>m2</t>
  </si>
  <si>
    <t>CS ÚRS 2024 01</t>
  </si>
  <si>
    <t>841968370</t>
  </si>
  <si>
    <t>Online PSC</t>
  </si>
  <si>
    <t>https://podminky.urs.cz/item/CS_URS_2024_01/113106134</t>
  </si>
  <si>
    <t>VV</t>
  </si>
  <si>
    <t>chodník stávající plocha povrch zámková dlažba</t>
  </si>
  <si>
    <t>Součet</t>
  </si>
  <si>
    <t>3</t>
  </si>
  <si>
    <t>113106195</t>
  </si>
  <si>
    <t>Rozebrání dlažeb vozovek a ploch s přemístěním hmot na skládku na vzdálenost do 3 m nebo s naložením na dopravní prostředek, s jakoukoliv výplní spár strojně plochy jednotlivě do 50 m2 z vegetační dlažby s ložem z kameniva betonové</t>
  </si>
  <si>
    <t>1531525863</t>
  </si>
  <si>
    <t>https://podminky.urs.cz/item/CS_URS_2024_01/113106195</t>
  </si>
  <si>
    <t>stávající plocha povrch vegetační dlažba</t>
  </si>
  <si>
    <t>43</t>
  </si>
  <si>
    <t>113107181</t>
  </si>
  <si>
    <t>Odstranění podkladů nebo krytů strojně plochy jednotlivě přes 50 m2 do 200 m2 s přemístěním hmot na skládku na vzdálenost do 20 m nebo s naložením na dopravní prostředek živičných, o tl. vrstvy do 50 mm</t>
  </si>
  <si>
    <t>239001452</t>
  </si>
  <si>
    <t>https://podminky.urs.cz/item/CS_URS_2024_01/113107181</t>
  </si>
  <si>
    <t>chodník stávající plocha povrch AC</t>
  </si>
  <si>
    <t>1400</t>
  </si>
  <si>
    <t>5</t>
  </si>
  <si>
    <t>113154364R</t>
  </si>
  <si>
    <t>Frézování živičného podkladu nebo krytu s naložením na dopravní prostředek plochy přes 1 000 do 10 000 m2 s překážkami v trase pruhu šířky přes 1 m do 2 m, tloušťky vrstvy 120 mm</t>
  </si>
  <si>
    <t>816311413</t>
  </si>
  <si>
    <t>P</t>
  </si>
  <si>
    <t>Poznámka k položce:
asfaltová směs T2</t>
  </si>
  <si>
    <t>komunikace</t>
  </si>
  <si>
    <t>3580</t>
  </si>
  <si>
    <t>6</t>
  </si>
  <si>
    <t>113201112</t>
  </si>
  <si>
    <t>Vytrhání obrub s vybouráním lože, s přemístěním hmot na skládku na vzdálenost do 3 m nebo s naložením na dopravní prostředek silničních žulových</t>
  </si>
  <si>
    <t>m</t>
  </si>
  <si>
    <t>1180145286</t>
  </si>
  <si>
    <t>https://podminky.urs.cz/item/CS_URS_2024_01/113201112</t>
  </si>
  <si>
    <t>stávající silniční žulové obruby - budou znovu použity</t>
  </si>
  <si>
    <t>387</t>
  </si>
  <si>
    <t>7</t>
  </si>
  <si>
    <t>113202111</t>
  </si>
  <si>
    <t>Vytrhání obrub s vybouráním lože, s přemístěním hmot na skládku na vzdálenost do 3 m nebo s naložením na dopravní prostředek z obrubníků betonových stojatých</t>
  </si>
  <si>
    <t>1564074722</t>
  </si>
  <si>
    <t>https://podminky.urs.cz/item/CS_URS_2024_01/113202111</t>
  </si>
  <si>
    <t>stávající betonové silniční obruby</t>
  </si>
  <si>
    <t>132+136</t>
  </si>
  <si>
    <t>8</t>
  </si>
  <si>
    <t>113203111</t>
  </si>
  <si>
    <t>Vytrhání obrub s vybouráním lože, s přemístěním hmot na skládku na vzdálenost do 3 m nebo s naložením na dopravní prostředek z dlažebních kostek</t>
  </si>
  <si>
    <t>-717953662</t>
  </si>
  <si>
    <t>https://podminky.urs.cz/item/CS_URS_2024_01/113203111</t>
  </si>
  <si>
    <t xml:space="preserve">Poznámka k položce:
 </t>
  </si>
  <si>
    <t>stávající přídlažba žulové kostky drobné - budou znovu použity</t>
  </si>
  <si>
    <t>653</t>
  </si>
  <si>
    <t>9</t>
  </si>
  <si>
    <t>122151104</t>
  </si>
  <si>
    <t>Odkopávky a prokopávky nezapažené strojně v hornině třídy těžitelnosti I skupiny 1 a 2 přes 100 do 500 m3</t>
  </si>
  <si>
    <t>-830655559</t>
  </si>
  <si>
    <t>https://podminky.urs.cz/item/CS_URS_2024_01/122151104</t>
  </si>
  <si>
    <t>parkoviště</t>
  </si>
  <si>
    <t>33*0,42</t>
  </si>
  <si>
    <t>chodníky</t>
  </si>
  <si>
    <t>911*0,2</t>
  </si>
  <si>
    <t>sjezdy</t>
  </si>
  <si>
    <t>369*0,42</t>
  </si>
  <si>
    <t>plocha nový trávník</t>
  </si>
  <si>
    <t>138*0,2</t>
  </si>
  <si>
    <t>10</t>
  </si>
  <si>
    <t>132151103</t>
  </si>
  <si>
    <t>Hloubení nezapažených rýh šířky do 800 mm strojně s urovnáním dna do předepsaného profilu a spádu v hornině třídy těžitelnosti I skupiny 1 a 2 přes 50 do 100 m3</t>
  </si>
  <si>
    <t>-1198080361</t>
  </si>
  <si>
    <t>https://podminky.urs.cz/item/CS_URS_2024_01/132151103</t>
  </si>
  <si>
    <t>přípojky UV</t>
  </si>
  <si>
    <t>29*1*2,5</t>
  </si>
  <si>
    <t>UV</t>
  </si>
  <si>
    <t>26*1</t>
  </si>
  <si>
    <t>11</t>
  </si>
  <si>
    <t>162701105R</t>
  </si>
  <si>
    <t>Vodorovné přemístění výkopku nebo sypaniny po suchu na obvyklém dopravním prostředku, bez naložení výkopku, avšak se složením bez rozhrnutí z horniny tř. 1 až 4 na skládku včetně likvidace v souladu se zákonem o odpadech</t>
  </si>
  <si>
    <t>-1481448231</t>
  </si>
  <si>
    <t>12</t>
  </si>
  <si>
    <t>174151101</t>
  </si>
  <si>
    <t>Zásyp sypaninou z jakékoliv horniny strojně s uložením výkopku ve vrstvách se zhutněním jam, šachet, rýh nebo kolem objektů v těchto vykopávkách</t>
  </si>
  <si>
    <t>CS ÚRS 2023 02</t>
  </si>
  <si>
    <t>-391443819</t>
  </si>
  <si>
    <t>https://podminky.urs.cz/item/CS_URS_2023_02/174151101</t>
  </si>
  <si>
    <t>29*1*2,4</t>
  </si>
  <si>
    <t>26*0,7</t>
  </si>
  <si>
    <t>13</t>
  </si>
  <si>
    <t>M</t>
  </si>
  <si>
    <t>58344171</t>
  </si>
  <si>
    <t>štěrkodrť frakce 0/32</t>
  </si>
  <si>
    <t>t</t>
  </si>
  <si>
    <t>713558102</t>
  </si>
  <si>
    <t>zásyp*1,8</t>
  </si>
  <si>
    <t>14</t>
  </si>
  <si>
    <t>181351005</t>
  </si>
  <si>
    <t>Rozprostření a urovnání ornice v rovině nebo ve svahu sklonu do 1:5 strojně při souvislé ploše do 100 m2, tl. vrstvy přes 250 do 300 mm</t>
  </si>
  <si>
    <t>-1991787141</t>
  </si>
  <si>
    <t>https://podminky.urs.cz/item/CS_URS_2024_01/181351005</t>
  </si>
  <si>
    <t>138</t>
  </si>
  <si>
    <t>10364101</t>
  </si>
  <si>
    <t>zemina pro terénní úpravy - ornice</t>
  </si>
  <si>
    <t>1368370388</t>
  </si>
  <si>
    <t>138*0,3*1,8</t>
  </si>
  <si>
    <t>16</t>
  </si>
  <si>
    <t>181411131</t>
  </si>
  <si>
    <t>Založení trávníku na půdě předem připravené plochy do 1000 m2 výsevem včetně utažení parkového v rovině nebo na svahu do 1:5</t>
  </si>
  <si>
    <t>-1876799757</t>
  </si>
  <si>
    <t>https://podminky.urs.cz/item/CS_URS_2023_02/181411131</t>
  </si>
  <si>
    <t>17</t>
  </si>
  <si>
    <t>00572410</t>
  </si>
  <si>
    <t>osivo směs travní parková</t>
  </si>
  <si>
    <t>kg</t>
  </si>
  <si>
    <t>2077599758</t>
  </si>
  <si>
    <t>138*0,02</t>
  </si>
  <si>
    <t>18</t>
  </si>
  <si>
    <t>181951112</t>
  </si>
  <si>
    <t>Úprava pláně vyrovnáním výškových rozdílů strojně v hornině třídy těžitelnosti I, skupiny 1 až 3 se zhutněním</t>
  </si>
  <si>
    <t>-174359048</t>
  </si>
  <si>
    <t>https://podminky.urs.cz/item/CS_URS_2023_02/181951112</t>
  </si>
  <si>
    <t>33</t>
  </si>
  <si>
    <t>911</t>
  </si>
  <si>
    <t>369</t>
  </si>
  <si>
    <t>Komunikace pozemní</t>
  </si>
  <si>
    <t>19</t>
  </si>
  <si>
    <t>004R</t>
  </si>
  <si>
    <t>Sanace konstrukční vrstev vozovky (MZK 150mm + ŠD 200mm) včetně zemních prací, odvozu a likvidace výkopku a zřízení nových vrstev</t>
  </si>
  <si>
    <t>-1742011880</t>
  </si>
  <si>
    <t>Poznámka k položce:
předpoklad - bude upřesněno po odfrézování asfaltových vrstev komunikace</t>
  </si>
  <si>
    <t>20</t>
  </si>
  <si>
    <t>564831111</t>
  </si>
  <si>
    <t>Podklad ze štěrkodrti ŠD s rozprostřením a zhutněním plochy přes 100 m2, po zhutnění tl. 100 mm</t>
  </si>
  <si>
    <t>277386814</t>
  </si>
  <si>
    <t>https://podminky.urs.cz/item/CS_URS_2024_01/564831111</t>
  </si>
  <si>
    <t>lože pod silniční obruby</t>
  </si>
  <si>
    <t>(387+268)*0,4</t>
  </si>
  <si>
    <t>564851011</t>
  </si>
  <si>
    <t>Podklad ze štěrkodrti ŠD s rozprostřením a zhutněním plochy jednotlivě do 100 m2, po zhutnění tl. 150 mm</t>
  </si>
  <si>
    <t>875222528</t>
  </si>
  <si>
    <t>https://podminky.urs.cz/item/CS_URS_2024_01/564851011</t>
  </si>
  <si>
    <t>22</t>
  </si>
  <si>
    <t>564861111</t>
  </si>
  <si>
    <t>Podklad ze štěrkodrti ŠD s rozprostřením a zhutněním plochy přes 100 m2, po zhutnění tl. 200 mm</t>
  </si>
  <si>
    <t>-2075944308</t>
  </si>
  <si>
    <t>https://podminky.urs.cz/item/CS_URS_2024_01/564861111</t>
  </si>
  <si>
    <t>23</t>
  </si>
  <si>
    <t>564950413R</t>
  </si>
  <si>
    <t>Podklad nebo podsyp z asfaltového recyklátu s rozprostřením a zhutněním plochy jednotlivě do 100 m2, po zhutnění tl. 200 mm</t>
  </si>
  <si>
    <t>1665514068</t>
  </si>
  <si>
    <t>https://podminky.urs.cz/item/CS_URS_2024_01/564950413R</t>
  </si>
  <si>
    <t>24</t>
  </si>
  <si>
    <t>564951413</t>
  </si>
  <si>
    <t>Podklad nebo podsyp z asfaltového recyklátu s rozprostřením a zhutněním plochy přes 100 m2, po zhutnění tl. 150 mm</t>
  </si>
  <si>
    <t>-1870718462</t>
  </si>
  <si>
    <t>https://podminky.urs.cz/item/CS_URS_2024_01/564951413</t>
  </si>
  <si>
    <t>25</t>
  </si>
  <si>
    <t>573231106</t>
  </si>
  <si>
    <t>Postřik spojovací PS bez posypu kamenivem ze silniční emulze, v množství 0,30 kg/m2</t>
  </si>
  <si>
    <t>365209830</t>
  </si>
  <si>
    <t>https://podminky.urs.cz/item/CS_URS_2024_01/573231106</t>
  </si>
  <si>
    <t>26</t>
  </si>
  <si>
    <t>577134121</t>
  </si>
  <si>
    <t>Asfaltový beton vrstva obrusná ACO 11 (ABS) s rozprostřením a se zhutněním z nemodifikovaného asfaltu v pruhu šířky přes 3 m tř. I (ACO 11+), po zhutnění tl. 40 mm</t>
  </si>
  <si>
    <t>1568801243</t>
  </si>
  <si>
    <t>https://podminky.urs.cz/item/CS_URS_2024_01/577134121</t>
  </si>
  <si>
    <t>27</t>
  </si>
  <si>
    <t>577176121</t>
  </si>
  <si>
    <t>Asfaltový beton vrstva ložní ACL 22 (ABVH) s rozprostřením a zhutněním z nemodifikovaného asfaltu v pruhu šířky přes 3 m, po zhutnění tl. 80 mm</t>
  </si>
  <si>
    <t>1404225248</t>
  </si>
  <si>
    <t>https://podminky.urs.cz/item/CS_URS_2024_01/577176121</t>
  </si>
  <si>
    <t>28</t>
  </si>
  <si>
    <t>596211113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</si>
  <si>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300 m2</t>
  </si>
  <si>
    <t>2075750483</t>
  </si>
  <si>
    <t>https://podminky.urs.cz/item/CS_URS_2024_01/596211113</t>
  </si>
  <si>
    <t>29</t>
  </si>
  <si>
    <t>59245018</t>
  </si>
  <si>
    <t>dlažba skladebná betonová 200x100mm tl 60mm přírodní</t>
  </si>
  <si>
    <t>1391818212</t>
  </si>
  <si>
    <t>890*1,02</t>
  </si>
  <si>
    <t>30</t>
  </si>
  <si>
    <t>59245006</t>
  </si>
  <si>
    <t>dlažba pro nevidomé betonová 200x100mm tl 60mm barevná</t>
  </si>
  <si>
    <t>-1984130261</t>
  </si>
  <si>
    <t>chodníky - dlažba pro nevidomé</t>
  </si>
  <si>
    <t>21*1,02</t>
  </si>
  <si>
    <t>31</t>
  </si>
  <si>
    <t>596212213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</si>
  <si>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přes 300 m2</t>
  </si>
  <si>
    <t>-1443353847</t>
  </si>
  <si>
    <t>https://podminky.urs.cz/item/CS_URS_2024_01/596212213</t>
  </si>
  <si>
    <t>32</t>
  </si>
  <si>
    <t>59245020</t>
  </si>
  <si>
    <t>dlažba skladebná betonová 200x100mm tl 80mm přírodní</t>
  </si>
  <si>
    <t>-422479425</t>
  </si>
  <si>
    <t>300*1,02</t>
  </si>
  <si>
    <t>59245226</t>
  </si>
  <si>
    <t>dlažba pro nevidomé betonová 200x100mm tl 80mm barevná</t>
  </si>
  <si>
    <t>645312064</t>
  </si>
  <si>
    <t>sjezdy - dlažba pro nevidomé</t>
  </si>
  <si>
    <t>69*1,02</t>
  </si>
  <si>
    <t>34</t>
  </si>
  <si>
    <t>596412210</t>
  </si>
  <si>
    <t>Kladení dlažby z betonových vegetačních dlaždic pozemních komunikací s ložem z kameniva těženého nebo drceného tl. do 50 mm, s vyplněním spár a vegetačních otvorů, s hutněním vibrováním tl. 80 mm, pro plochy do 50 m2</t>
  </si>
  <si>
    <t>533510246</t>
  </si>
  <si>
    <t>https://podminky.urs.cz/item/CS_URS_2024_01/596412210</t>
  </si>
  <si>
    <t>35</t>
  </si>
  <si>
    <t>59246081</t>
  </si>
  <si>
    <t>dlažba plošná vegetační betonová 240x170mm tl 80mm přírodní</t>
  </si>
  <si>
    <t>-1888718477</t>
  </si>
  <si>
    <t>33*1,02</t>
  </si>
  <si>
    <t>Trubní vedení</t>
  </si>
  <si>
    <t>36</t>
  </si>
  <si>
    <t>001R</t>
  </si>
  <si>
    <t>Napojení na přípojky UV na stávající kanalizaci</t>
  </si>
  <si>
    <t>-1393220391</t>
  </si>
  <si>
    <t>37</t>
  </si>
  <si>
    <t>871315221</t>
  </si>
  <si>
    <t>Kanalizační potrubí z tvrdého PVC v otevřeném výkopu ve sklonu do 20 %, hladkého plnostěnného jednovrstvého, tuhost třídy SN 8 DN 160</t>
  </si>
  <si>
    <t>-2093705767</t>
  </si>
  <si>
    <t>https://podminky.urs.cz/item/CS_URS_2023_02/871315221</t>
  </si>
  <si>
    <t>38</t>
  </si>
  <si>
    <t>877310310</t>
  </si>
  <si>
    <t>Montáž kolen na kanalizačním potrubí z PP nebo tvrdého PVC trub hladkých plnostěnných DN 150</t>
  </si>
  <si>
    <t>kus</t>
  </si>
  <si>
    <t>1535252150</t>
  </si>
  <si>
    <t>https://podminky.urs.cz/item/CS_URS_2023_02/877310310</t>
  </si>
  <si>
    <t>3 kolena / 1 UV</t>
  </si>
  <si>
    <t>3*26</t>
  </si>
  <si>
    <t>39</t>
  </si>
  <si>
    <t>28611361</t>
  </si>
  <si>
    <t>koleno kanalizační PVC KG 160x45°</t>
  </si>
  <si>
    <t>-1660293586</t>
  </si>
  <si>
    <t>40</t>
  </si>
  <si>
    <t>895941302</t>
  </si>
  <si>
    <t>Osazení vpusti uliční z betonových dílců DN 450 dno s kalištěm</t>
  </si>
  <si>
    <t>51693122</t>
  </si>
  <si>
    <t>https://podminky.urs.cz/item/CS_URS_2023_02/895941302</t>
  </si>
  <si>
    <t>41</t>
  </si>
  <si>
    <t>59223852</t>
  </si>
  <si>
    <t>dno pro uliční vpusť s kalovou prohlubní betonové 450x300x50mm</t>
  </si>
  <si>
    <t>CS ÚRS 2023 01</t>
  </si>
  <si>
    <t>-1691409635</t>
  </si>
  <si>
    <t>42</t>
  </si>
  <si>
    <t>895941313</t>
  </si>
  <si>
    <t>Osazení vpusti uliční z betonových dílců DN 450 skruž horní 295 mm</t>
  </si>
  <si>
    <t>864684760</t>
  </si>
  <si>
    <t>https://podminky.urs.cz/item/CS_URS_2023_01/895941313</t>
  </si>
  <si>
    <t>59224485</t>
  </si>
  <si>
    <t>vpusť uliční DN 450 skruž horní betonová 450/295x50mm</t>
  </si>
  <si>
    <t>1574647759</t>
  </si>
  <si>
    <t>44</t>
  </si>
  <si>
    <t>895941332</t>
  </si>
  <si>
    <t>Osazení vpusti uliční z betonových dílců DN 450 skruž průběžná se zápachovou uzávěrkou</t>
  </si>
  <si>
    <t>2082496648</t>
  </si>
  <si>
    <t>https://podminky.urs.cz/item/CS_URS_2023_01/895941332</t>
  </si>
  <si>
    <t>45</t>
  </si>
  <si>
    <t>59224493</t>
  </si>
  <si>
    <t>vpusť uliční DN 450 skruž průběžná 450/645x50mm betonová se zápachovou uzávěrkou 150mm PVC</t>
  </si>
  <si>
    <t>-438218646</t>
  </si>
  <si>
    <t>46</t>
  </si>
  <si>
    <t>895941362</t>
  </si>
  <si>
    <t>Osazení vpusti uliční z betonových dílců DN 500 skruž středová 590 mm</t>
  </si>
  <si>
    <t>-1182821613</t>
  </si>
  <si>
    <t>https://podminky.urs.cz/item/CS_URS_2023_01/895941362</t>
  </si>
  <si>
    <t>47</t>
  </si>
  <si>
    <t>59224462</t>
  </si>
  <si>
    <t>vpusť uliční DN 500 skruž průběžná vysoká betonová 500/590x65mm</t>
  </si>
  <si>
    <t>279716761</t>
  </si>
  <si>
    <t>48</t>
  </si>
  <si>
    <t>899204112</t>
  </si>
  <si>
    <t>Osazení mříží litinových včetně rámů a košů na bahno pro třídu zatížení D400, E600</t>
  </si>
  <si>
    <t>-1366784866</t>
  </si>
  <si>
    <t>https://podminky.urs.cz/item/CS_URS_2023_01/899204112</t>
  </si>
  <si>
    <t>49</t>
  </si>
  <si>
    <t>59223260</t>
  </si>
  <si>
    <t>mříž vtoková litinová k uliční vpusti C250/D400 500x500mm</t>
  </si>
  <si>
    <t>-441543321</t>
  </si>
  <si>
    <t>50</t>
  </si>
  <si>
    <t>KSI.UA4</t>
  </si>
  <si>
    <t>Betonová uliční vpusť, koš kalový, A4 vysoký v.600 pro 500x500</t>
  </si>
  <si>
    <t>-1346890461</t>
  </si>
  <si>
    <t>51</t>
  </si>
  <si>
    <t>KSI.BUP10A</t>
  </si>
  <si>
    <t>Betonová uliční vpusť, vyrovnávací prstenec, 10A pod mříže 500x500</t>
  </si>
  <si>
    <t>469312165</t>
  </si>
  <si>
    <t>52</t>
  </si>
  <si>
    <t>899231111</t>
  </si>
  <si>
    <t>Výšková úprava uličního vstupu nebo vpusti do 200 mm zvýšením mříže</t>
  </si>
  <si>
    <t>1408675603</t>
  </si>
  <si>
    <t>https://podminky.urs.cz/item/CS_URS_2023_01/899231111</t>
  </si>
  <si>
    <t>53</t>
  </si>
  <si>
    <t>899331111</t>
  </si>
  <si>
    <t>Výšková úprava uličního vstupu nebo vpusti do 200 mm zvýšením poklopu</t>
  </si>
  <si>
    <t>1655809840</t>
  </si>
  <si>
    <t>https://podminky.urs.cz/item/CS_URS_2023_01/899331111</t>
  </si>
  <si>
    <t>54</t>
  </si>
  <si>
    <t>899431111</t>
  </si>
  <si>
    <t>Výšková úprava uličního vstupu nebo vpusti do 200 mm zvýšením krycího hrnce, šoupěte nebo hydrantu bez úpravy armatur</t>
  </si>
  <si>
    <t>1470747322</t>
  </si>
  <si>
    <t>https://podminky.urs.cz/item/CS_URS_2023_01/899431111</t>
  </si>
  <si>
    <t>Ostatní konstrukce a práce, bourání</t>
  </si>
  <si>
    <t>55</t>
  </si>
  <si>
    <t>914111111</t>
  </si>
  <si>
    <t>Montáž svislé dopravní značky základní velikosti do 1 m2 objímkami na sloupky nebo konzoly</t>
  </si>
  <si>
    <t>-595589556</t>
  </si>
  <si>
    <t>https://podminky.urs.cz/item/CS_URS_2023_01/914111111</t>
  </si>
  <si>
    <t>56</t>
  </si>
  <si>
    <t>914511112</t>
  </si>
  <si>
    <t>Montáž sloupku dopravních značek délky do 3,5 m do hliníkové patky pro sloupek D 60 mm</t>
  </si>
  <si>
    <t>-814946385</t>
  </si>
  <si>
    <t>https://podminky.urs.cz/item/CS_URS_2023_01/914511112</t>
  </si>
  <si>
    <t>57</t>
  </si>
  <si>
    <t>40445225</t>
  </si>
  <si>
    <t>sloupek pro dopravní značku Zn D 60mm v 3,5m</t>
  </si>
  <si>
    <t>1290455945</t>
  </si>
  <si>
    <t>58</t>
  </si>
  <si>
    <t>40445240</t>
  </si>
  <si>
    <t>patka pro sloupek Al D 60mm</t>
  </si>
  <si>
    <t>585331079</t>
  </si>
  <si>
    <t>59</t>
  </si>
  <si>
    <t>40445256</t>
  </si>
  <si>
    <t>svorka upínací na sloupek dopravní značky D 60mm</t>
  </si>
  <si>
    <t>-1830675465</t>
  </si>
  <si>
    <t>60</t>
  </si>
  <si>
    <t>915121121</t>
  </si>
  <si>
    <t>Vodorovné dopravní značení stříkané barvou vodící čára bílá šířky 250 mm přerušovaná základní</t>
  </si>
  <si>
    <t>-497228404</t>
  </si>
  <si>
    <t>https://podminky.urs.cz/item/CS_URS_2023_02/915121121</t>
  </si>
  <si>
    <t>61</t>
  </si>
  <si>
    <t>915221122</t>
  </si>
  <si>
    <t>Vodorovné dopravní značení stříkaným plastem vodící čára bílá šířky 250 mm přerušovaná retroreflexní</t>
  </si>
  <si>
    <t>-1857086454</t>
  </si>
  <si>
    <t>https://podminky.urs.cz/item/CS_URS_2023_02/915221122</t>
  </si>
  <si>
    <t>62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</si>
  <si>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</si>
  <si>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</si>
  <si>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602208252</t>
  </si>
  <si>
    <t>https://podminky.urs.cz/item/CS_URS_2024_01/916111123</t>
  </si>
  <si>
    <t>nové žulové kostky drobné - doplnění chybějících</t>
  </si>
  <si>
    <t>132+132+136</t>
  </si>
  <si>
    <t>63</t>
  </si>
  <si>
    <t>58381007</t>
  </si>
  <si>
    <t>kostka štípaná dlažební žula drobná 8/10</t>
  </si>
  <si>
    <t>2044709991</t>
  </si>
  <si>
    <t>(132+132+136)*0,1</t>
  </si>
  <si>
    <t>64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</si>
  <si>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</si>
  <si>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</si>
  <si>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-1905451860</t>
  </si>
  <si>
    <t>https://podminky.urs.cz/item/CS_URS_2024_01/916131213</t>
  </si>
  <si>
    <t>65</t>
  </si>
  <si>
    <t>59217031</t>
  </si>
  <si>
    <t>obrubník silniční betonový 1000x150x250mm</t>
  </si>
  <si>
    <t>-112527693</t>
  </si>
  <si>
    <t>66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</si>
  <si>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</si>
  <si>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</si>
  <si>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-1440749781</t>
  </si>
  <si>
    <t>https://podminky.urs.cz/item/CS_URS_2024_01/916231213</t>
  </si>
  <si>
    <t>11+9+7+54+6</t>
  </si>
  <si>
    <t>67</t>
  </si>
  <si>
    <t>59217016</t>
  </si>
  <si>
    <t>obrubník betonový chodníkový 1000x80x250mm</t>
  </si>
  <si>
    <t>-255087593</t>
  </si>
  <si>
    <t>68</t>
  </si>
  <si>
    <t>916241113</t>
  </si>
  <si>
    <t>Osazení obrubníku kamenného se zřízením lože, s vyplněním a zatřením spár cementovou maltou ležatého s boční opěrou z betonu prostého, do lože z betonu prostého</t>
  </si>
  <si>
    <t>168623326</t>
  </si>
  <si>
    <t>https://podminky.urs.cz/item/CS_URS_2024_01/916241113</t>
  </si>
  <si>
    <t>69</t>
  </si>
  <si>
    <t>58380434</t>
  </si>
  <si>
    <t>obrubník kamenný žulový obloukový R 3-5m 250x200mm</t>
  </si>
  <si>
    <t>-698483903</t>
  </si>
  <si>
    <t>nové žulové obruby v obloucích</t>
  </si>
  <si>
    <t>"R4" 7+6+7+6</t>
  </si>
  <si>
    <t>"R5" 8</t>
  </si>
  <si>
    <t>70</t>
  </si>
  <si>
    <t>58380005</t>
  </si>
  <si>
    <t>obrubník kamenný žulový přímý 1000x200x250mm</t>
  </si>
  <si>
    <t>766706138</t>
  </si>
  <si>
    <t>Poznámka k položce:
obruby autobusová zastávka šířka 200mm, výška 250 mm</t>
  </si>
  <si>
    <t>nové žulové obruby při autobusové zastávce</t>
  </si>
  <si>
    <t>71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</si>
  <si>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</si>
  <si>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</si>
  <si>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895821055</t>
  </si>
  <si>
    <t>https://podminky.urs.cz/item/CS_URS_2023_01/919732211</t>
  </si>
  <si>
    <t>72</t>
  </si>
  <si>
    <t>919735112</t>
  </si>
  <si>
    <t>Řezání stávajícího živičného krytu nebo podkladu hloubky přes 50 do 100 mm</t>
  </si>
  <si>
    <t>-1458187719</t>
  </si>
  <si>
    <t>73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</si>
  <si>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</si>
  <si>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</si>
  <si>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1240340408</t>
  </si>
  <si>
    <t>https://podminky.urs.cz/item/CS_URS_2023_02/966006132</t>
  </si>
  <si>
    <t>74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</si>
  <si>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</si>
  <si>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</si>
  <si>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-1781876186</t>
  </si>
  <si>
    <t>https://podminky.urs.cz/item/CS_URS_2024_01/966006211</t>
  </si>
  <si>
    <t>75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</si>
  <si>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</si>
  <si>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 jakéhokoliv lože a s jakoukoliv výplní spár silničních</t>
  </si>
  <si>
    <t>-77730829</t>
  </si>
  <si>
    <t>https://podminky.urs.cz/item/CS_URS_2024_01/979024443</t>
  </si>
  <si>
    <t>76</t>
  </si>
  <si>
    <t>979071112</t>
  </si>
  <si>
    <t>Očištění vybouraných dlažebních kostek od spojovacího materiálu, s uložením očištěných kostek na skládku, s odklizením odpadových hmot na hromady a s odklizením vybouraných kostek na vzdálenost do 3 m, s původním vyplněním spár živicí nebo cementovou maltou</t>
  </si>
  <si>
    <t>294884342</t>
  </si>
  <si>
    <t>https://podminky.urs.cz/item/CS_URS_2024_01/979071112</t>
  </si>
  <si>
    <t>Poznámka k položce:
stávající přídlažba</t>
  </si>
  <si>
    <t>653*0,1</t>
  </si>
  <si>
    <t>997</t>
  </si>
  <si>
    <t>Přesun sutě</t>
  </si>
  <si>
    <t>77</t>
  </si>
  <si>
    <t>997211511R</t>
  </si>
  <si>
    <t>Vodorovná doprava suti nebo vybouraných hmot suti se složením a hrubým urovnáním, na skládku včetně likvidace v souladu se zákonem o odpadech</t>
  </si>
  <si>
    <t>-745256190</t>
  </si>
  <si>
    <t>998</t>
  </si>
  <si>
    <t>Přesun hmot</t>
  </si>
  <si>
    <t>78</t>
  </si>
  <si>
    <t>998225111</t>
  </si>
  <si>
    <t>Přesun hmot pro komunikace s krytem z kameniva, monolitickým betonovým nebo živičným dopravní vzdálenost do 200 m jakékoliv délky objektu</t>
  </si>
  <si>
    <t>2114806068</t>
  </si>
  <si>
    <t>PSV</t>
  </si>
  <si>
    <t>Práce a dodávky PSV</t>
  </si>
  <si>
    <t>711</t>
  </si>
  <si>
    <t>Izolace proti vodě, vlhkosti a plynům</t>
  </si>
  <si>
    <t>79</t>
  </si>
  <si>
    <t>711161273</t>
  </si>
  <si>
    <t>Provedení izolace proti zemní vlhkosti nopovou fólií na ploše svislé S z nopové fólie</t>
  </si>
  <si>
    <t>355187088</t>
  </si>
  <si>
    <t>https://podminky.urs.cz/item/CS_URS_2023_02/711161273</t>
  </si>
  <si>
    <t>80</t>
  </si>
  <si>
    <t>28323005</t>
  </si>
  <si>
    <t>fólie profilovaná (nopová) drenážní HDPE s výškou nopů 8mm</t>
  </si>
  <si>
    <t>-147898919</t>
  </si>
  <si>
    <t>20*1,2</t>
  </si>
  <si>
    <t>VRN</t>
  </si>
  <si>
    <t>Vedlejší rozpočtové náklady</t>
  </si>
  <si>
    <t>VRN1</t>
  </si>
  <si>
    <t>Průzkumné, geodetické a projektové práce</t>
  </si>
  <si>
    <t>81</t>
  </si>
  <si>
    <t>012203000</t>
  </si>
  <si>
    <t>Geodetické práce při provádění stavby</t>
  </si>
  <si>
    <t>1024</t>
  </si>
  <si>
    <t>800015109</t>
  </si>
  <si>
    <t>82</t>
  </si>
  <si>
    <t>012303000</t>
  </si>
  <si>
    <t>Geodetické práce po výstavbě</t>
  </si>
  <si>
    <t>2088012211</t>
  </si>
  <si>
    <t>Poznámka k položce:
zaměření skutečného provedení stavby</t>
  </si>
  <si>
    <t>83</t>
  </si>
  <si>
    <t>012403000</t>
  </si>
  <si>
    <t>Kartografické práce - geometrický plán</t>
  </si>
  <si>
    <t>-1659459414</t>
  </si>
  <si>
    <t>https://podminky.urs.cz/item/CS_URS_2024_01/012403000</t>
  </si>
  <si>
    <t>84</t>
  </si>
  <si>
    <t>013254000</t>
  </si>
  <si>
    <t>Dokumentace skutečného provedení stavby</t>
  </si>
  <si>
    <t>1763320357</t>
  </si>
  <si>
    <t>VRN3</t>
  </si>
  <si>
    <t>Zařízení staveniště</t>
  </si>
  <si>
    <t>85</t>
  </si>
  <si>
    <t>030001000</t>
  </si>
  <si>
    <t>1540609104</t>
  </si>
  <si>
    <t>86</t>
  </si>
  <si>
    <t>034303000</t>
  </si>
  <si>
    <t>Dopravní značení na staveništi včetně inženýrské činnosti</t>
  </si>
  <si>
    <t>kč</t>
  </si>
  <si>
    <t>-1031616284</t>
  </si>
  <si>
    <t>87</t>
  </si>
  <si>
    <t>039103000</t>
  </si>
  <si>
    <t>Rozebrání, bourání a odvoz zařízení staveniště</t>
  </si>
  <si>
    <t>-977019005</t>
  </si>
  <si>
    <t>SO 201-1 - VÝMĚNA VODOVODU</t>
  </si>
  <si>
    <t xml:space="preserve">    4 - Vodorovné konstrukce</t>
  </si>
  <si>
    <t xml:space="preserve">    D2 - ARMATURY A HYDRANTY</t>
  </si>
  <si>
    <t xml:space="preserve">    D4 - PŘÍSLUŠENSTVÍ</t>
  </si>
  <si>
    <t xml:space="preserve">    871 - Potrubí -  provizorní vodovod</t>
  </si>
  <si>
    <t>1131061231</t>
  </si>
  <si>
    <t>Rozebrání dlažeb ze zámkových dlaždic komunikací pro pěší ručně</t>
  </si>
  <si>
    <t>113107341</t>
  </si>
  <si>
    <t>Odstranění podkladu živičného tl 50 mm strojně pl do 50 m2</t>
  </si>
  <si>
    <t>https://podminky.urs.cz/item/CS_URS_2024_01/113107341</t>
  </si>
  <si>
    <t>(7,2+2,83-1,5)*(0,25+1,1+0,25)</t>
  </si>
  <si>
    <t>4,5*(0,25+1,1+0,25)+5*(0,5+1,1+0,5)</t>
  </si>
  <si>
    <t>113154123</t>
  </si>
  <si>
    <t>Frézování živičného krytu tl 50 mm pruh š přes 0,5 do 1 m pl do 500 m2 bez překážek v trase</t>
  </si>
  <si>
    <t>https://podminky.urs.cz/item/CS_URS_2024_01/113154123</t>
  </si>
  <si>
    <t>(7,2+2,83-1,5)*(0,5+1,1+0,5)</t>
  </si>
  <si>
    <t>5*(0,5+1,1+0,5)</t>
  </si>
  <si>
    <t>Vytrhání obrub silničních ležatých</t>
  </si>
  <si>
    <t>Vytrhání obrub krajníků obrubníků stojatých</t>
  </si>
  <si>
    <t>115101201</t>
  </si>
  <si>
    <t>Čerpání vody na dopravní výšku do 10 m průměrný přítok do 500 l/min</t>
  </si>
  <si>
    <t>hod</t>
  </si>
  <si>
    <t>https://podminky.urs.cz/item/CS_URS_2024_01/115101201</t>
  </si>
  <si>
    <t>115101301</t>
  </si>
  <si>
    <t>Pohotovost čerpací soupravy pro dopravní výšku do 10 m přítok do 500 l/min</t>
  </si>
  <si>
    <t>den</t>
  </si>
  <si>
    <t>https://podminky.urs.cz/item/CS_URS_2024_01/115101301</t>
  </si>
  <si>
    <t>119001405</t>
  </si>
  <si>
    <t>Dočasné zajištění potrubí z PE DN do 200 mm</t>
  </si>
  <si>
    <t>https://podminky.urs.cz/item/CS_URS_2024_01/119001405</t>
  </si>
  <si>
    <t>4*1,1+4*1,7+3*1,1+4*1,7+4*1,1+4*1,7+3*1,1</t>
  </si>
  <si>
    <t>119001406</t>
  </si>
  <si>
    <t>Dočasné zajištění potrubí z PE DN přes 200 do 500 mm</t>
  </si>
  <si>
    <t>https://podminky.urs.cz/item/CS_URS_2024_01/119001406</t>
  </si>
  <si>
    <t>119001421</t>
  </si>
  <si>
    <t>Dočasné zajištění kabelů a kabelových tratí ze 3 volně ložených kabelů</t>
  </si>
  <si>
    <t>https://podminky.urs.cz/item/CS_URS_2024_01/119001421</t>
  </si>
  <si>
    <t>(5+7+2+2+1)*1,1</t>
  </si>
  <si>
    <t>132154205</t>
  </si>
  <si>
    <t>Hloubení zapažených rýh š do 2000 mm v hornině třídy těžitelnosti I skupiny 1 a 2 objem do 1000 m3</t>
  </si>
  <si>
    <t>https://podminky.urs.cz/item/CS_URS_2024_01/132154205</t>
  </si>
  <si>
    <t xml:space="preserve">"souběh ŘAD V2 a ŘAD DN250" 164,49*(1,1*1,75+0,7*1,6) </t>
  </si>
  <si>
    <t>"ŘAD 250"(391,72-164,49)*1,1*1,75</t>
  </si>
  <si>
    <t>"ŘAD V3"11,61*1,1*1,7</t>
  </si>
  <si>
    <t>"ŘAD V4"141,71*1,1*1,7</t>
  </si>
  <si>
    <t>1224,999*0,5</t>
  </si>
  <si>
    <t>132254205</t>
  </si>
  <si>
    <t>Hloubení zapažených rýh š do 2000 mm v hornině třídy těžitelnosti I skupiny 3 objem do 1000 m3</t>
  </si>
  <si>
    <t>https://podminky.urs.cz/item/CS_URS_2024_01/132254205</t>
  </si>
  <si>
    <t>133254102</t>
  </si>
  <si>
    <t>Hloubení šachet zapažených v hornině třídy těžitelnosti I skupiny 3 objem do 50 m3</t>
  </si>
  <si>
    <t>https://podminky.urs.cz/item/CS_URS_2024_01/133254102</t>
  </si>
  <si>
    <t xml:space="preserve">"montážní jáma pro vyplnění stáv.potrubí"1,1*2*1,8 </t>
  </si>
  <si>
    <t>139001101</t>
  </si>
  <si>
    <t>Příplatek za ztížení vykopávky v blízkosti podzemního vedení</t>
  </si>
  <si>
    <t>https://podminky.urs.cz/item/CS_URS_2024_01/139001101</t>
  </si>
  <si>
    <t>139100</t>
  </si>
  <si>
    <t>Ruční kopání sond (pro podzemní vedení)</t>
  </si>
  <si>
    <t>151101101</t>
  </si>
  <si>
    <t>Zřízení příložného pažení a rozepření stěn rýh hl do 2 m</t>
  </si>
  <si>
    <t>https://podminky.urs.cz/item/CS_URS_2024_01/151101101</t>
  </si>
  <si>
    <t>(391,72+11,61+141,71)*2*1,2</t>
  </si>
  <si>
    <t>151101111</t>
  </si>
  <si>
    <t>Odstranění příložného pažení a rozepření stěn rýh hl do 2 m</t>
  </si>
  <si>
    <t>https://podminky.urs.cz/item/CS_URS_2024_01/151101111</t>
  </si>
  <si>
    <t>151811132</t>
  </si>
  <si>
    <t>Osazení pažicího boxu hl výkopu do 4 m š přes 1,2 do 2,5 m</t>
  </si>
  <si>
    <t>https://podminky.urs.cz/item/CS_URS_2024_01/151811132</t>
  </si>
  <si>
    <t>"montážní jáma pro vyplnění stáv.potrubí"1,1*2*2</t>
  </si>
  <si>
    <t>151811232</t>
  </si>
  <si>
    <t>Odstranění pažicího boxu hl výkopu do 4 m š přes 1,2 do 2,5 m</t>
  </si>
  <si>
    <t>https://podminky.urs.cz/item/CS_URS_2024_01/151811232</t>
  </si>
  <si>
    <t>162451106</t>
  </si>
  <si>
    <t>Vodorovné přemístění přes 1 500 do 2000 m výkopku/sypaniny z horniny třídy těžitelnosti I skupiny 1 až 3</t>
  </si>
  <si>
    <t>https://podminky.urs.cz/item/CS_URS_2024_01/162451106</t>
  </si>
  <si>
    <t>306,358*2</t>
  </si>
  <si>
    <t>162751117.1</t>
  </si>
  <si>
    <t>Vodorovné přemístění výkopku/sypaniny z horniny třídy těžitelnosti I skupiny 1 až 3 po suchu na obvyklém dopravním prostředku a jeho likvidace v souladu se zákonem</t>
  </si>
  <si>
    <t>612,716*0,5+367,374+69,824</t>
  </si>
  <si>
    <t>9,383*0,35+687,205*0,25</t>
  </si>
  <si>
    <t>167151111</t>
  </si>
  <si>
    <t>Nakládání výkopku z hornin třídy těžitelnosti I skupiny 1 až 3 přes 100 m3</t>
  </si>
  <si>
    <t>https://podminky.urs.cz/item/CS_URS_2024_01/167151111</t>
  </si>
  <si>
    <t>"pro zpětný zásyp"612,716*0,5</t>
  </si>
  <si>
    <t>Zásyp jam, šachet rýh nebo kolem objektů sypaninou se zhutněním</t>
  </si>
  <si>
    <t>https://podminky.urs.cz/item/CS_URS_2024_01/174151101</t>
  </si>
  <si>
    <t>1224,999-367,374-69,824</t>
  </si>
  <si>
    <t>-(9,383*0,35+687,205*0,25)</t>
  </si>
  <si>
    <t>Mezisoučet</t>
  </si>
  <si>
    <t>3,96</t>
  </si>
  <si>
    <t>58344197</t>
  </si>
  <si>
    <t>štěrkodrť frakce 0/63</t>
  </si>
  <si>
    <t>"výměna 50% zásypového materiálu"612,716*0,5*1,8</t>
  </si>
  <si>
    <t>175151101</t>
  </si>
  <si>
    <t>Obsypání potrubí strojně sypaninou bez prohození, uloženou do 3 m</t>
  </si>
  <si>
    <t>https://podminky.urs.cz/item/CS_URS_2024_01/175151101</t>
  </si>
  <si>
    <t>164,49*0,7*0,4+391,72*1,1*0,55+(11,61+141,71)*1,1*0,5</t>
  </si>
  <si>
    <t>58337303</t>
  </si>
  <si>
    <t>štěrkopísek frakce 0/8</t>
  </si>
  <si>
    <t>367,374*2 "Přepočtené koeficientem množství</t>
  </si>
  <si>
    <t>19001</t>
  </si>
  <si>
    <t>Mobilní oplocení výšky 2,0m , včetně montáže a demontáže</t>
  </si>
  <si>
    <t>Vodorovné konstrukce</t>
  </si>
  <si>
    <t>451573111</t>
  </si>
  <si>
    <t>Lože pod potrubí otevřený výkop ze štěrkopísku</t>
  </si>
  <si>
    <t>https://podminky.urs.cz/item/CS_URS_2024_01/451573111</t>
  </si>
  <si>
    <t>(164,49*1,7+(391,72-164,49+11,61+141,71)*1,1)*0,1</t>
  </si>
  <si>
    <t>452313141</t>
  </si>
  <si>
    <t>Podkladní bloky z betonu prostého bez zvýšených nároků na prostředí tř. C 16/20 otevřený výkop</t>
  </si>
  <si>
    <t>https://podminky.urs.cz/item/CS_URS_2024_01/452313141</t>
  </si>
  <si>
    <t>0,15+0,06+0,95</t>
  </si>
  <si>
    <t>452351111</t>
  </si>
  <si>
    <t>Bednění podkladních desek nebo sedlového lože pod potrubí, stoky a drobné objekty otevřený výkop zřízení</t>
  </si>
  <si>
    <t>https://podminky.urs.cz/item/CS_URS_2024_01/452351111</t>
  </si>
  <si>
    <t>452351112</t>
  </si>
  <si>
    <t>Bednění podkladních desek nebo sedlového lože pod potrubí, stoky a drobné objekty otevřený výkop odstranění</t>
  </si>
  <si>
    <t>https://podminky.urs.cz/item/CS_URS_2024_01/452351112</t>
  </si>
  <si>
    <t>564861011</t>
  </si>
  <si>
    <t>Podklad ze štěrkodrtě ŠD plochy do 100 m2 tl 200 mm</t>
  </si>
  <si>
    <t>https://podminky.urs.cz/item/CS_URS_2024_01/564861011</t>
  </si>
  <si>
    <t>(7,2+2,83-1,5+5)*1,1</t>
  </si>
  <si>
    <t>"zámková dl."4,5</t>
  </si>
  <si>
    <t>"chodník"4,5*1,1</t>
  </si>
  <si>
    <t>Podklad ze štěrkodrtě ŠD plochy přes 100 m2 tl 200 mm</t>
  </si>
  <si>
    <t>164,49*1,7+(391,72-164,49+11,61+141,71-7,2-2,83)*1,1</t>
  </si>
  <si>
    <t>564952111</t>
  </si>
  <si>
    <t>Podklad z mechanicky zpevněného kameniva MZK tl 150 mm</t>
  </si>
  <si>
    <t>https://podminky.urs.cz/item/CS_URS_2024_01/564952111</t>
  </si>
  <si>
    <t>565166101</t>
  </si>
  <si>
    <t>Asfaltový beton vrstva podkladní ACP 22 (obalované kamenivo OKH) tl 80 mm š do 1,5 m</t>
  </si>
  <si>
    <t>https://podminky.urs.cz/item/CS_URS_2024_01/565166101</t>
  </si>
  <si>
    <t>5*(0,25+1,1+0,25)</t>
  </si>
  <si>
    <t>Postřik živičný spojovací ze silniční emulze v množství 0,30 kg/m2</t>
  </si>
  <si>
    <t>577134111</t>
  </si>
  <si>
    <t>Asfaltový beton vrstva obrusná ACO 11+ (ABS) tř. I tl 40 mm š do 3 m z nemodifikovaného asfaltu</t>
  </si>
  <si>
    <t>https://podminky.urs.cz/item/CS_URS_2024_01/577134111</t>
  </si>
  <si>
    <t>577143111</t>
  </si>
  <si>
    <t>Asfaltový beton vrstva obrusná ACO 8 (ABJ) tl 50 mm š do 3 m z nemodifikovaného asfaltu</t>
  </si>
  <si>
    <t>https://podminky.urs.cz/item/CS_URS_2024_01/577143111</t>
  </si>
  <si>
    <t>"chodník"4,5*(0,25+1,1+0,25)</t>
  </si>
  <si>
    <t>596211110</t>
  </si>
  <si>
    <t>Kladení zámkové dlažby komunikací pro pěší ručně tl 60 mm skupiny A pl do 50 m2</t>
  </si>
  <si>
    <t>https://podminky.urs.cz/item/CS_URS_2024_01/596211110</t>
  </si>
  <si>
    <t>850245921</t>
  </si>
  <si>
    <t>Výřez nebo výsek na potrubí z trub litinových tlakových DN 90 při opravách</t>
  </si>
  <si>
    <t>https://podminky.urs.cz/item/CS_URS_2024_01/850245921</t>
  </si>
  <si>
    <t>850355921</t>
  </si>
  <si>
    <t>Výřez nebo výsek na potrubí z trub litinových tlakových DN 200 při opravách</t>
  </si>
  <si>
    <t>https://podminky.urs.cz/item/CS_URS_2024_01/850355921</t>
  </si>
  <si>
    <t>850365921</t>
  </si>
  <si>
    <t>Výřez nebo výsek na potrubí z trub litinových tlakových DN 250 při opravách</t>
  </si>
  <si>
    <t>https://podminky.urs.cz/item/CS_URS_2024_01/850365921</t>
  </si>
  <si>
    <t>851261131</t>
  </si>
  <si>
    <t>Montáž potrubí z trub litinových hrdlových s integrovaným těsněním otevřený výkop DN 100</t>
  </si>
  <si>
    <t>88</t>
  </si>
  <si>
    <t>https://podminky.urs.cz/item/CS_URS_2024_01/851261131</t>
  </si>
  <si>
    <t>DKT.ZT100C50</t>
  </si>
  <si>
    <t>Duktus VTH dl. 6m, DN 100 ZINEK PLUS 400g/m2(85% ZN + 15% AL) C 50, pro spoj TYTON  nebo BRS (Sit Plus)</t>
  </si>
  <si>
    <t>90</t>
  </si>
  <si>
    <t>851351131</t>
  </si>
  <si>
    <t>Montáž potrubí z trub litinových hrdlových s integrovaným těsněním otevřený výkop DN 200</t>
  </si>
  <si>
    <t>92</t>
  </si>
  <si>
    <t>https://podminky.urs.cz/item/CS_URS_2024_01/851351131</t>
  </si>
  <si>
    <t>11,61+141,71</t>
  </si>
  <si>
    <t>DKT.ZT200C50</t>
  </si>
  <si>
    <t>Duktus VTH dl. 6m, DN 200 ZINEK PLUS 400g/m2(85% ZN + 15% AL) C 50 pro spoj TYTON  nebo BRS (Sit Plus)</t>
  </si>
  <si>
    <t>94</t>
  </si>
  <si>
    <t>154,455445544554*1,01 "Přepočtené koeficientem množství</t>
  </si>
  <si>
    <t>851361131</t>
  </si>
  <si>
    <t>Montáž potrubí z trub litinových hrdlových s integrovaným těsněním otevřený výkop DN 250</t>
  </si>
  <si>
    <t>96</t>
  </si>
  <si>
    <t>https://podminky.urs.cz/item/CS_URS_2024_01/851361131</t>
  </si>
  <si>
    <t>DKT.ZT250C40</t>
  </si>
  <si>
    <t>Duktus VTH dl. 6m, DN 250 ZINEK PLUS 400g/m2(85% ZN + 15% AL) C 40 pro spoj TYTON  nebo BRS (Sit Plus)</t>
  </si>
  <si>
    <t>98</t>
  </si>
  <si>
    <t>392,079207920792*1,01 "Přepočtené koeficientem množství</t>
  </si>
  <si>
    <t>852241122</t>
  </si>
  <si>
    <t>Montáž potrubí z trub litinových tlakových přírubových normálních délek otevřený výkop DN 80</t>
  </si>
  <si>
    <t>100</t>
  </si>
  <si>
    <t>https://podminky.urs.cz/item/CS_URS_2024_01/852241122</t>
  </si>
  <si>
    <t>Pol1</t>
  </si>
  <si>
    <t>F DN80 L=5,8 m PN16, DN 80 Zinek Plus Standard</t>
  </si>
  <si>
    <t>102</t>
  </si>
  <si>
    <t>891361811</t>
  </si>
  <si>
    <t>Demontáž vodovodních šoupátek otevřený výkop DN 250, pro napojení čerpání cementopopílkem</t>
  </si>
  <si>
    <t>104</t>
  </si>
  <si>
    <t>https://podminky.urs.cz/item/CS_URS_2024_01/891361811</t>
  </si>
  <si>
    <t>8995024</t>
  </si>
  <si>
    <t>Napojení potrubí DN250 do armaturní šachty, vč. zvětšení a zapravení otvoru</t>
  </si>
  <si>
    <t>106</t>
  </si>
  <si>
    <t>899910212</t>
  </si>
  <si>
    <t>Výplň potrubí pod tlakem cementopopílkovou suspenzí délky potrubí přes 50 do 100 m</t>
  </si>
  <si>
    <t>108</t>
  </si>
  <si>
    <t>https://podminky.urs.cz/item/CS_URS_2024_01/899910212</t>
  </si>
  <si>
    <t>"DN250"3,14*0,125*0,125*391,72</t>
  </si>
  <si>
    <t>"DN200"3,14*0,1*0,1*141,71</t>
  </si>
  <si>
    <t>892271111</t>
  </si>
  <si>
    <t>Tlaková zkouška vodou potrubí DN 100 nebo 125</t>
  </si>
  <si>
    <t>110</t>
  </si>
  <si>
    <t>https://podminky.urs.cz/item/CS_URS_2024_01/892271111</t>
  </si>
  <si>
    <t>892351111</t>
  </si>
  <si>
    <t>Tlaková zkouška vodou potrubí DN 150 nebo 200</t>
  </si>
  <si>
    <t>112</t>
  </si>
  <si>
    <t>https://podminky.urs.cz/item/CS_URS_2024_01/892351111</t>
  </si>
  <si>
    <t>892381111</t>
  </si>
  <si>
    <t>Tlaková zkouška vodou potrubí DN 250, DN 300 nebo 350</t>
  </si>
  <si>
    <t>114</t>
  </si>
  <si>
    <t>https://podminky.urs.cz/item/CS_URS_2024_01/892381111</t>
  </si>
  <si>
    <t>892273122</t>
  </si>
  <si>
    <t>Proplach a dezinfekce vodovodního potrubí DN od 80 do 125</t>
  </si>
  <si>
    <t>116</t>
  </si>
  <si>
    <t>https://podminky.urs.cz/item/CS_URS_2024_01/892273122</t>
  </si>
  <si>
    <t>892353122</t>
  </si>
  <si>
    <t>Proplach a dezinfekce vodovodního potrubí DN 150 nebo 200</t>
  </si>
  <si>
    <t>118</t>
  </si>
  <si>
    <t>https://podminky.urs.cz/item/CS_URS_2024_01/892353122</t>
  </si>
  <si>
    <t>892383122</t>
  </si>
  <si>
    <t>Proplach a dezinfekce vodovodního potrubí DN 250, DN 300 nebo 350</t>
  </si>
  <si>
    <t>120</t>
  </si>
  <si>
    <t>https://podminky.urs.cz/item/CS_URS_2024_01/892383122</t>
  </si>
  <si>
    <t>892372111</t>
  </si>
  <si>
    <t>Zabezpečení konců potrubí DN do 300 při tlakových zkouškách vodou</t>
  </si>
  <si>
    <t>122</t>
  </si>
  <si>
    <t>https://podminky.urs.cz/item/CS_URS_2024_01/892372111</t>
  </si>
  <si>
    <t>899712111</t>
  </si>
  <si>
    <t>Orientační tabulky na zdivu</t>
  </si>
  <si>
    <t>124</t>
  </si>
  <si>
    <t>https://podminky.urs.cz/item/CS_URS_2024_01/899712111</t>
  </si>
  <si>
    <t>12+19+2</t>
  </si>
  <si>
    <t>899721111.2</t>
  </si>
  <si>
    <t>Signalizační vodič CYY 10,0mm2 na potrubí</t>
  </si>
  <si>
    <t>126</t>
  </si>
  <si>
    <t>164,49+153,32+391,72</t>
  </si>
  <si>
    <t>899722113</t>
  </si>
  <si>
    <t>Krytí potrubí z plastů výstražnou fólií (bílá) z PVC přes 25 do 34cm</t>
  </si>
  <si>
    <t>128</t>
  </si>
  <si>
    <t>https://podminky.urs.cz/item/CS_URS_2024_01/899722113</t>
  </si>
  <si>
    <t>D2</t>
  </si>
  <si>
    <t>ARMATURY A HYDRANTY</t>
  </si>
  <si>
    <t>857242122</t>
  </si>
  <si>
    <t>Montáž litinových tvarovek jednoosých přírubových otevřený výkop DN 80</t>
  </si>
  <si>
    <t>130</t>
  </si>
  <si>
    <t>https://podminky.urs.cz/item/CS_URS_2024_01/857242122</t>
  </si>
  <si>
    <t>Pol9</t>
  </si>
  <si>
    <t>FFK 90° 8530 DN80 PN16 HAWLE</t>
  </si>
  <si>
    <t>132</t>
  </si>
  <si>
    <t>Pol22</t>
  </si>
  <si>
    <t>PPL 90° 5050 DN80 PN16 HAWLE</t>
  </si>
  <si>
    <t>134</t>
  </si>
  <si>
    <t>857262122</t>
  </si>
  <si>
    <t>Montáž litinových tvarovek jednoosých přírubových otevřený výkop DN 100</t>
  </si>
  <si>
    <t>136</t>
  </si>
  <si>
    <t>https://podminky.urs.cz/item/CS_URS_2024_01/857262122</t>
  </si>
  <si>
    <t>Pol8</t>
  </si>
  <si>
    <t>FF KUS 8500 L=150 DN100 PN16 HAWLE</t>
  </si>
  <si>
    <t>Pol10</t>
  </si>
  <si>
    <t>FFR KUS 8550 DN100/80 PN16 HAWLE</t>
  </si>
  <si>
    <t>140</t>
  </si>
  <si>
    <t>Pol15</t>
  </si>
  <si>
    <t>MMA TYTON DN100/80 PN16 DUKTUS-LS</t>
  </si>
  <si>
    <t>142</t>
  </si>
  <si>
    <t>Pol30</t>
  </si>
  <si>
    <t>T KUS 8510 DN100/100 PN16 HAWLE</t>
  </si>
  <si>
    <t>144</t>
  </si>
  <si>
    <t>Pol31</t>
  </si>
  <si>
    <t>T KUS 8510 DN100/80 PN16 HAWLE</t>
  </si>
  <si>
    <t>146</t>
  </si>
  <si>
    <t>857352122</t>
  </si>
  <si>
    <t>Montáž litinových tvarovek jednoosých přírubových otevřený výkop DN 200</t>
  </si>
  <si>
    <t>148</t>
  </si>
  <si>
    <t>https://podminky.urs.cz/item/CS_URS_2024_01/857352122</t>
  </si>
  <si>
    <t>Pol16</t>
  </si>
  <si>
    <t>MMA TYTON DN200/80 PN16 DUKTUS-LS</t>
  </si>
  <si>
    <t>150</t>
  </si>
  <si>
    <t>Pol20</t>
  </si>
  <si>
    <t>MMK 45 TYTON DN200 DUKTUS-LS</t>
  </si>
  <si>
    <t>152</t>
  </si>
  <si>
    <t>Pol32</t>
  </si>
  <si>
    <t>T KUS 8510 DN200/100 PN16 HAWLE</t>
  </si>
  <si>
    <t>154</t>
  </si>
  <si>
    <t>Pol33</t>
  </si>
  <si>
    <t>T KUS 8510 DN200/200 PN16 HAWLE</t>
  </si>
  <si>
    <t>156</t>
  </si>
  <si>
    <t>857362122</t>
  </si>
  <si>
    <t>Montáž litinových tvarovek jednoosých přírubových otevřený výkop DN 250</t>
  </si>
  <si>
    <t>158</t>
  </si>
  <si>
    <t>https://podminky.urs.cz/item/CS_URS_2024_01/857362122</t>
  </si>
  <si>
    <t>Pol17</t>
  </si>
  <si>
    <t>MMA TYTON DN250/80 PN10 DUKTUS-LS</t>
  </si>
  <si>
    <t>160</t>
  </si>
  <si>
    <t>Pol18</t>
  </si>
  <si>
    <t>MMK 11 1/4 TYTON DN250 DUKTUS-LS</t>
  </si>
  <si>
    <t>162</t>
  </si>
  <si>
    <t>Pol19</t>
  </si>
  <si>
    <t>MMK 30 TYTON DN250 DUKTUS-LS</t>
  </si>
  <si>
    <t>164</t>
  </si>
  <si>
    <t>Pol21</t>
  </si>
  <si>
    <t>MMK 45 TYTON DN250 DUKTUS-LS</t>
  </si>
  <si>
    <t>166</t>
  </si>
  <si>
    <t>Pol34</t>
  </si>
  <si>
    <t>T KUS 8510 DN250/100 PN16 HAWLE</t>
  </si>
  <si>
    <t>168</t>
  </si>
  <si>
    <t>Pol44</t>
  </si>
  <si>
    <t>PŘ. J. 7602 LI DN250/D273-274 PN16 HAWLE</t>
  </si>
  <si>
    <t>170</t>
  </si>
  <si>
    <t>8671501011.1</t>
  </si>
  <si>
    <t>Montáž spojek ocelového potrubí DN 20 vnějšího průměru D 80-125 mm</t>
  </si>
  <si>
    <t>172</t>
  </si>
  <si>
    <t>Pol25</t>
  </si>
  <si>
    <t>SYNOFLEX 7974 DN80/80 PN16 HAWLE</t>
  </si>
  <si>
    <t>174</t>
  </si>
  <si>
    <t>Pol26</t>
  </si>
  <si>
    <t>SYNOFLEX 7994 DN100/100 PN16 HAWLE</t>
  </si>
  <si>
    <t>176</t>
  </si>
  <si>
    <t>89</t>
  </si>
  <si>
    <t>Pol29</t>
  </si>
  <si>
    <t>SYNOFLEX 7994 DN80/80 PN16 HAWLE</t>
  </si>
  <si>
    <t>178</t>
  </si>
  <si>
    <t>867260107.1</t>
  </si>
  <si>
    <t>Montáž spojek ocelového potrubí DN 100 vnějšího průměru D 200-250 mm</t>
  </si>
  <si>
    <t>180</t>
  </si>
  <si>
    <t>91</t>
  </si>
  <si>
    <t>Pol23</t>
  </si>
  <si>
    <t>SYNOFLEX 7974 DN200/200 PN16 HAWLE</t>
  </si>
  <si>
    <t>182</t>
  </si>
  <si>
    <t>Pol24</t>
  </si>
  <si>
    <t>SYNOFLEX 7974 DN250/250 PN16 HAWLE</t>
  </si>
  <si>
    <t>184</t>
  </si>
  <si>
    <t>93</t>
  </si>
  <si>
    <t>Pol27</t>
  </si>
  <si>
    <t>SYNOFLEX 7994 DN200/200 PN16 HAWLE</t>
  </si>
  <si>
    <t>186</t>
  </si>
  <si>
    <t>Pol28</t>
  </si>
  <si>
    <t>SYNOFLEX 7994 DN250/250 PN16 HAWLE</t>
  </si>
  <si>
    <t>188</t>
  </si>
  <si>
    <t>95</t>
  </si>
  <si>
    <t>891241112</t>
  </si>
  <si>
    <t>Montáž vodovodních šoupátek otevřený výkop DN 80</t>
  </si>
  <si>
    <t>190</t>
  </si>
  <si>
    <t>https://podminky.urs.cz/item/CS_URS_2024_01/891241112</t>
  </si>
  <si>
    <t>Pol48</t>
  </si>
  <si>
    <t>Š 4000E3 DN80 PN16 HAWLE</t>
  </si>
  <si>
    <t>192</t>
  </si>
  <si>
    <t>97</t>
  </si>
  <si>
    <t>891261112</t>
  </si>
  <si>
    <t>Montáž vodovodních šoupátek otevřený výkop DN 100</t>
  </si>
  <si>
    <t>194</t>
  </si>
  <si>
    <t>https://podminky.urs.cz/item/CS_URS_2024_01/891261112</t>
  </si>
  <si>
    <t>Pol45</t>
  </si>
  <si>
    <t>Š 4000E3 DN100 PN16 HAWLE</t>
  </si>
  <si>
    <t>196</t>
  </si>
  <si>
    <t>99</t>
  </si>
  <si>
    <t>Pol52</t>
  </si>
  <si>
    <t>ZS 9500E2 TELE. 1,30-1,80 M DN 50-100 HAWLE</t>
  </si>
  <si>
    <t>198</t>
  </si>
  <si>
    <t>891351112</t>
  </si>
  <si>
    <t>Montáž vodovodních šoupátek otevřený výkop DN 200</t>
  </si>
  <si>
    <t>200</t>
  </si>
  <si>
    <t>https://podminky.urs.cz/item/CS_URS_2024_01/891351112</t>
  </si>
  <si>
    <t>101</t>
  </si>
  <si>
    <t>Pol46</t>
  </si>
  <si>
    <t>Š 4000E3 DN200 PN16 HAWLE</t>
  </si>
  <si>
    <t>202</t>
  </si>
  <si>
    <t>Pol53</t>
  </si>
  <si>
    <t>ZS 9500E2 TELE. 1,35-1,80 M DN 200 HAWLE</t>
  </si>
  <si>
    <t>204</t>
  </si>
  <si>
    <t>103</t>
  </si>
  <si>
    <t>891361112</t>
  </si>
  <si>
    <t>Montáž vodovodních šoupátek otevřený výkop DN 250</t>
  </si>
  <si>
    <t>206</t>
  </si>
  <si>
    <t>https://podminky.urs.cz/item/CS_URS_2024_01/891361112</t>
  </si>
  <si>
    <t>Pol47</t>
  </si>
  <si>
    <t>Š 4000E3 DN250 PN16 HAWLE</t>
  </si>
  <si>
    <t>208</t>
  </si>
  <si>
    <t>105</t>
  </si>
  <si>
    <t>Pol54</t>
  </si>
  <si>
    <t>ZS 9500E2 TELE. 1,40-1,80 M DN 250 HAWLE</t>
  </si>
  <si>
    <t>210</t>
  </si>
  <si>
    <t>891247112</t>
  </si>
  <si>
    <t>Montáž hydrantů podzemních DN 80</t>
  </si>
  <si>
    <t>212</t>
  </si>
  <si>
    <t>https://podminky.urs.cz/item/CS_URS_2024_01/891247112</t>
  </si>
  <si>
    <t>107</t>
  </si>
  <si>
    <t>Pol35</t>
  </si>
  <si>
    <t>H D490 DN80 1,50 M PN16 HAWLE</t>
  </si>
  <si>
    <t>214</t>
  </si>
  <si>
    <t>D4</t>
  </si>
  <si>
    <t>PŘÍSLUŠENSTVÍ</t>
  </si>
  <si>
    <t>899401112</t>
  </si>
  <si>
    <t>Osazení poklopů litinových šoupátkových</t>
  </si>
  <si>
    <t>216</t>
  </si>
  <si>
    <t>https://podminky.urs.cz/item/CS_URS_2024_01/899401112</t>
  </si>
  <si>
    <t>109</t>
  </si>
  <si>
    <t>Pol50</t>
  </si>
  <si>
    <t>POKL. 1750 SAMONIVELAČNÍ, Š A COMBI T HAWLE</t>
  </si>
  <si>
    <t>218</t>
  </si>
  <si>
    <t>899401113</t>
  </si>
  <si>
    <t>Osazení poklopů litinových hydrantových</t>
  </si>
  <si>
    <t>220</t>
  </si>
  <si>
    <t>https://podminky.urs.cz/item/CS_URS_2024_01/899401113</t>
  </si>
  <si>
    <t>111</t>
  </si>
  <si>
    <t>Pol51</t>
  </si>
  <si>
    <t>POKL. 1950 SAMONIVELAČNÍ, PODZ. H. HAWLE</t>
  </si>
  <si>
    <t>222</t>
  </si>
  <si>
    <t>Pol56</t>
  </si>
  <si>
    <t>JIŠTÍCÍ TĚSNÍCÍ KROUŽEK TYTON SIT - PLUS DN100</t>
  </si>
  <si>
    <t>224</t>
  </si>
  <si>
    <t>113</t>
  </si>
  <si>
    <t>Pol57</t>
  </si>
  <si>
    <t>JIŠTÍCÍ TĚSNÍCÍ KROUŽEK TYTON SIT - PLUS DN200</t>
  </si>
  <si>
    <t>226</t>
  </si>
  <si>
    <t>Pol58</t>
  </si>
  <si>
    <t>JIŠTÍCÍ TĚSNÍCÍ KROUŽEK TYTON SIT - PLUS DN250</t>
  </si>
  <si>
    <t>228</t>
  </si>
  <si>
    <t>115</t>
  </si>
  <si>
    <t>Pol59</t>
  </si>
  <si>
    <t>PLOCHÉ TĚSNĚNÍ Z ELASTOMERU S OCELOVOU VÝZTUHOU DN80</t>
  </si>
  <si>
    <t>230</t>
  </si>
  <si>
    <t>Pol60</t>
  </si>
  <si>
    <t>PLOCHÉ TĚSNĚNÍ Z ELASTOMERU S OCELOVOU VÝZTUHOU DN100</t>
  </si>
  <si>
    <t>232</t>
  </si>
  <si>
    <t>117</t>
  </si>
  <si>
    <t>Pol61</t>
  </si>
  <si>
    <t>PLOCHÉ TĚSNĚNÍ Z ELASTOMERU S OCELOVOU VÝZTUHOU DN200</t>
  </si>
  <si>
    <t>234</t>
  </si>
  <si>
    <t>Pol62</t>
  </si>
  <si>
    <t>PLOCHÉ TĚSNĚNÍ Z ELASTOMERU S OCELOVOU VÝZTUHOU DN250</t>
  </si>
  <si>
    <t>236</t>
  </si>
  <si>
    <t>119</t>
  </si>
  <si>
    <t>Pol63</t>
  </si>
  <si>
    <t>NEREZ ŠROUB S MATICÍ NEREZ TEFLON M16x70</t>
  </si>
  <si>
    <t>238</t>
  </si>
  <si>
    <t>Pol64</t>
  </si>
  <si>
    <t>NEREZ ŠROUB S MATICÍ NEREZ TEFLON M20x70</t>
  </si>
  <si>
    <t>240</t>
  </si>
  <si>
    <t>121</t>
  </si>
  <si>
    <t>Pol65</t>
  </si>
  <si>
    <t>NEREZ ŠROUB S MATICÍ NEREZ TEFLON M20x80</t>
  </si>
  <si>
    <t>242</t>
  </si>
  <si>
    <t>Pol66</t>
  </si>
  <si>
    <t>NEREZ ŠROUB S MATICÍ NEREZ TEFLON M20x140</t>
  </si>
  <si>
    <t>244</t>
  </si>
  <si>
    <t>123</t>
  </si>
  <si>
    <t>Pol67</t>
  </si>
  <si>
    <t>NEREZ PODLOŽKA M16</t>
  </si>
  <si>
    <t>246</t>
  </si>
  <si>
    <t>Pol68</t>
  </si>
  <si>
    <t>NEREZ PODLOŽKA M20</t>
  </si>
  <si>
    <t>248</t>
  </si>
  <si>
    <t>871</t>
  </si>
  <si>
    <t>Potrubí -  provizorní vodovod</t>
  </si>
  <si>
    <t>125</t>
  </si>
  <si>
    <t>781</t>
  </si>
  <si>
    <t>Provední provizorního vodovodu z PE100 RC SDR17 D200 a D110 s propojením na stávající řady a na stávající přípojky vč.montáže a dodávky potrubí a tvarovek, následná demontáž v předpokládané délce 165 m rozdělené na 2 úseky</t>
  </si>
  <si>
    <t>kpl</t>
  </si>
  <si>
    <t>250</t>
  </si>
  <si>
    <t>PŘ. J. 0400 "S2000" DN200/D200 PN16 HAWLE</t>
  </si>
  <si>
    <t>252</t>
  </si>
  <si>
    <t>127</t>
  </si>
  <si>
    <t>Pol2</t>
  </si>
  <si>
    <t>254</t>
  </si>
  <si>
    <t>Pol3</t>
  </si>
  <si>
    <t>PŘ. J. 7602 LI DN200/D222 PN16 HAWLE</t>
  </si>
  <si>
    <t>256</t>
  </si>
  <si>
    <t>129</t>
  </si>
  <si>
    <t>Pol4</t>
  </si>
  <si>
    <t>NAVRTÁVACÍ PAS HAWEX 5270 110-5/4´´</t>
  </si>
  <si>
    <t>258</t>
  </si>
  <si>
    <t>Pol5</t>
  </si>
  <si>
    <t>NAVRTÁVACÍ PAS HAWEX 5270 110-6/4´´</t>
  </si>
  <si>
    <t>260</t>
  </si>
  <si>
    <t>131</t>
  </si>
  <si>
    <t>Pol6</t>
  </si>
  <si>
    <t>ELEKTROKOLENO 90° D200</t>
  </si>
  <si>
    <t>262</t>
  </si>
  <si>
    <t>Pol7</t>
  </si>
  <si>
    <t>ELEKTROSPOJKA D200</t>
  </si>
  <si>
    <t>264</t>
  </si>
  <si>
    <t>133</t>
  </si>
  <si>
    <t>ELEKTROSPOJKA D110</t>
  </si>
  <si>
    <t>266</t>
  </si>
  <si>
    <t>ELEKTROKOLENO 90° D110</t>
  </si>
  <si>
    <t>268</t>
  </si>
  <si>
    <t>135</t>
  </si>
  <si>
    <t>ELEKTROREDUKCE D110/D90</t>
  </si>
  <si>
    <t>270</t>
  </si>
  <si>
    <t>Pol11</t>
  </si>
  <si>
    <t>PŘ. J. 0400 "S2000" DN80/D90 PN16 HAWLE</t>
  </si>
  <si>
    <t>272</t>
  </si>
  <si>
    <t>137</t>
  </si>
  <si>
    <t>Pol12</t>
  </si>
  <si>
    <t>T KUS REDUKOVANÝ 200-110</t>
  </si>
  <si>
    <t>274</t>
  </si>
  <si>
    <t>276</t>
  </si>
  <si>
    <t>139</t>
  </si>
  <si>
    <t>Pol13</t>
  </si>
  <si>
    <t>SVEVĚRNÝ KULOVÁ KOHOUT PP-S PP-S D 32</t>
  </si>
  <si>
    <t>278</t>
  </si>
  <si>
    <t>Pol14</t>
  </si>
  <si>
    <t>SVEVĚRNÝ KULOVÁ KOHOUT PP-S PP-S D 40</t>
  </si>
  <si>
    <t>280</t>
  </si>
  <si>
    <t>141</t>
  </si>
  <si>
    <t>PE100 RC D200x11.9</t>
  </si>
  <si>
    <t>282</t>
  </si>
  <si>
    <t>PE100 RC D110x6.6</t>
  </si>
  <si>
    <t>284</t>
  </si>
  <si>
    <t>143</t>
  </si>
  <si>
    <t>PE100 D32</t>
  </si>
  <si>
    <t>286</t>
  </si>
  <si>
    <t>892241111</t>
  </si>
  <si>
    <t>Tlaková zkouška vodou potrubí DN do 80</t>
  </si>
  <si>
    <t>288</t>
  </si>
  <si>
    <t>https://podminky.urs.cz/item/CS_URS_2024_01/892241111</t>
  </si>
  <si>
    <t>145</t>
  </si>
  <si>
    <t>290</t>
  </si>
  <si>
    <t>292</t>
  </si>
  <si>
    <t>147</t>
  </si>
  <si>
    <t>892233122</t>
  </si>
  <si>
    <t>Proplach a dezinfekce vodovodního potrubí DN od 32 do 70</t>
  </si>
  <si>
    <t>294</t>
  </si>
  <si>
    <t>https://podminky.urs.cz/item/CS_URS_2024_01/892233122</t>
  </si>
  <si>
    <t>296</t>
  </si>
  <si>
    <t>149</t>
  </si>
  <si>
    <t>298</t>
  </si>
  <si>
    <t>Osazení silničního obrubníku betonového stojatého s boční opěrou do lože z betonu prostého</t>
  </si>
  <si>
    <t>300</t>
  </si>
  <si>
    <t>151</t>
  </si>
  <si>
    <t>Osazení obrubníku kamenného ležatého s boční opěrou do lože z betonu prostého</t>
  </si>
  <si>
    <t>302</t>
  </si>
  <si>
    <t>919732221</t>
  </si>
  <si>
    <t>Styčná spára napojení nového živičného povrchu na stávající za tepla š 15 mm hl 25 mm bez prořezání</t>
  </si>
  <si>
    <t>304</t>
  </si>
  <si>
    <t>https://podminky.urs.cz/item/CS_URS_2024_01/919732221</t>
  </si>
  <si>
    <t>153</t>
  </si>
  <si>
    <t>919735111</t>
  </si>
  <si>
    <t>Řezání stávajícího živičného krytu hl do 50 mm</t>
  </si>
  <si>
    <t>306</t>
  </si>
  <si>
    <t>https://podminky.urs.cz/item/CS_URS_2024_01/919735111</t>
  </si>
  <si>
    <t>(7,2+2,83-1,5+5+4,5)*2</t>
  </si>
  <si>
    <t>979021112</t>
  </si>
  <si>
    <t>Očištění vybouraných obrubníků a krajníků chodníkových při překopech inženýrských sítí</t>
  </si>
  <si>
    <t>308</t>
  </si>
  <si>
    <t>https://podminky.urs.cz/item/CS_URS_2024_01/979021112</t>
  </si>
  <si>
    <t>155</t>
  </si>
  <si>
    <t>979021113</t>
  </si>
  <si>
    <t>Očištění vybouraných obrubníků a krajníků silničních při překopech inženýrských sítí</t>
  </si>
  <si>
    <t>310</t>
  </si>
  <si>
    <t>https://podminky.urs.cz/item/CS_URS_2024_01/979021113</t>
  </si>
  <si>
    <t>2+2</t>
  </si>
  <si>
    <t>979054451</t>
  </si>
  <si>
    <t>Očištění vybouraných zámkových dlaždic s původním spárováním z kameniva těženého</t>
  </si>
  <si>
    <t>312</t>
  </si>
  <si>
    <t>https://podminky.urs.cz/item/CS_URS_2024_01/979054451</t>
  </si>
  <si>
    <t>157</t>
  </si>
  <si>
    <t>997013875</t>
  </si>
  <si>
    <t>Poplatek za uložení stavebního odpadu na recyklační skládce (skládkovné) asfaltového bez obsahu dehtu zatříděného do Katalogu odpadů pod kódem 17 03 02</t>
  </si>
  <si>
    <t>314</t>
  </si>
  <si>
    <t>https://podminky.urs.cz/item/CS_URS_2024_01/997013875</t>
  </si>
  <si>
    <t>997221571</t>
  </si>
  <si>
    <t>Vodorovná doprava vybouraných hmot do 1 km</t>
  </si>
  <si>
    <t>316</t>
  </si>
  <si>
    <t>https://podminky.urs.cz/item/CS_URS_2024_01/997221571</t>
  </si>
  <si>
    <t>159</t>
  </si>
  <si>
    <t>997221579</t>
  </si>
  <si>
    <t>Příplatek ZKD 1 km u vodorovné dopravy vybouraných hmot</t>
  </si>
  <si>
    <t>318</t>
  </si>
  <si>
    <t>https://podminky.urs.cz/item/CS_URS_2024_01/997221579</t>
  </si>
  <si>
    <t>1,338*10 "Přepočtené koeficientem množství</t>
  </si>
  <si>
    <t>997221612</t>
  </si>
  <si>
    <t>Nakládání vybouraných hmot na dopravní prostředky pro vodorovnou dopravu</t>
  </si>
  <si>
    <t>320</t>
  </si>
  <si>
    <t>https://podminky.urs.cz/item/CS_URS_2024_01/997221612</t>
  </si>
  <si>
    <t>161</t>
  </si>
  <si>
    <t>Přesun hmot pro pozemní komunikace s krytem z kamene, monolitickým betonovým nebo živičným</t>
  </si>
  <si>
    <t>322</t>
  </si>
  <si>
    <t>https://podminky.urs.cz/item/CS_URS_2024_01/998225111</t>
  </si>
  <si>
    <t>998273102</t>
  </si>
  <si>
    <t>Přesun hmot pro trubní vedení z trub litinových otevřený výkop</t>
  </si>
  <si>
    <t>324</t>
  </si>
  <si>
    <t>https://podminky.urs.cz/item/CS_URS_2024_01/998273102</t>
  </si>
  <si>
    <t>SO 211-1 - VRN V+K</t>
  </si>
  <si>
    <t xml:space="preserve">    VRN4 - Inženýrská činnost</t>
  </si>
  <si>
    <t xml:space="preserve">    VRN7 - Provozní vlivy</t>
  </si>
  <si>
    <t>011314000</t>
  </si>
  <si>
    <t>Archeologický dohled</t>
  </si>
  <si>
    <t>https://podminky.urs.cz/item/CS_URS_2024_01/011314000</t>
  </si>
  <si>
    <t>012103000</t>
  </si>
  <si>
    <t>Geodetické práce před výstavbou, vytýčení sítí</t>
  </si>
  <si>
    <t>013274000</t>
  </si>
  <si>
    <t>Pasportizace objektu před započetím prací</t>
  </si>
  <si>
    <t>https://podminky.urs.cz/item/CS_URS_2024_01/013274000</t>
  </si>
  <si>
    <t>VRN4</t>
  </si>
  <si>
    <t>Inženýrská činnost</t>
  </si>
  <si>
    <t>043002000.1</t>
  </si>
  <si>
    <t>Zkoušky a ostatní měření</t>
  </si>
  <si>
    <t>"statická zatěžovací zkouška, viz.TZ"38</t>
  </si>
  <si>
    <t>"laboratorní zkouška na vhodnost materiálu k zásypu, viz.TZ"5</t>
  </si>
  <si>
    <t>043002000.2</t>
  </si>
  <si>
    <t>Zkoušky a ostatní měření - laboratorní mikrobiologický rozbor vody</t>
  </si>
  <si>
    <t>"před uvedením provizorního vodovodního potrubí do provozu"4</t>
  </si>
  <si>
    <t>"před uvedením nového vodovodního potrubí do provozu"4</t>
  </si>
  <si>
    <t>044002000.1</t>
  </si>
  <si>
    <t>Odstávka stávajícího vodovodu a napuštění systému ve spolupráci s provozovatelem, 4 fáze</t>
  </si>
  <si>
    <t>0490020</t>
  </si>
  <si>
    <t>Ověření funkčnosti identifikačního vodiče pracovníkem elektro</t>
  </si>
  <si>
    <t>VRN7</t>
  </si>
  <si>
    <t>Provozní vlivy</t>
  </si>
  <si>
    <t>07200200</t>
  </si>
  <si>
    <t>Silniční provoz - DIO, dočasné opatření pro chodce</t>
  </si>
  <si>
    <t>"ulice Studentská , Národních mučedníků, Studentská u garáží"1</t>
  </si>
  <si>
    <t>SO 301-1 - OPRAVA KANALIZACE</t>
  </si>
  <si>
    <t xml:space="preserve">    3 - Svislé a kompletní konstrukce</t>
  </si>
  <si>
    <t xml:space="preserve">    6 - Úpravy povrchů, podlahy a osazování výplní</t>
  </si>
  <si>
    <t xml:space="preserve">    89 - Ostatní konstrukce</t>
  </si>
  <si>
    <t>115101221</t>
  </si>
  <si>
    <t>Čerpání vody na dopravní výšku přes 10 do 25 m průměrný přítok do 500 l/min</t>
  </si>
  <si>
    <t>https://podminky.urs.cz/item/CS_URS_2024_01/115101221</t>
  </si>
  <si>
    <t>30*8</t>
  </si>
  <si>
    <t>115101321</t>
  </si>
  <si>
    <t>Pohotovost čerpací soupravy pro dopravní výšku přes 10 do 25 m do 500 l/min</t>
  </si>
  <si>
    <t>https://podminky.urs.cz/item/CS_URS_2024_01/115101321</t>
  </si>
  <si>
    <t>"oprava DN300" 24,04*1,1*2,9</t>
  </si>
  <si>
    <t>"porucha č.1 a 2"1,5*1,1*2,8*2</t>
  </si>
  <si>
    <t>"porucha č.44"1,7*1,1*2,7</t>
  </si>
  <si>
    <t>"přípojky"1*1,*1,7*5</t>
  </si>
  <si>
    <t>99,477*0,4</t>
  </si>
  <si>
    <t>99,477*0,6</t>
  </si>
  <si>
    <t>133154102</t>
  </si>
  <si>
    <t>Hloubení šachet zapažených v hornině třídy těžitelnosti I skupiny 1 a 2 objem do 50 m3</t>
  </si>
  <si>
    <t>https://podminky.urs.cz/item/CS_URS_2024_01/133154102</t>
  </si>
  <si>
    <t>(3+2,7)*3*2,5</t>
  </si>
  <si>
    <t>(3+3,4)*3*2,5-6,4</t>
  </si>
  <si>
    <t>84,35*0,4</t>
  </si>
  <si>
    <t>84,35*0,6</t>
  </si>
  <si>
    <t>151101102</t>
  </si>
  <si>
    <t>Zřízení příložného pažení a rozepření stěn rýh hl přes 2 do 4 m</t>
  </si>
  <si>
    <t>https://podminky.urs.cz/item/CS_URS_2024_01/151101102</t>
  </si>
  <si>
    <t>(24,04)*2*2,5</t>
  </si>
  <si>
    <t>151101112</t>
  </si>
  <si>
    <t>Odstranění příložného pažení a rozepření stěn rýh hl přes 2 do 4 m</t>
  </si>
  <si>
    <t>https://podminky.urs.cz/item/CS_URS_2024_01/151101112</t>
  </si>
  <si>
    <t>151811133</t>
  </si>
  <si>
    <t>Osazení pažicího boxu hl výkopu do 4 m š přes 2,5 do 5 m</t>
  </si>
  <si>
    <t>https://podminky.urs.cz/item/CS_URS_2024_01/151811133</t>
  </si>
  <si>
    <t>(3+2,7)*3*2</t>
  </si>
  <si>
    <t>(3+3,4)*3*2</t>
  </si>
  <si>
    <t>151811233</t>
  </si>
  <si>
    <t>Odstranění pažicího boxu hl výkopu do 4 m š přes 2,5 do 5 m</t>
  </si>
  <si>
    <t>https://podminky.urs.cz/item/CS_URS_2024_01/151811233</t>
  </si>
  <si>
    <t>71,205*2</t>
  </si>
  <si>
    <t>142,41*0,5+17,622+2,15+3,524+0,75</t>
  </si>
  <si>
    <t>"pro zpětný zásyp"142,41*0,5</t>
  </si>
  <si>
    <t>99,477+84,35-(17,622+2,15+3,524+0,75)</t>
  </si>
  <si>
    <t>-3,14*0,5*0,5*(2,8+2,5+2,8+3,2)</t>
  </si>
  <si>
    <t>"výměna 50% zásypového materiálu"142,41*0,5*1,8</t>
  </si>
  <si>
    <t>(24,04+6+2)*1,1*0,5</t>
  </si>
  <si>
    <t>17,622*2 "Přepočtené koeficientem množství</t>
  </si>
  <si>
    <t>Svislé a kompletní konstrukce</t>
  </si>
  <si>
    <t>359901111</t>
  </si>
  <si>
    <t>Vyčištění stok</t>
  </si>
  <si>
    <t>https://podminky.urs.cz/item/CS_URS_2024_01/359901111</t>
  </si>
  <si>
    <t>359901212.1</t>
  </si>
  <si>
    <t>Monitoring stoky jakékoli výšky na kanalizaci po sanaci</t>
  </si>
  <si>
    <t>451541111</t>
  </si>
  <si>
    <t>Lože pod potrubí otevřený výkop ze štěrkodrtě</t>
  </si>
  <si>
    <t>https://podminky.urs.cz/item/CS_URS_2024_01/451541111</t>
  </si>
  <si>
    <t>(24,04+6+2)*1,1*0,1</t>
  </si>
  <si>
    <t>452321131</t>
  </si>
  <si>
    <t>Podkladní desky ze ŽB bez zvýšených nároků na prostředí tř. C 12/15 otevřený výkop</t>
  </si>
  <si>
    <t>https://podminky.urs.cz/item/CS_URS_2024_01/452321131</t>
  </si>
  <si>
    <t>452368211</t>
  </si>
  <si>
    <t>Výztuž podkladních desek nebo bloků nebo pražců otevřený výkop ze svařovaných sítí Kari</t>
  </si>
  <si>
    <t>https://podminky.urs.cz/item/CS_URS_2024_01/452368211</t>
  </si>
  <si>
    <t>3,4*0,0054*1,1</t>
  </si>
  <si>
    <t>24,04*1,1</t>
  </si>
  <si>
    <t>Úpravy povrchů, podlahy a osazování výplní</t>
  </si>
  <si>
    <t>631311137</t>
  </si>
  <si>
    <t>Mazanina tl přes 120 do 240 mm z betonu prostého bez zvýšených nároků na prostředí tř. C 30/37</t>
  </si>
  <si>
    <t>https://podminky.urs.cz/item/CS_URS_2024_01/631311137</t>
  </si>
  <si>
    <t>"dno šachty"2,25</t>
  </si>
  <si>
    <t>63131</t>
  </si>
  <si>
    <t>Voděnepropustná malta (ERGELIT-SBM)</t>
  </si>
  <si>
    <t>KG</t>
  </si>
  <si>
    <t>810391811</t>
  </si>
  <si>
    <t>Bourání stávajícího potrubí z betonu DN přes 200 do 400</t>
  </si>
  <si>
    <t>https://podminky.urs.cz/item/CS_URS_2024_01/810391811</t>
  </si>
  <si>
    <t>837375121</t>
  </si>
  <si>
    <t>Výsek a montáž kameninové odbočné tvarovky DN 300</t>
  </si>
  <si>
    <t>https://podminky.urs.cz/item/CS_URS_2024_01/837375121</t>
  </si>
  <si>
    <t>871313121.1</t>
  </si>
  <si>
    <t>Montáž kanalizačního potrubí hladkého plnostěnného SN 8 z PVC-U DN 150</t>
  </si>
  <si>
    <t>5+1</t>
  </si>
  <si>
    <t>286111641</t>
  </si>
  <si>
    <t>trubka kanalizační PVC-U plnostěnná jednovrstvá DN 150x1000mm SN8</t>
  </si>
  <si>
    <t>6*1,03 "Přepočtené koeficientem množství</t>
  </si>
  <si>
    <t>871353121</t>
  </si>
  <si>
    <t>Montáž kanalizačního potrubí hladkého plnostěnného SN 8 z PVC-U DN 200</t>
  </si>
  <si>
    <t>https://podminky.urs.cz/item/CS_URS_2024_01/871353121</t>
  </si>
  <si>
    <t>28611167</t>
  </si>
  <si>
    <t>trubka kanalizační PVC plnostěnná jednovrstvá DN 200x1000mm SN8</t>
  </si>
  <si>
    <t>2*1,03 "Přepočtené koeficientem množství</t>
  </si>
  <si>
    <t>871360</t>
  </si>
  <si>
    <t>D+M přechodová spojka AC 1924 (Ø 170-192/ Ø 144-160)</t>
  </si>
  <si>
    <t>871361</t>
  </si>
  <si>
    <t>D+M přechodová spojka AC 2154 (Ø 190-215/ Ø 150-165)</t>
  </si>
  <si>
    <t>871362</t>
  </si>
  <si>
    <t>D+M přechodová spojka AC 2656 (Ø 240-265/ Ø 190-215)</t>
  </si>
  <si>
    <t>871363</t>
  </si>
  <si>
    <t>D+M doplňující PVC tvarovky (koleno 15°, 30°)</t>
  </si>
  <si>
    <t>871370320</t>
  </si>
  <si>
    <t>Montáž kanalizačního potrubí hladkého plnostěnného SN 12 z polypropylenu DN 300</t>
  </si>
  <si>
    <t>https://podminky.urs.cz/item/CS_URS_2024_01/871370320</t>
  </si>
  <si>
    <t>PPL.Q123006</t>
  </si>
  <si>
    <t>QUANTUM trubka SN12 DN300x6m plnostěné odpadní potrubí pro inženýrské sítě z PVC</t>
  </si>
  <si>
    <t>877370320</t>
  </si>
  <si>
    <t>Montáž odboček na kanalizačním potrubí z PP nebo tvrdého PVC trub hladkých plnostěnných DN 300</t>
  </si>
  <si>
    <t>https://podminky.urs.cz/item/CS_URS_2024_01/877370320</t>
  </si>
  <si>
    <t>PPL.QKGEA30015045</t>
  </si>
  <si>
    <t>QUANTUM odbočka 45° DN300x150 SDR34 tvarovka k plnostěnému odpadnímu potrubí z PVC</t>
  </si>
  <si>
    <t>890131852</t>
  </si>
  <si>
    <t>Bourání šachet ze zdiva cihelného strojně obestavěného prostoru přes 1,5 do 3 m3</t>
  </si>
  <si>
    <t>https://podminky.urs.cz/item/CS_URS_2024_01/890131852</t>
  </si>
  <si>
    <t>(3+3,4)*1*1</t>
  </si>
  <si>
    <t>892352122</t>
  </si>
  <si>
    <t>Montáž a demontáž těsnícího vaku potrubí DN 300</t>
  </si>
  <si>
    <t>úsek</t>
  </si>
  <si>
    <t>899101211</t>
  </si>
  <si>
    <t>Demontáž poklopů litinových nebo ocelových včetně rámů hmotnosti do 50 kg</t>
  </si>
  <si>
    <t>https://podminky.urs.cz/item/CS_URS_2024_01/899101211</t>
  </si>
  <si>
    <t>899722112</t>
  </si>
  <si>
    <t>Krytí potrubí z plastů výstražnou fólií z PVC přes 20 do 25 cm</t>
  </si>
  <si>
    <t>https://podminky.urs.cz/item/CS_URS_2024_01/899722112</t>
  </si>
  <si>
    <t>24,04+8</t>
  </si>
  <si>
    <t>8942111</t>
  </si>
  <si>
    <t>Šachty kanalizační kruhové z prostého betonu na potrubí DN 250 nebo 300 dno beton tř. C 30/37 XA2</t>
  </si>
  <si>
    <t xml:space="preserve">"monolitické dno šachty Š1822 a Š3956"2 </t>
  </si>
  <si>
    <t>894410103</t>
  </si>
  <si>
    <t>Osazení betonových dílců pro kanalizační šachty DN 1000 šachtové dno výšky 1000 mm</t>
  </si>
  <si>
    <t>https://podminky.urs.cz/item/CS_URS_2024_01/894410103</t>
  </si>
  <si>
    <t>BBC.0077353.URS</t>
  </si>
  <si>
    <t>Dno Excelent 100/50</t>
  </si>
  <si>
    <t>894411121</t>
  </si>
  <si>
    <t>Zřízení šachet kanalizačních z betonových dílců na potrubí DN přes 200 do 300 dno beton tř. C 25/30</t>
  </si>
  <si>
    <t>https://podminky.urs.cz/item/CS_URS_2024_01/894411121</t>
  </si>
  <si>
    <t>"pro šachty 1817 a 1820a"4</t>
  </si>
  <si>
    <t>BBC.0075279.URS</t>
  </si>
  <si>
    <t>Kónus 62.5-100/9 SPK</t>
  </si>
  <si>
    <t>BBC.0075278</t>
  </si>
  <si>
    <t>Deska zák  62.5-100/20</t>
  </si>
  <si>
    <t>59224069</t>
  </si>
  <si>
    <t>skruž betonová DN 1000x1000 100x100x12cm</t>
  </si>
  <si>
    <t>59224067</t>
  </si>
  <si>
    <t>skruž betonová DN 1000x500 100x50x12cm</t>
  </si>
  <si>
    <t>59224065</t>
  </si>
  <si>
    <t>skruž betonová DN 1000x250 100x25x12cm</t>
  </si>
  <si>
    <t>27322523</t>
  </si>
  <si>
    <t>těsnění přírubové pryžové DN 1000</t>
  </si>
  <si>
    <t>Pol1.1</t>
  </si>
  <si>
    <t>Betonový vyrovnávací prstenec 625x1000, tl.100 mm, BAR-V10</t>
  </si>
  <si>
    <t>Pol2.1</t>
  </si>
  <si>
    <t>Betonový vyrovnávací prstenec 625x1000, tl. 80 mm, BAR-V8</t>
  </si>
  <si>
    <t>Betonový vyrovnávací prstenec 625x1000, tl. 40 mm, BAR-V6</t>
  </si>
  <si>
    <t>899511112.1</t>
  </si>
  <si>
    <t>Stupadla do šachet vidlicová osazovaná do vyvrtaných otvorů</t>
  </si>
  <si>
    <t>Pol9.1</t>
  </si>
  <si>
    <t>Šachtové vidlicové stupadlo s PE povlakem SADS, P=162mm</t>
  </si>
  <si>
    <t>89501</t>
  </si>
  <si>
    <t>D+M zkrácená trouba dn300 (DL.60CM ) pro odtok (GA) pro osazení šachet Š1817 a Š1820</t>
  </si>
  <si>
    <t>89502</t>
  </si>
  <si>
    <t>D+M kanal trouba DN300 spoj K, dl.250cm pro osazení šachet Š1817 a Š1820</t>
  </si>
  <si>
    <t>89503</t>
  </si>
  <si>
    <t>D+M manžeta basic typ 2B (335-360 mm) pro osazení šachet Š1817 a Š1820</t>
  </si>
  <si>
    <t>899104112</t>
  </si>
  <si>
    <t>Osazení poklopů litinových, ocelových nebo železobetonových včetně rámů pro třídu zatížení D400, E600</t>
  </si>
  <si>
    <t>https://podminky.urs.cz/item/CS_URS_2024_01/899104112</t>
  </si>
  <si>
    <t>Pol4.1</t>
  </si>
  <si>
    <t>Kanalizační poklop D400, Europa 9 (KDA94B) s pantem, tlumící vložka, poklop s logem města Klatovy, s pružinovým zajištění víka a s odvětráním v litino-betonovém rámu, s vybráním pro lapač a osazeným těžkým lapačem (ULT)</t>
  </si>
  <si>
    <t>Pol5.1</t>
  </si>
  <si>
    <t>Kanalizační poklop D400, Europa 9 (KDA93B) s pantem, tlumící vložka, poklop s logem města Klatovy, s pružinovým zajištění víka a s odvětráním v litino-betonovém rámu</t>
  </si>
  <si>
    <t>Bezvýkopová oprava potrubí - Oprava příčné a podélné trhliny o délce 1 m - vybroušení, vytmelení trhliny, přebroušení přebytečného tmelu</t>
  </si>
  <si>
    <t>"Oprava viz TZ D.1.2.1 poruchy č. 7, 14, 15, 19, 23, 40, 1a, 5a"8</t>
  </si>
  <si>
    <t>Bezvýkopová oprava potrubí - Oprava příčné a podélné trhliny o délce 2 m - vybroušení, vytmelení trhliny 2x1 m, přebroušení přebytečného tmelu</t>
  </si>
  <si>
    <t>"Oprava viz TZ D.1.2.1 poruchy č. 34, 38, 42"3</t>
  </si>
  <si>
    <t>Bezvýkopová oprava potrubí - Oprava příčné a podélné trhliny o délce 3 m - vybroušení, vytmelení trhliny 3 m 2x, přebroušení přebytečného tmelu</t>
  </si>
  <si>
    <t>"Oprava viz TZ D.1.2.1 poruchy č. 21, 30"2</t>
  </si>
  <si>
    <t>Bezvýkopová oprava potrubí - trhlina, paprskovité trhliny - osazení krátké sanační vložky 1 m</t>
  </si>
  <si>
    <t>"Oprava viz TZ D.1.2.1 porucha č. 4a"1</t>
  </si>
  <si>
    <t>Bezvýkopová oprava potrubí - přesazená přípojka - odbroušení přesahu, oprava zaústění, přebroušení přebytečného tmelu</t>
  </si>
  <si>
    <t>"Oprava viz TZ D.1.2.1 poruchy č. 11, 22, 33, 36, 37, 39, 48, 49"8</t>
  </si>
  <si>
    <t>Bezvýkopová oprava potrubí - nedosazená přípojka - zabroušení zaústění, osazení vložky do přípojky, zabroušení vložky, vytmelení mezikruží, přebroušení přebytečného tmelu</t>
  </si>
  <si>
    <t>"Oprava viz TZ D.1.2.1 poruchy č. 8, 10, 16, 17, 25 - 2x, 27, 35, 43, 46"10</t>
  </si>
  <si>
    <t>Bezvýkopová oprava potrubí -netěsná rezerva - zaslepení rezervy injektáží</t>
  </si>
  <si>
    <t>"Oprava viz TZ D.1.2.1 poruchy č. 3, 3a,  4, 5, 13, 18, 20, 24, 26, 28, 29, 32, 41, 45, 47"15</t>
  </si>
  <si>
    <t>Bezvýkopová oprava potrubí - oprava vypadlého střepu tmelením - vybroušení, vytmelení trhliny, přebroušení přebytečného tmelu</t>
  </si>
  <si>
    <t>"Oprava viz TZ D.1.2.1 porucha č. 2a"1</t>
  </si>
  <si>
    <t>Bezvýkopová oprava potrubí - oprava překážky odtoku, vrůst kořenů v přípojce - odbroušení přesahu, oprava zaústění, přebroušení přebytečného tmelu</t>
  </si>
  <si>
    <t>"Oprava viz TZ D.1.2.1 poruchy č. 6, 31"2</t>
  </si>
  <si>
    <t>Bezvýkopová oprava potrubí - oprava vypadlého střepu tmelením (do velikosti 20 x 20 cm) - vybroušení, vytmelení trhliny, přebroušení přebytečného tmelu</t>
  </si>
  <si>
    <t>"Oprava viz TZ D.1.2.1 porucha č. 9"1</t>
  </si>
  <si>
    <t>Bezvýkopová oprava potrubí - Oprava příčné a podélné trhliny o celkové délce 30 m - vybroušení, vytmelenení trhliny, přebroušení přebytečného tmelu</t>
  </si>
  <si>
    <t>Ostatní konstrukce</t>
  </si>
  <si>
    <t>899132121</t>
  </si>
  <si>
    <t>Výměna (výšková úprava) poklopu kanalizačního pevného s ošetřením podkladu hloubky do 25 cm</t>
  </si>
  <si>
    <t>https://podminky.urs.cz/item/CS_URS_2024_01/899132121</t>
  </si>
  <si>
    <t>899132122</t>
  </si>
  <si>
    <t>Výměna (výšková úprava) poklopu kanalizačního pevného s ošetřením podkladu hloubky přes 25 cm</t>
  </si>
  <si>
    <t>https://podminky.urs.cz/item/CS_URS_2024_01/899132122</t>
  </si>
  <si>
    <t>BBC.0075280.URS</t>
  </si>
  <si>
    <t>Kónus 62.5-100/12 SPK</t>
  </si>
  <si>
    <t>Pol3.1</t>
  </si>
  <si>
    <t>Betonový vyrovnávací prstenec 625x1000, tl. 60 mm, BAR-V6</t>
  </si>
  <si>
    <t>919794441</t>
  </si>
  <si>
    <t>Úprava ploch kolem hydrantů, šoupat, poklopů a mříží nebo sloupů v živičných krytech pl do 2 m2 Š1817</t>
  </si>
  <si>
    <t>https://podminky.urs.cz/item/CS_URS_2024_01/919794441</t>
  </si>
  <si>
    <t>997002611</t>
  </si>
  <si>
    <t>Nakládání suti a vybouraných hmot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</si>
  <si>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</si>
  <si>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</si>
  <si>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</si>
  <si>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</si>
  <si>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16,433*14 "Přepočtené koeficientem množství</t>
  </si>
  <si>
    <t>997013871</t>
  </si>
  <si>
    <t>Poplatek za uložení stavebního odpadu na recyklační skládce (skládkovné) směsného stavebního a demoličního kód odpadu 17 09 04</t>
  </si>
  <si>
    <t>https://podminky.urs.cz/item/CS_URS_2024_01/997013871</t>
  </si>
  <si>
    <t>998274101</t>
  </si>
  <si>
    <t>Přesun hmot pro trubní vedení z trub betonových otevřený výkop</t>
  </si>
  <si>
    <t>https://podminky.urs.cz/item/CS_URS_2024_01/998274101</t>
  </si>
  <si>
    <t>711159111</t>
  </si>
  <si>
    <t>Provedení těsnícího bentonitového pásu pro dilatační nebo styčné spáry</t>
  </si>
  <si>
    <t>https://podminky.urs.cz/item/CS_URS_2024_01/711159111</t>
  </si>
  <si>
    <t>56284674</t>
  </si>
  <si>
    <t>pásek bobtnavý bentonitový do pracovních spár betonových konstrukcí 20x15mm</t>
  </si>
  <si>
    <t>15*1,15 "Přepočtené koeficientem množství</t>
  </si>
  <si>
    <t>SO 401-1 - PŘÍPOJKY V+K</t>
  </si>
  <si>
    <t>113106093</t>
  </si>
  <si>
    <t>Rozebrání dlažeb při překopech vozovek z vegetační dlažby betonové ručně</t>
  </si>
  <si>
    <t>https://podminky.urs.cz/item/CS_URS_2024_01/113106093</t>
  </si>
  <si>
    <t>113106123</t>
  </si>
  <si>
    <t>https://podminky.urs.cz/item/CS_URS_2024_01/113106123</t>
  </si>
  <si>
    <t>2*3,7</t>
  </si>
  <si>
    <t>1+2,2+2,2+2*1,1</t>
  </si>
  <si>
    <t>6*2+2+2</t>
  </si>
  <si>
    <t>"přípojky"(42,4+18,3)*1*1,5</t>
  </si>
  <si>
    <t>"pro vyvedení TLT a pro hydrant "5,3*1*1,7</t>
  </si>
  <si>
    <t>100,06*0,5</t>
  </si>
  <si>
    <t>(42,4+18,3)*2*1,0+5,3*2*1,2</t>
  </si>
  <si>
    <t>70,98*0,5+19,8+6,6+13,4*0,2</t>
  </si>
  <si>
    <t>100,06-19,8-6,6-13,4*0,2</t>
  </si>
  <si>
    <t>"výměna 50% zásypového materiálu"70,98*0,5*1,8</t>
  </si>
  <si>
    <t>(42,4+18,3+5,3)*1*0,3</t>
  </si>
  <si>
    <t>19,8*2 "Přepočtené koeficientem množství</t>
  </si>
  <si>
    <t>(42,4+18,3+5,3)*1*0,1</t>
  </si>
  <si>
    <t>8+7,6+7,4</t>
  </si>
  <si>
    <t>Kladení dlažby z vegetačních tvárnic pozemních komunikací tl 80 mm pl do 50 m2</t>
  </si>
  <si>
    <t>851241131</t>
  </si>
  <si>
    <t>Montáž potrubí z trub litinových hrdlových s integrovaným těsněním otevřený výkop DN 80</t>
  </si>
  <si>
    <t>https://podminky.urs.cz/item/CS_URS_2024_01/851241131</t>
  </si>
  <si>
    <t>"k vodojemu a pro nadzemní hydrant"3,7+6</t>
  </si>
  <si>
    <t>55253000</t>
  </si>
  <si>
    <t>trouba vodovodní litinová hrdlová Pz dl 6m DN 80</t>
  </si>
  <si>
    <t>9,7*1,01 "Přepočtené koeficientem množství</t>
  </si>
  <si>
    <t>871161141</t>
  </si>
  <si>
    <t>Montáž potrubí z PE100 RC SDR 11 otevřený výkop svařovaných na tupo d 32 x 3,0 mm</t>
  </si>
  <si>
    <t>https://podminky.urs.cz/item/CS_URS_2024_01/871161141</t>
  </si>
  <si>
    <t>PE 100 RC SDR11 D32x3.0 (6 m TYČ)</t>
  </si>
  <si>
    <t>Poznámka k položce:
Poznámka k položce: VODOVODNÍ PŘÍPOJKY</t>
  </si>
  <si>
    <t>871171211</t>
  </si>
  <si>
    <t>Montáž potrubí z PE100 RC SDR 11 otevřený výkop svařovaných elektrotvarovkou d 40 x 3,7 mm</t>
  </si>
  <si>
    <t>https://podminky.urs.cz/item/CS_URS_2024_01/871171211</t>
  </si>
  <si>
    <t>PE 100 RC SDR11 D40x3.0 (6 m TYČ)</t>
  </si>
  <si>
    <t>871211211</t>
  </si>
  <si>
    <t>Montáž potrubí z PE100 RC SDR 11 otevřený výkop svařovaných elektrotvarovkou d 63 x 5,8 mm</t>
  </si>
  <si>
    <t>https://podminky.urs.cz/item/CS_URS_2024_01/871211211</t>
  </si>
  <si>
    <t>PE 100 RC SDR11 D63x5.8 (6 m TYČ)</t>
  </si>
  <si>
    <t>51+11+1</t>
  </si>
  <si>
    <t>891171321</t>
  </si>
  <si>
    <t>Montáž vodovodních šoupátek domovní přípojky se závitovými konci PN16 otevřený výkop G 5/4"</t>
  </si>
  <si>
    <t>https://podminky.urs.cz/item/CS_URS_2024_01/891171321</t>
  </si>
  <si>
    <t>Pol42</t>
  </si>
  <si>
    <t>Š 2800 D. PŘ., VNITŘ/VNĚJ. Z. 1 1/4" / 1 1/4" PN16 HAWLE</t>
  </si>
  <si>
    <t>Pol40</t>
  </si>
  <si>
    <t>RV 3130 ISO/VNĚJ. Z.-D 32 / 1 1/4" PN16 HAWLE</t>
  </si>
  <si>
    <t>891211321</t>
  </si>
  <si>
    <t>Montáž vodovodních šoupátek domovní přípojky se závitovými konci PN16 otevřený výkop G 2"</t>
  </si>
  <si>
    <t>https://podminky.urs.cz/item/CS_URS_2024_01/891211321</t>
  </si>
  <si>
    <t>Pol43</t>
  </si>
  <si>
    <t>Š 2800 D. PŘ., VNITŘ/VNĚJ. Z. 2 1/2" / 2" PN16 HAWLE</t>
  </si>
  <si>
    <t>Pol41</t>
  </si>
  <si>
    <t>RV 3130 ISO/VNĚJ. Z.-D 40 / 2" PN16 HAWLE</t>
  </si>
  <si>
    <t>Pol55</t>
  </si>
  <si>
    <t>ZS 9601 TEL. D. PŘ. 1,30-1,80 M DN 3/4" - 2" HAWLE</t>
  </si>
  <si>
    <t>891161324</t>
  </si>
  <si>
    <t>Montáž vodovodních šoupátek domovní přípojky s nástrčnými konci PN16 otevřený výkop DN 25</t>
  </si>
  <si>
    <t>https://podminky.urs.cz/item/CS_URS_2024_01/891161324</t>
  </si>
  <si>
    <t>891171324</t>
  </si>
  <si>
    <t>Montáž vodovodních šoupátek domovní přípojky s nástrčnými konci PN16 otevřený výkop DN 32</t>
  </si>
  <si>
    <t>https://podminky.urs.cz/item/CS_URS_2024_01/891171324</t>
  </si>
  <si>
    <t>891211324</t>
  </si>
  <si>
    <t>Montáž vodovodních šoupátek domovní přípojky s nástrčnými konci PN16 otevřený výkop DN 50</t>
  </si>
  <si>
    <t>https://podminky.urs.cz/item/CS_URS_2024_01/891211324</t>
  </si>
  <si>
    <t>SPOJKA ISO 6300 D32 HAWLE</t>
  </si>
  <si>
    <t>SPOJKA ISO 6300 D40 HAWLE</t>
  </si>
  <si>
    <t>SPOJKA ISO 6300 D63 HAWLE</t>
  </si>
  <si>
    <t>891269111</t>
  </si>
  <si>
    <t>Montáž navrtávacích pasů na potrubí z jakýchkoli trub DN 100</t>
  </si>
  <si>
    <t>https://podminky.urs.cz/item/CS_URS_2024_01/891269111</t>
  </si>
  <si>
    <t>Pol36</t>
  </si>
  <si>
    <t>N.P. 3350 HACOM DN100/1 1/4" PN16 HAWLE</t>
  </si>
  <si>
    <t>Pol37</t>
  </si>
  <si>
    <t>N.P. 3350 HACOM DN100/2" PN16 HAWLE</t>
  </si>
  <si>
    <t>891369111</t>
  </si>
  <si>
    <t>Montáž navrtávacích pasů na potrubí z jakýchkoli trub DN 250</t>
  </si>
  <si>
    <t>https://podminky.urs.cz/item/CS_URS_2024_01/891369111</t>
  </si>
  <si>
    <t>Pol38</t>
  </si>
  <si>
    <t>N.P. 3500 DN250/1 1/4" PN16 HAWLE</t>
  </si>
  <si>
    <t>Pol39</t>
  </si>
  <si>
    <t>N.P. 3500 DN250/2" PN16 HAWLE</t>
  </si>
  <si>
    <t>Pol49</t>
  </si>
  <si>
    <t>POKL. 1650 SAMONIVELAČNÍ, D. PŘ. HAWLE</t>
  </si>
  <si>
    <t>(1+1,1+1,1+1,1)*2</t>
  </si>
  <si>
    <t>979054441</t>
  </si>
  <si>
    <t>Očištění vybouraných z desek nebo dlaždic s původním spárováním z kameniva těženého</t>
  </si>
  <si>
    <t>https://podminky.urs.cz/item/CS_URS_2024_01/979054441</t>
  </si>
  <si>
    <t>0,745*10 "Přepočtené koeficientem množství</t>
  </si>
  <si>
    <t>SO 501-1 - VEŘEJNÉ OSVĚTLENÍ</t>
  </si>
  <si>
    <t>11 - Přípravné a přidružené práce</t>
  </si>
  <si>
    <t>56 - Podkladní vrstvy komunikací, letišť a ploch</t>
  </si>
  <si>
    <t>57 - Kryty pozemních komunikací, letišť a ploch z kameniva nebo živičné</t>
  </si>
  <si>
    <t>59 - Kryty pozemních komunikací, letišť a ploch dlážděných (předlažby)</t>
  </si>
  <si>
    <t>M21 - Elektromontáže</t>
  </si>
  <si>
    <t>M22 - Montáže sdělovací a zabezpečovací techniky</t>
  </si>
  <si>
    <t>M46 - Zemní práce při montážích</t>
  </si>
  <si>
    <t>M65 - Elektroinstalace</t>
  </si>
  <si>
    <t>16 - Přemístění výkopku</t>
  </si>
  <si>
    <t>19 - Hloubení pro podzemní stěny, ražení a hloubení důlní</t>
  </si>
  <si>
    <t>S - Přesuny sutí</t>
  </si>
  <si>
    <t>D1 - VORN - Vedlejší a ostatní rozpočtové náklady</t>
  </si>
  <si>
    <t>01VRN - Průzkumy, geodetické a projektové práce</t>
  </si>
  <si>
    <t>Přípravné a přidružené práce</t>
  </si>
  <si>
    <t>113106121R00</t>
  </si>
  <si>
    <t>Rozebrání dlažeb z betonových dlaždic na sucho</t>
  </si>
  <si>
    <t>113107320R00</t>
  </si>
  <si>
    <t>Odstranění podkladu pl. 50 m2,kam.těžené tl.20 cm</t>
  </si>
  <si>
    <t>113107530R00</t>
  </si>
  <si>
    <t>Odstranění podkladu pl. 50 m2,kam.drcené tl.30 cm</t>
  </si>
  <si>
    <t>919735113R00</t>
  </si>
  <si>
    <t>Řezání stávajícího živičného krytu tl. 10 - 15 cm</t>
  </si>
  <si>
    <t>113108310R00</t>
  </si>
  <si>
    <t>Odstranění asfaltové vrstvy pl. do 50 m2, tl.10 cm</t>
  </si>
  <si>
    <t>Podkladní vrstvy komunikací, letišť a ploch</t>
  </si>
  <si>
    <t>564861111R00</t>
  </si>
  <si>
    <t>Podklad ze štěrkodrti po zhutnění tloušťky 20 cm</t>
  </si>
  <si>
    <t>564782111R00</t>
  </si>
  <si>
    <t>Podklad z kam.drceného 32-63 po zhutnění 30 cm</t>
  </si>
  <si>
    <t>564811111R00</t>
  </si>
  <si>
    <t>Podklad ze štěrkodrti po zhutnění tloušťky 5 cm</t>
  </si>
  <si>
    <t>Kryty pozemních komunikací, letišť a ploch z kameniva nebo živičné</t>
  </si>
  <si>
    <t>577161124R00</t>
  </si>
  <si>
    <t>Beton asfalt. ACL 16+ ložný, š. do 3 m, tl. 7 cm</t>
  </si>
  <si>
    <t>577132311R00</t>
  </si>
  <si>
    <t>Beton asfalt. ACO 8 CH obrusný, nad 3 m, 4 cm</t>
  </si>
  <si>
    <t>Kryty pozemních komunikací, letišť a ploch dlážděných (předlažby)</t>
  </si>
  <si>
    <t>596215041R00</t>
  </si>
  <si>
    <t>Kladení zámkové dlažby tl. 8 cm do drtě tl. 5 cm</t>
  </si>
  <si>
    <t>M21</t>
  </si>
  <si>
    <t>Elektromontáže</t>
  </si>
  <si>
    <t>210202115R00</t>
  </si>
  <si>
    <t>Svítidlo veřejného osvětlení parkové</t>
  </si>
  <si>
    <t>348360220</t>
  </si>
  <si>
    <t>Svítidlo Guida S - G3H - 34W</t>
  </si>
  <si>
    <t>210204002R00</t>
  </si>
  <si>
    <t>Stožár osvětlovací sadový - ocelový</t>
  </si>
  <si>
    <t>316735704</t>
  </si>
  <si>
    <t>Stožár TS-6 3° atyp. 159/89/60 vč.manžety</t>
  </si>
  <si>
    <t>210204201R00</t>
  </si>
  <si>
    <t>Elektrovýzbroj stožáru pro 1 okruh</t>
  </si>
  <si>
    <t>31678610.A</t>
  </si>
  <si>
    <t>Stožárová rozvodnice SR 481/721 /E27 UN</t>
  </si>
  <si>
    <t>34111032</t>
  </si>
  <si>
    <t>Kabel silový s Cu jádrem 750 V CYKY 3 C x 1,5 mm2</t>
  </si>
  <si>
    <t>210010123R00</t>
  </si>
  <si>
    <t>Trubka ochranná z PE, uložená volně, DN do 47 mm</t>
  </si>
  <si>
    <t>3457114701</t>
  </si>
  <si>
    <t>Trubka kabelová chránička KOPOFLEX KF 09050</t>
  </si>
  <si>
    <t>210010125R00</t>
  </si>
  <si>
    <t>Trubka ochranná z PE, uložená volně, DN do 100 mm</t>
  </si>
  <si>
    <t>3457114705</t>
  </si>
  <si>
    <t>Trubka kabelová chránička KOPOFLEX KF 09110</t>
  </si>
  <si>
    <t>210220022R00</t>
  </si>
  <si>
    <t>Vedení uzemňovací v zemi FeZn, D 8 - 10 mm</t>
  </si>
  <si>
    <t>156112270000</t>
  </si>
  <si>
    <t>Drát ocelový pozinkovaný 426406  D 10 mm</t>
  </si>
  <si>
    <t>210220301R00</t>
  </si>
  <si>
    <t>Svorka hromosvodová do 2 šroubů /SS, SZ, SO/</t>
  </si>
  <si>
    <t>35441885</t>
  </si>
  <si>
    <t>Svorka spojovací SS pro lano d 8-10 mm</t>
  </si>
  <si>
    <t>35441895</t>
  </si>
  <si>
    <t>Svorka připojovací SP  kovových částí d 6-12 mm</t>
  </si>
  <si>
    <t>210810013R00</t>
  </si>
  <si>
    <t>Kabel CYKY-m 750 V 4 x 10 mm2 volně uložený</t>
  </si>
  <si>
    <t>34111076</t>
  </si>
  <si>
    <t>Kabel silový s Cu jádrem 750 V CYKY 4 x10 mm2</t>
  </si>
  <si>
    <t>210901071R00</t>
  </si>
  <si>
    <t>Kabel silový AYKY 1kV 4 x 35 mm2 volně uložený</t>
  </si>
  <si>
    <t>34113204</t>
  </si>
  <si>
    <t>Kabel silový s Al jádrem 1 kV 1-AYKY  4B x 35 mm2</t>
  </si>
  <si>
    <t>210100251R00</t>
  </si>
  <si>
    <t>Ukončení celoplast. kabelů zákl./pás.do 4x10 mm2</t>
  </si>
  <si>
    <t>210100253R00</t>
  </si>
  <si>
    <t>Ukončení celoplast. kabelů zákl./pás.do 4x50 mm2</t>
  </si>
  <si>
    <t>210100001R00</t>
  </si>
  <si>
    <t>Ukončení vodičů v rozvaděči + zapojení do 2,5 mm2</t>
  </si>
  <si>
    <t>210100003R00</t>
  </si>
  <si>
    <t>Ukončení vodičů v rozvaděči + zapojení do 16 mm2</t>
  </si>
  <si>
    <t>210100005R00</t>
  </si>
  <si>
    <t>Ukončení vodičů v rozvaděči + zapojení do 35 mm2</t>
  </si>
  <si>
    <t>210102101R00</t>
  </si>
  <si>
    <t>Spojka gelová 4x25 mm2</t>
  </si>
  <si>
    <t>35435475</t>
  </si>
  <si>
    <t>ETELEC Spojka SHARK 525 WS gelová se svorkovnicí</t>
  </si>
  <si>
    <t>211190003R00</t>
  </si>
  <si>
    <t>Osazení pilíře</t>
  </si>
  <si>
    <t>35711643</t>
  </si>
  <si>
    <t>Rozvaděč SR 620 NKV1 pilíř</t>
  </si>
  <si>
    <t>M22</t>
  </si>
  <si>
    <t>Montáže sdělovací a zabezpečovací techniky</t>
  </si>
  <si>
    <t>220890301R00</t>
  </si>
  <si>
    <t>Oživení, zapojení</t>
  </si>
  <si>
    <t>hod.</t>
  </si>
  <si>
    <t>220890202R00</t>
  </si>
  <si>
    <t>Revize</t>
  </si>
  <si>
    <t>M46</t>
  </si>
  <si>
    <t>Zemní práce při montážích</t>
  </si>
  <si>
    <t>460050704R00</t>
  </si>
  <si>
    <t>Jáma do 2 m3 pro stožár veř.osvětlení, hor.4</t>
  </si>
  <si>
    <t>460100023R00</t>
  </si>
  <si>
    <t>Pouzdrový základ 300x1500 mm v ose trasy kab.</t>
  </si>
  <si>
    <t>59221628</t>
  </si>
  <si>
    <t>Trouba betonová přímá TBP Q 300/1000/36 mm</t>
  </si>
  <si>
    <t>58922205</t>
  </si>
  <si>
    <t>Beton C 12/15</t>
  </si>
  <si>
    <t>58337320</t>
  </si>
  <si>
    <t>Štěrkopísek frakce 4-8 C</t>
  </si>
  <si>
    <t>460200164R00</t>
  </si>
  <si>
    <t>Výkop kabelové rýhy 35/80 cm hor.4</t>
  </si>
  <si>
    <t>460200304R00</t>
  </si>
  <si>
    <t>Výkop kabelové rýhy 50/120 cm hor.4</t>
  </si>
  <si>
    <t>460490012R00</t>
  </si>
  <si>
    <t>Zakrytí kabelu výstražnou folií PVC, šířka 33 cm</t>
  </si>
  <si>
    <t>673909992034</t>
  </si>
  <si>
    <t>Fólie výstražná šířka 34 cm červená</t>
  </si>
  <si>
    <t>460560164R00</t>
  </si>
  <si>
    <t>Zához rýhy 35/80 cm, hornina třídy 4</t>
  </si>
  <si>
    <t>460560304R00</t>
  </si>
  <si>
    <t>Zához rýhy 50/120 cm, hornina třídy 4</t>
  </si>
  <si>
    <t>979084113R00</t>
  </si>
  <si>
    <t>Vodorovná doprava hmot po suchu do 1000 m</t>
  </si>
  <si>
    <t>979084119R00</t>
  </si>
  <si>
    <t>Příplatek k přesunu hmot za každých dalších 1000 m</t>
  </si>
  <si>
    <t>460080101R00</t>
  </si>
  <si>
    <t>Rozbourání betonového základu</t>
  </si>
  <si>
    <t>M65</t>
  </si>
  <si>
    <t>Elektroinstalace</t>
  </si>
  <si>
    <t>650106461R00</t>
  </si>
  <si>
    <t>Demontáž elektrovýzbroje stožáru pro 1 okruh</t>
  </si>
  <si>
    <t>650106311R00</t>
  </si>
  <si>
    <t>Demontáž výložníku pro svítidlo 1 ramenný do 35 kg</t>
  </si>
  <si>
    <t>650106121R00</t>
  </si>
  <si>
    <t>Demontáž svítidla veřejného osvětlení na výložník</t>
  </si>
  <si>
    <t>650106211R00</t>
  </si>
  <si>
    <t>Demontáž silničního osvětlovacího stožáru - ocelový</t>
  </si>
  <si>
    <t>Přemístění výkopku</t>
  </si>
  <si>
    <t>162301102R00</t>
  </si>
  <si>
    <t>Vodorovné přemístění výkopku z hor.1-4 do 1000 m</t>
  </si>
  <si>
    <t>162701109R00</t>
  </si>
  <si>
    <t>Příplatek k vod. přemístění hor.1-4 za další 1 km</t>
  </si>
  <si>
    <t>Hloubení pro podzemní stěny, ražení a hloubení důlní</t>
  </si>
  <si>
    <t>199000005R00</t>
  </si>
  <si>
    <t>Poplatek za skládku zeminy 1- 4</t>
  </si>
  <si>
    <t>S</t>
  </si>
  <si>
    <t>Přesuny sutí</t>
  </si>
  <si>
    <t>979082213R00</t>
  </si>
  <si>
    <t>Vodorovná doprava suti po suchu do 1 km</t>
  </si>
  <si>
    <t>979082219R00</t>
  </si>
  <si>
    <t>Příplatek za dopravu suti po suchu za další 1 km</t>
  </si>
  <si>
    <t>979990108R00</t>
  </si>
  <si>
    <t>Poplatek za skládku suti</t>
  </si>
  <si>
    <t>D1</t>
  </si>
  <si>
    <t>VORN - Vedlejší a ostatní rozpočtové náklady</t>
  </si>
  <si>
    <t>01VRN</t>
  </si>
  <si>
    <t>Průzkumy, geodetické a projektové práce</t>
  </si>
  <si>
    <t>012002VRN</t>
  </si>
  <si>
    <t>Geodetické práce</t>
  </si>
  <si>
    <t>Soubor</t>
  </si>
  <si>
    <t>02 - MK K Vodojemu č.p. 660</t>
  </si>
  <si>
    <t>SO 101-2 - KOMUNIKACE</t>
  </si>
  <si>
    <t>113154324</t>
  </si>
  <si>
    <t>Frézování živičného podkladu nebo krytu s naložením na dopravní prostředek plochy přes 1 000 do 10 000 m2 bez překážek v trase pruhu šířky do 1 m, tloušťky vrstvy 100 mm</t>
  </si>
  <si>
    <t>690521310</t>
  </si>
  <si>
    <t>https://podminky.urs.cz/item/CS_URS_2023_01/113154324</t>
  </si>
  <si>
    <t>(51*5)+(10*0,3)+(9*1)+(7*1,5)</t>
  </si>
  <si>
    <t>122151103</t>
  </si>
  <si>
    <t>Odkopávky a prokopávky nezapažené strojně v hornině třídy těžitelnosti I skupiny 1 a 2 přes 50 do 100 m3</t>
  </si>
  <si>
    <t>-1242451272</t>
  </si>
  <si>
    <t>https://podminky.urs.cz/item/CS_URS_2023_01/122151103</t>
  </si>
  <si>
    <t>132254201</t>
  </si>
  <si>
    <t>Hloubení zapažených rýh šířky přes 800 do 2 000 mm strojně s urovnáním dna do předepsaného profilu a spádu v hornině třídy těžitelnosti I skupiny 3 do 20 m3</t>
  </si>
  <si>
    <t>3402957</t>
  </si>
  <si>
    <t>https://podminky.urs.cz/item/CS_URS_2023_01/132254201</t>
  </si>
  <si>
    <t>6*0,9*2,5</t>
  </si>
  <si>
    <t>Zřízení pažení a rozepření stěn rýh pro podzemní vedení příložné pro jakoukoliv mezerovitost, hloubky přes 2 do 4 m</t>
  </si>
  <si>
    <t>931772818</t>
  </si>
  <si>
    <t>https://podminky.urs.cz/item/CS_URS_2023_01/151101102</t>
  </si>
  <si>
    <t>(6*2,5)*2</t>
  </si>
  <si>
    <t>Odstranění pažení a rozepření stěn rýh pro podzemní vedení s uložením materiálu na vzdálenost do 3 m od kraje výkopu příložné, hloubky přes 2 do 4 m</t>
  </si>
  <si>
    <t>1144541864</t>
  </si>
  <si>
    <t>https://podminky.urs.cz/item/CS_URS_2023_01/151101112</t>
  </si>
  <si>
    <t>162551108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</si>
  <si>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</si>
  <si>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1100030886</t>
  </si>
  <si>
    <t>https://podminky.urs.cz/item/CS_URS_2023_01/162551108</t>
  </si>
  <si>
    <t>171201231</t>
  </si>
  <si>
    <t>Poplatek za uložení stavebního odpadu na recyklační skládce (skládkovné) zeminy a kamení zatříděného do Katalogu odpadů pod kódem 17 05 04</t>
  </si>
  <si>
    <t>1237865493</t>
  </si>
  <si>
    <t>https://podminky.urs.cz/item/CS_URS_2023_01/171201231</t>
  </si>
  <si>
    <t>113,72*1,8</t>
  </si>
  <si>
    <t>-82483905</t>
  </si>
  <si>
    <t>https://podminky.urs.cz/item/CS_URS_2023_01/174151101</t>
  </si>
  <si>
    <t>6*2*0,9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</si>
  <si>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</si>
  <si>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1401599018</t>
  </si>
  <si>
    <t>https://podminky.urs.cz/item/CS_URS_2023_01/175151101</t>
  </si>
  <si>
    <t>6*0,9*0,45</t>
  </si>
  <si>
    <t>58331351</t>
  </si>
  <si>
    <t>kamenivo těžené drobné frakce 0/4</t>
  </si>
  <si>
    <t>-2034138732</t>
  </si>
  <si>
    <t>2,43*2 'Přepočtené koeficientem množství</t>
  </si>
  <si>
    <t>180404111</t>
  </si>
  <si>
    <t>Založení hřišťového trávníku výsevem na vrstvě ornice</t>
  </si>
  <si>
    <t>1340147273</t>
  </si>
  <si>
    <t>https://podminky.urs.cz/item/CS_URS_2023_01/180404111</t>
  </si>
  <si>
    <t>-92565467</t>
  </si>
  <si>
    <t>94*0,03 'Přepočtené koeficientem množství</t>
  </si>
  <si>
    <t>-1218224906</t>
  </si>
  <si>
    <t>https://podminky.urs.cz/item/CS_URS_2023_01/181951112</t>
  </si>
  <si>
    <t>(23,80*5)+(2*23,80)+(23*0,8)+277,50</t>
  </si>
  <si>
    <t>564752111</t>
  </si>
  <si>
    <t>Podklad nebo kryt z vibrovaného štěrku VŠ s rozprostřením, vlhčením a zhutněním, po zhutnění tl. 150 mm</t>
  </si>
  <si>
    <t>1801850717</t>
  </si>
  <si>
    <t>https://podminky.urs.cz/item/CS_URS_2023_01/564752111</t>
  </si>
  <si>
    <t>277,50+(23,80*5)</t>
  </si>
  <si>
    <t>564910411</t>
  </si>
  <si>
    <t>Podklad nebo podsyp z asfaltového recyklátu s rozprostřením a zhutněním plochy jednotlivě do 100 m2, po zhutnění tl. 50 mm</t>
  </si>
  <si>
    <t>-914839042</t>
  </si>
  <si>
    <t>https://podminky.urs.cz/item/CS_URS_2023_01/564910411</t>
  </si>
  <si>
    <t>277,50-(8*9)</t>
  </si>
  <si>
    <t>564930412</t>
  </si>
  <si>
    <t>Podklad nebo podsyp z asfaltového recyklátu s rozprostřením a zhutněním plochy jednotlivě do 100 m2, po zhutnění tl. 100 mm</t>
  </si>
  <si>
    <t>-1187442077</t>
  </si>
  <si>
    <t>https://podminky.urs.cz/item/CS_URS_2023_01/564930412</t>
  </si>
  <si>
    <t>577144111</t>
  </si>
  <si>
    <t>Asfaltový beton vrstva obrusná ACO 11 (ABS) s rozprostřením a se zhutněním z nemodifikovaného asfaltu v pruhu šířky do 3 m tř. I, po zhutnění tl. 50 mm</t>
  </si>
  <si>
    <t>-149467871</t>
  </si>
  <si>
    <t>https://podminky.urs.cz/item/CS_URS_2023_01/577144111</t>
  </si>
  <si>
    <t>577145112</t>
  </si>
  <si>
    <t>Asfaltový beton vrstva ložní ACL 16 (ABH) s rozprostřením a zhutněním z nemodifikovaného asfaltu v pruhu šířky do 3 m, po zhutnění tl. 50 mm</t>
  </si>
  <si>
    <t>-2145166579</t>
  </si>
  <si>
    <t>https://podminky.urs.cz/item/CS_URS_2023_01/577145112</t>
  </si>
  <si>
    <t>8*9</t>
  </si>
  <si>
    <t>BET.V08C01</t>
  </si>
  <si>
    <t>BEST-VEGA/8CM PŘÍRODNÍ</t>
  </si>
  <si>
    <t>-147541265</t>
  </si>
  <si>
    <t>119/0,24</t>
  </si>
  <si>
    <t>495,833*1,02 'Přepočtené koeficientem množství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</si>
  <si>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</si>
  <si>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</si>
  <si>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-2044507043</t>
  </si>
  <si>
    <t>https://podminky.urs.cz/item/CS_URS_2023_01/596412212</t>
  </si>
  <si>
    <t>596841120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</si>
  <si>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</si>
  <si>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1491367931</t>
  </si>
  <si>
    <t>https://podminky.urs.cz/item/CS_URS_2023_01/596841120</t>
  </si>
  <si>
    <t>22*0,5</t>
  </si>
  <si>
    <t>LGB.1538220</t>
  </si>
  <si>
    <t>dlažba desková betonová 50x50x6cm šedá</t>
  </si>
  <si>
    <t>562814164</t>
  </si>
  <si>
    <t>11*1,03 'Přepočtené koeficientem množství</t>
  </si>
  <si>
    <t>599142111</t>
  </si>
  <si>
    <t>Úprava zálivky dilatačních nebo pracovních spár v cementobetonovém krytu, hloubky do 40 mm, šířky přes 20 do 40 mm</t>
  </si>
  <si>
    <t>1077156296</t>
  </si>
  <si>
    <t>https://podminky.urs.cz/item/CS_URS_2023_01/599142111</t>
  </si>
  <si>
    <t>Výsek a montáž kameninové odbočné tvarovky na kameninovém potrubí DN 300</t>
  </si>
  <si>
    <t>1518704215</t>
  </si>
  <si>
    <t>https://podminky.urs.cz/item/CS_URS_2023_01/837375121</t>
  </si>
  <si>
    <t>871355211</t>
  </si>
  <si>
    <t>Kanalizační potrubí z tvrdého PVC v otevřeném výkopu ve sklonu do 20 %, hladkého plnostěnného jednovrstvého, tuhost třídy SN 4 DN 200</t>
  </si>
  <si>
    <t>1702556863</t>
  </si>
  <si>
    <t>https://podminky.urs.cz/item/CS_URS_2023_01/871355211</t>
  </si>
  <si>
    <t>1286697890</t>
  </si>
  <si>
    <t>https://podminky.urs.cz/item/CS_URS_2023_01/895941302</t>
  </si>
  <si>
    <t>59224494</t>
  </si>
  <si>
    <t>vpusť uliční DN 450 skruž průběžná 450/645x50mm betonová se zápachovou uzávěrkou 200mm PVC</t>
  </si>
  <si>
    <t>-186266957</t>
  </si>
  <si>
    <t>-1882303791</t>
  </si>
  <si>
    <t>2086176767</t>
  </si>
  <si>
    <t>https://podminky.urs.cz/item/CS_URS_2023_01/916231213</t>
  </si>
  <si>
    <t>59217017</t>
  </si>
  <si>
    <t>obrubník betonový chodníkový 1000x100x250mm</t>
  </si>
  <si>
    <t>-1416405773</t>
  </si>
  <si>
    <t>81,5*1,02 'Přepočtené koeficientem množství</t>
  </si>
  <si>
    <t>1482259612</t>
  </si>
  <si>
    <t>https://podminky.urs.cz/item/CS_URS_2023_01/919735112</t>
  </si>
  <si>
    <t>997221551</t>
  </si>
  <si>
    <t>Vodorovná doprava suti bez naložení, ale se složením a s hrubým urovnáním ze sypkých materiálů, na vzdálenost do 1 km</t>
  </si>
  <si>
    <t>-1873992524</t>
  </si>
  <si>
    <t>https://podminky.urs.cz/item/CS_URS_2023_01/997221551</t>
  </si>
  <si>
    <t>997221875</t>
  </si>
  <si>
    <t>335847248</t>
  </si>
  <si>
    <t>https://podminky.urs.cz/item/CS_URS_2023_01/997221875</t>
  </si>
  <si>
    <t>-1449731866</t>
  </si>
  <si>
    <t>https://podminky.urs.cz/item/CS_URS_2023_01/998225111</t>
  </si>
  <si>
    <t>SO 401-2 - VEŘEJNÉ OSVĚTLENÍ</t>
  </si>
  <si>
    <t>SEZNAM FIGUR</t>
  </si>
  <si>
    <t>Výměra</t>
  </si>
  <si>
    <t xml:space="preserve"> 01/ SO 101-1</t>
  </si>
  <si>
    <t>Použití figury:</t>
  </si>
  <si>
    <t>Hloubení rýh nezapažených š do 800 mm v hornině třídy těžitelnosti I skupiny 1 a 2 objem do 100 m3 strojně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</si>
  <si>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</si>
  <si>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Odkopávky a prokopávky nezapažené v hornině třídy těžitelnosti I skupiny 1 a 2 objem do 500 m3 strojně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</si>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</sst>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8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6" fillId="0" borderId="29" xfId="0" applyFont="1" applyBorder="1" applyAlignment="1">
      <alignment horizontal="left"/>
    </xf>
    <xf numFmtId="0" fontId="49" fillId="0" borderId="29" xfId="0" applyFont="1" applyBorder="1" applyAlignment="1">
      <alignment/>
    </xf>
    <xf numFmtId="0" fontId="44" fillId="0" borderId="26" xfId="0" applyFont="1" applyBorder="1" applyAlignment="1">
      <alignment vertical="top"/>
    </xf>
    <xf numFmtId="0" fontId="44" fillId="0" borderId="27" xfId="0" applyFont="1" applyBorder="1" applyAlignment="1">
      <alignment vertical="top"/>
    </xf>
    <xf numFmtId="0" fontId="44" fillId="0" borderId="28" xfId="0" applyFont="1" applyBorder="1" applyAlignment="1">
      <alignment vertical="top"/>
    </xf>
    <xf numFmtId="0" fontId="44" fillId="0" borderId="29" xfId="0" applyFont="1" applyBorder="1" applyAlignment="1">
      <alignment vertical="top"/>
    </xf>
    <xf numFmtId="0" fontId="44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34" TargetMode="External" /><Relationship Id="rId2" Type="http://schemas.openxmlformats.org/officeDocument/2006/relationships/hyperlink" Target="https://podminky.urs.cz/item/CS_URS_2024_01/113106195" TargetMode="External" /><Relationship Id="rId3" Type="http://schemas.openxmlformats.org/officeDocument/2006/relationships/hyperlink" Target="https://podminky.urs.cz/item/CS_URS_2024_01/113107181" TargetMode="External" /><Relationship Id="rId4" Type="http://schemas.openxmlformats.org/officeDocument/2006/relationships/hyperlink" Target="https://podminky.urs.cz/item/CS_URS_2024_01/113201112" TargetMode="External" /><Relationship Id="rId5" Type="http://schemas.openxmlformats.org/officeDocument/2006/relationships/hyperlink" Target="https://podminky.urs.cz/item/CS_URS_2024_01/113202111" TargetMode="External" /><Relationship Id="rId6" Type="http://schemas.openxmlformats.org/officeDocument/2006/relationships/hyperlink" Target="https://podminky.urs.cz/item/CS_URS_2024_01/113203111" TargetMode="External" /><Relationship Id="rId7" Type="http://schemas.openxmlformats.org/officeDocument/2006/relationships/hyperlink" Target="https://podminky.urs.cz/item/CS_URS_2024_01/122151104" TargetMode="External" /><Relationship Id="rId8" Type="http://schemas.openxmlformats.org/officeDocument/2006/relationships/hyperlink" Target="https://podminky.urs.cz/item/CS_URS_2024_01/132151103" TargetMode="External" /><Relationship Id="rId9" Type="http://schemas.openxmlformats.org/officeDocument/2006/relationships/hyperlink" Target="https://podminky.urs.cz/item/CS_URS_2023_02/174151101" TargetMode="External" /><Relationship Id="rId10" Type="http://schemas.openxmlformats.org/officeDocument/2006/relationships/hyperlink" Target="https://podminky.urs.cz/item/CS_URS_2024_01/181351005" TargetMode="External" /><Relationship Id="rId11" Type="http://schemas.openxmlformats.org/officeDocument/2006/relationships/hyperlink" Target="https://podminky.urs.cz/item/CS_URS_2023_02/181411131" TargetMode="External" /><Relationship Id="rId12" Type="http://schemas.openxmlformats.org/officeDocument/2006/relationships/hyperlink" Target="https://podminky.urs.cz/item/CS_URS_2023_02/181951112" TargetMode="External" /><Relationship Id="rId13" Type="http://schemas.openxmlformats.org/officeDocument/2006/relationships/hyperlink" Target="https://podminky.urs.cz/item/CS_URS_2024_01/564831111" TargetMode="External" /><Relationship Id="rId14" Type="http://schemas.openxmlformats.org/officeDocument/2006/relationships/hyperlink" Target="https://podminky.urs.cz/item/CS_URS_2024_01/564851011" TargetMode="External" /><Relationship Id="rId15" Type="http://schemas.openxmlformats.org/officeDocument/2006/relationships/hyperlink" Target="https://podminky.urs.cz/item/CS_URS_2024_01/564861111" TargetMode="External" /><Relationship Id="rId16" Type="http://schemas.openxmlformats.org/officeDocument/2006/relationships/hyperlink" Target="https://podminky.urs.cz/item/CS_URS_2024_01/564950413R" TargetMode="External" /><Relationship Id="rId17" Type="http://schemas.openxmlformats.org/officeDocument/2006/relationships/hyperlink" Target="https://podminky.urs.cz/item/CS_URS_2024_01/564951413" TargetMode="External" /><Relationship Id="rId18" Type="http://schemas.openxmlformats.org/officeDocument/2006/relationships/hyperlink" Target="https://podminky.urs.cz/item/CS_URS_2024_01/573231106" TargetMode="External" /><Relationship Id="rId19" Type="http://schemas.openxmlformats.org/officeDocument/2006/relationships/hyperlink" Target="https://podminky.urs.cz/item/CS_URS_2024_01/577134121" TargetMode="External" /><Relationship Id="rId20" Type="http://schemas.openxmlformats.org/officeDocument/2006/relationships/hyperlink" Target="https://podminky.urs.cz/item/CS_URS_2024_01/577176121" TargetMode="External" /><Relationship Id="rId21" Type="http://schemas.openxmlformats.org/officeDocument/2006/relationships/hyperlink" Target="https://podminky.urs.cz/item/CS_URS_2024_01/596211113" TargetMode="External" /><Relationship Id="rId22" Type="http://schemas.openxmlformats.org/officeDocument/2006/relationships/hyperlink" Target="https://podminky.urs.cz/item/CS_URS_2024_01/596212213" TargetMode="External" /><Relationship Id="rId23" Type="http://schemas.openxmlformats.org/officeDocument/2006/relationships/hyperlink" Target="https://podminky.urs.cz/item/CS_URS_2024_01/596412210" TargetMode="External" /><Relationship Id="rId24" Type="http://schemas.openxmlformats.org/officeDocument/2006/relationships/hyperlink" Target="https://podminky.urs.cz/item/CS_URS_2023_02/871315221" TargetMode="External" /><Relationship Id="rId25" Type="http://schemas.openxmlformats.org/officeDocument/2006/relationships/hyperlink" Target="https://podminky.urs.cz/item/CS_URS_2023_02/877310310" TargetMode="External" /><Relationship Id="rId26" Type="http://schemas.openxmlformats.org/officeDocument/2006/relationships/hyperlink" Target="https://podminky.urs.cz/item/CS_URS_2023_02/895941302" TargetMode="External" /><Relationship Id="rId27" Type="http://schemas.openxmlformats.org/officeDocument/2006/relationships/hyperlink" Target="https://podminky.urs.cz/item/CS_URS_2023_01/895941313" TargetMode="External" /><Relationship Id="rId28" Type="http://schemas.openxmlformats.org/officeDocument/2006/relationships/hyperlink" Target="https://podminky.urs.cz/item/CS_URS_2023_01/895941332" TargetMode="External" /><Relationship Id="rId29" Type="http://schemas.openxmlformats.org/officeDocument/2006/relationships/hyperlink" Target="https://podminky.urs.cz/item/CS_URS_2023_01/895941362" TargetMode="External" /><Relationship Id="rId30" Type="http://schemas.openxmlformats.org/officeDocument/2006/relationships/hyperlink" Target="https://podminky.urs.cz/item/CS_URS_2023_01/899204112" TargetMode="External" /><Relationship Id="rId31" Type="http://schemas.openxmlformats.org/officeDocument/2006/relationships/hyperlink" Target="https://podminky.urs.cz/item/CS_URS_2023_01/899231111" TargetMode="External" /><Relationship Id="rId32" Type="http://schemas.openxmlformats.org/officeDocument/2006/relationships/hyperlink" Target="https://podminky.urs.cz/item/CS_URS_2023_01/899331111" TargetMode="External" /><Relationship Id="rId33" Type="http://schemas.openxmlformats.org/officeDocument/2006/relationships/hyperlink" Target="https://podminky.urs.cz/item/CS_URS_2023_01/899431111" TargetMode="External" /><Relationship Id="rId34" Type="http://schemas.openxmlformats.org/officeDocument/2006/relationships/hyperlink" Target="https://podminky.urs.cz/item/CS_URS_2023_01/914111111" TargetMode="External" /><Relationship Id="rId35" Type="http://schemas.openxmlformats.org/officeDocument/2006/relationships/hyperlink" Target="https://podminky.urs.cz/item/CS_URS_2023_01/914511112" TargetMode="External" /><Relationship Id="rId36" Type="http://schemas.openxmlformats.org/officeDocument/2006/relationships/hyperlink" Target="https://podminky.urs.cz/item/CS_URS_2023_02/915121121" TargetMode="External" /><Relationship Id="rId37" Type="http://schemas.openxmlformats.org/officeDocument/2006/relationships/hyperlink" Target="https://podminky.urs.cz/item/CS_URS_2023_02/915221122" TargetMode="External" /><Relationship Id="rId38" Type="http://schemas.openxmlformats.org/officeDocument/2006/relationships/hyperlink" Target="https://podminky.urs.cz/item/CS_URS_2024_01/916111123" TargetMode="External" /><Relationship Id="rId39" Type="http://schemas.openxmlformats.org/officeDocument/2006/relationships/hyperlink" Target="https://podminky.urs.cz/item/CS_URS_2024_01/916131213" TargetMode="External" /><Relationship Id="rId40" Type="http://schemas.openxmlformats.org/officeDocument/2006/relationships/hyperlink" Target="https://podminky.urs.cz/item/CS_URS_2024_01/916231213" TargetMode="External" /><Relationship Id="rId41" Type="http://schemas.openxmlformats.org/officeDocument/2006/relationships/hyperlink" Target="https://podminky.urs.cz/item/CS_URS_2024_01/916241113" TargetMode="External" /><Relationship Id="rId42" Type="http://schemas.openxmlformats.org/officeDocument/2006/relationships/hyperlink" Target="https://podminky.urs.cz/item/CS_URS_2023_01/919732211" TargetMode="External" /><Relationship Id="rId43" Type="http://schemas.openxmlformats.org/officeDocument/2006/relationships/hyperlink" Target="https://podminky.urs.cz/item/CS_URS_2023_02/966006132" TargetMode="External" /><Relationship Id="rId44" Type="http://schemas.openxmlformats.org/officeDocument/2006/relationships/hyperlink" Target="https://podminky.urs.cz/item/CS_URS_2024_01/966006211" TargetMode="External" /><Relationship Id="rId45" Type="http://schemas.openxmlformats.org/officeDocument/2006/relationships/hyperlink" Target="https://podminky.urs.cz/item/CS_URS_2024_01/979024443" TargetMode="External" /><Relationship Id="rId46" Type="http://schemas.openxmlformats.org/officeDocument/2006/relationships/hyperlink" Target="https://podminky.urs.cz/item/CS_URS_2024_01/979071112" TargetMode="External" /><Relationship Id="rId47" Type="http://schemas.openxmlformats.org/officeDocument/2006/relationships/hyperlink" Target="https://podminky.urs.cz/item/CS_URS_2023_02/711161273" TargetMode="External" /><Relationship Id="rId48" Type="http://schemas.openxmlformats.org/officeDocument/2006/relationships/hyperlink" Target="https://podminky.urs.cz/item/CS_URS_2024_01/012403000" TargetMode="External" /><Relationship Id="rId4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41" TargetMode="External" /><Relationship Id="rId2" Type="http://schemas.openxmlformats.org/officeDocument/2006/relationships/hyperlink" Target="https://podminky.urs.cz/item/CS_URS_2024_01/113154123" TargetMode="External" /><Relationship Id="rId3" Type="http://schemas.openxmlformats.org/officeDocument/2006/relationships/hyperlink" Target="https://podminky.urs.cz/item/CS_URS_2024_01/113201112" TargetMode="External" /><Relationship Id="rId4" Type="http://schemas.openxmlformats.org/officeDocument/2006/relationships/hyperlink" Target="https://podminky.urs.cz/item/CS_URS_2024_01/113202111" TargetMode="External" /><Relationship Id="rId5" Type="http://schemas.openxmlformats.org/officeDocument/2006/relationships/hyperlink" Target="https://podminky.urs.cz/item/CS_URS_2024_01/115101201" TargetMode="External" /><Relationship Id="rId6" Type="http://schemas.openxmlformats.org/officeDocument/2006/relationships/hyperlink" Target="https://podminky.urs.cz/item/CS_URS_2024_01/115101301" TargetMode="External" /><Relationship Id="rId7" Type="http://schemas.openxmlformats.org/officeDocument/2006/relationships/hyperlink" Target="https://podminky.urs.cz/item/CS_URS_2024_01/119001405" TargetMode="External" /><Relationship Id="rId8" Type="http://schemas.openxmlformats.org/officeDocument/2006/relationships/hyperlink" Target="https://podminky.urs.cz/item/CS_URS_2024_01/119001406" TargetMode="External" /><Relationship Id="rId9" Type="http://schemas.openxmlformats.org/officeDocument/2006/relationships/hyperlink" Target="https://podminky.urs.cz/item/CS_URS_2024_01/119001421" TargetMode="External" /><Relationship Id="rId10" Type="http://schemas.openxmlformats.org/officeDocument/2006/relationships/hyperlink" Target="https://podminky.urs.cz/item/CS_URS_2024_01/132154205" TargetMode="External" /><Relationship Id="rId11" Type="http://schemas.openxmlformats.org/officeDocument/2006/relationships/hyperlink" Target="https://podminky.urs.cz/item/CS_URS_2024_01/132254205" TargetMode="External" /><Relationship Id="rId12" Type="http://schemas.openxmlformats.org/officeDocument/2006/relationships/hyperlink" Target="https://podminky.urs.cz/item/CS_URS_2024_01/133254102" TargetMode="External" /><Relationship Id="rId13" Type="http://schemas.openxmlformats.org/officeDocument/2006/relationships/hyperlink" Target="https://podminky.urs.cz/item/CS_URS_2024_01/139001101" TargetMode="External" /><Relationship Id="rId14" Type="http://schemas.openxmlformats.org/officeDocument/2006/relationships/hyperlink" Target="https://podminky.urs.cz/item/CS_URS_2024_01/151101101" TargetMode="External" /><Relationship Id="rId15" Type="http://schemas.openxmlformats.org/officeDocument/2006/relationships/hyperlink" Target="https://podminky.urs.cz/item/CS_URS_2024_01/151101111" TargetMode="External" /><Relationship Id="rId16" Type="http://schemas.openxmlformats.org/officeDocument/2006/relationships/hyperlink" Target="https://podminky.urs.cz/item/CS_URS_2024_01/151811132" TargetMode="External" /><Relationship Id="rId17" Type="http://schemas.openxmlformats.org/officeDocument/2006/relationships/hyperlink" Target="https://podminky.urs.cz/item/CS_URS_2024_01/151811232" TargetMode="External" /><Relationship Id="rId18" Type="http://schemas.openxmlformats.org/officeDocument/2006/relationships/hyperlink" Target="https://podminky.urs.cz/item/CS_URS_2024_01/162451106" TargetMode="External" /><Relationship Id="rId19" Type="http://schemas.openxmlformats.org/officeDocument/2006/relationships/hyperlink" Target="https://podminky.urs.cz/item/CS_URS_2024_01/167151111" TargetMode="External" /><Relationship Id="rId20" Type="http://schemas.openxmlformats.org/officeDocument/2006/relationships/hyperlink" Target="https://podminky.urs.cz/item/CS_URS_2024_01/174151101" TargetMode="External" /><Relationship Id="rId21" Type="http://schemas.openxmlformats.org/officeDocument/2006/relationships/hyperlink" Target="https://podminky.urs.cz/item/CS_URS_2024_01/175151101" TargetMode="External" /><Relationship Id="rId22" Type="http://schemas.openxmlformats.org/officeDocument/2006/relationships/hyperlink" Target="https://podminky.urs.cz/item/CS_URS_2024_01/451573111" TargetMode="External" /><Relationship Id="rId23" Type="http://schemas.openxmlformats.org/officeDocument/2006/relationships/hyperlink" Target="https://podminky.urs.cz/item/CS_URS_2024_01/452313141" TargetMode="External" /><Relationship Id="rId24" Type="http://schemas.openxmlformats.org/officeDocument/2006/relationships/hyperlink" Target="https://podminky.urs.cz/item/CS_URS_2024_01/452351111" TargetMode="External" /><Relationship Id="rId25" Type="http://schemas.openxmlformats.org/officeDocument/2006/relationships/hyperlink" Target="https://podminky.urs.cz/item/CS_URS_2024_01/452351112" TargetMode="External" /><Relationship Id="rId26" Type="http://schemas.openxmlformats.org/officeDocument/2006/relationships/hyperlink" Target="https://podminky.urs.cz/item/CS_URS_2024_01/564861011" TargetMode="External" /><Relationship Id="rId27" Type="http://schemas.openxmlformats.org/officeDocument/2006/relationships/hyperlink" Target="https://podminky.urs.cz/item/CS_URS_2024_01/564861111" TargetMode="External" /><Relationship Id="rId28" Type="http://schemas.openxmlformats.org/officeDocument/2006/relationships/hyperlink" Target="https://podminky.urs.cz/item/CS_URS_2024_01/564952111" TargetMode="External" /><Relationship Id="rId29" Type="http://schemas.openxmlformats.org/officeDocument/2006/relationships/hyperlink" Target="https://podminky.urs.cz/item/CS_URS_2024_01/564952111" TargetMode="External" /><Relationship Id="rId30" Type="http://schemas.openxmlformats.org/officeDocument/2006/relationships/hyperlink" Target="https://podminky.urs.cz/item/CS_URS_2024_01/565166101" TargetMode="External" /><Relationship Id="rId31" Type="http://schemas.openxmlformats.org/officeDocument/2006/relationships/hyperlink" Target="https://podminky.urs.cz/item/CS_URS_2024_01/573231106" TargetMode="External" /><Relationship Id="rId32" Type="http://schemas.openxmlformats.org/officeDocument/2006/relationships/hyperlink" Target="https://podminky.urs.cz/item/CS_URS_2024_01/577134111" TargetMode="External" /><Relationship Id="rId33" Type="http://schemas.openxmlformats.org/officeDocument/2006/relationships/hyperlink" Target="https://podminky.urs.cz/item/CS_URS_2024_01/577143111" TargetMode="External" /><Relationship Id="rId34" Type="http://schemas.openxmlformats.org/officeDocument/2006/relationships/hyperlink" Target="https://podminky.urs.cz/item/CS_URS_2024_01/596211110" TargetMode="External" /><Relationship Id="rId35" Type="http://schemas.openxmlformats.org/officeDocument/2006/relationships/hyperlink" Target="https://podminky.urs.cz/item/CS_URS_2024_01/850245921" TargetMode="External" /><Relationship Id="rId36" Type="http://schemas.openxmlformats.org/officeDocument/2006/relationships/hyperlink" Target="https://podminky.urs.cz/item/CS_URS_2024_01/850355921" TargetMode="External" /><Relationship Id="rId37" Type="http://schemas.openxmlformats.org/officeDocument/2006/relationships/hyperlink" Target="https://podminky.urs.cz/item/CS_URS_2024_01/850365921" TargetMode="External" /><Relationship Id="rId38" Type="http://schemas.openxmlformats.org/officeDocument/2006/relationships/hyperlink" Target="https://podminky.urs.cz/item/CS_URS_2024_01/851261131" TargetMode="External" /><Relationship Id="rId39" Type="http://schemas.openxmlformats.org/officeDocument/2006/relationships/hyperlink" Target="https://podminky.urs.cz/item/CS_URS_2024_01/851351131" TargetMode="External" /><Relationship Id="rId40" Type="http://schemas.openxmlformats.org/officeDocument/2006/relationships/hyperlink" Target="https://podminky.urs.cz/item/CS_URS_2024_01/851361131" TargetMode="External" /><Relationship Id="rId41" Type="http://schemas.openxmlformats.org/officeDocument/2006/relationships/hyperlink" Target="https://podminky.urs.cz/item/CS_URS_2024_01/852241122" TargetMode="External" /><Relationship Id="rId42" Type="http://schemas.openxmlformats.org/officeDocument/2006/relationships/hyperlink" Target="https://podminky.urs.cz/item/CS_URS_2024_01/891361811" TargetMode="External" /><Relationship Id="rId43" Type="http://schemas.openxmlformats.org/officeDocument/2006/relationships/hyperlink" Target="https://podminky.urs.cz/item/CS_URS_2024_01/899910212" TargetMode="External" /><Relationship Id="rId44" Type="http://schemas.openxmlformats.org/officeDocument/2006/relationships/hyperlink" Target="https://podminky.urs.cz/item/CS_URS_2024_01/892271111" TargetMode="External" /><Relationship Id="rId45" Type="http://schemas.openxmlformats.org/officeDocument/2006/relationships/hyperlink" Target="https://podminky.urs.cz/item/CS_URS_2024_01/892351111" TargetMode="External" /><Relationship Id="rId46" Type="http://schemas.openxmlformats.org/officeDocument/2006/relationships/hyperlink" Target="https://podminky.urs.cz/item/CS_URS_2024_01/892381111" TargetMode="External" /><Relationship Id="rId47" Type="http://schemas.openxmlformats.org/officeDocument/2006/relationships/hyperlink" Target="https://podminky.urs.cz/item/CS_URS_2024_01/892273122" TargetMode="External" /><Relationship Id="rId48" Type="http://schemas.openxmlformats.org/officeDocument/2006/relationships/hyperlink" Target="https://podminky.urs.cz/item/CS_URS_2024_01/892353122" TargetMode="External" /><Relationship Id="rId49" Type="http://schemas.openxmlformats.org/officeDocument/2006/relationships/hyperlink" Target="https://podminky.urs.cz/item/CS_URS_2024_01/892383122" TargetMode="External" /><Relationship Id="rId50" Type="http://schemas.openxmlformats.org/officeDocument/2006/relationships/hyperlink" Target="https://podminky.urs.cz/item/CS_URS_2024_01/892372111" TargetMode="External" /><Relationship Id="rId51" Type="http://schemas.openxmlformats.org/officeDocument/2006/relationships/hyperlink" Target="https://podminky.urs.cz/item/CS_URS_2024_01/899712111" TargetMode="External" /><Relationship Id="rId52" Type="http://schemas.openxmlformats.org/officeDocument/2006/relationships/hyperlink" Target="https://podminky.urs.cz/item/CS_URS_2024_01/899722113" TargetMode="External" /><Relationship Id="rId53" Type="http://schemas.openxmlformats.org/officeDocument/2006/relationships/hyperlink" Target="https://podminky.urs.cz/item/CS_URS_2024_01/857242122" TargetMode="External" /><Relationship Id="rId54" Type="http://schemas.openxmlformats.org/officeDocument/2006/relationships/hyperlink" Target="https://podminky.urs.cz/item/CS_URS_2024_01/857262122" TargetMode="External" /><Relationship Id="rId55" Type="http://schemas.openxmlformats.org/officeDocument/2006/relationships/hyperlink" Target="https://podminky.urs.cz/item/CS_URS_2024_01/857352122" TargetMode="External" /><Relationship Id="rId56" Type="http://schemas.openxmlformats.org/officeDocument/2006/relationships/hyperlink" Target="https://podminky.urs.cz/item/CS_URS_2024_01/857362122" TargetMode="External" /><Relationship Id="rId57" Type="http://schemas.openxmlformats.org/officeDocument/2006/relationships/hyperlink" Target="https://podminky.urs.cz/item/CS_URS_2024_01/891241112" TargetMode="External" /><Relationship Id="rId58" Type="http://schemas.openxmlformats.org/officeDocument/2006/relationships/hyperlink" Target="https://podminky.urs.cz/item/CS_URS_2024_01/891261112" TargetMode="External" /><Relationship Id="rId59" Type="http://schemas.openxmlformats.org/officeDocument/2006/relationships/hyperlink" Target="https://podminky.urs.cz/item/CS_URS_2024_01/891351112" TargetMode="External" /><Relationship Id="rId60" Type="http://schemas.openxmlformats.org/officeDocument/2006/relationships/hyperlink" Target="https://podminky.urs.cz/item/CS_URS_2024_01/891361112" TargetMode="External" /><Relationship Id="rId61" Type="http://schemas.openxmlformats.org/officeDocument/2006/relationships/hyperlink" Target="https://podminky.urs.cz/item/CS_URS_2024_01/891247112" TargetMode="External" /><Relationship Id="rId62" Type="http://schemas.openxmlformats.org/officeDocument/2006/relationships/hyperlink" Target="https://podminky.urs.cz/item/CS_URS_2024_01/899401112" TargetMode="External" /><Relationship Id="rId63" Type="http://schemas.openxmlformats.org/officeDocument/2006/relationships/hyperlink" Target="https://podminky.urs.cz/item/CS_URS_2024_01/899401113" TargetMode="External" /><Relationship Id="rId64" Type="http://schemas.openxmlformats.org/officeDocument/2006/relationships/hyperlink" Target="https://podminky.urs.cz/item/CS_URS_2024_01/892241111" TargetMode="External" /><Relationship Id="rId65" Type="http://schemas.openxmlformats.org/officeDocument/2006/relationships/hyperlink" Target="https://podminky.urs.cz/item/CS_URS_2024_01/892271111" TargetMode="External" /><Relationship Id="rId66" Type="http://schemas.openxmlformats.org/officeDocument/2006/relationships/hyperlink" Target="https://podminky.urs.cz/item/CS_URS_2024_01/892351111" TargetMode="External" /><Relationship Id="rId67" Type="http://schemas.openxmlformats.org/officeDocument/2006/relationships/hyperlink" Target="https://podminky.urs.cz/item/CS_URS_2024_01/892233122" TargetMode="External" /><Relationship Id="rId68" Type="http://schemas.openxmlformats.org/officeDocument/2006/relationships/hyperlink" Target="https://podminky.urs.cz/item/CS_URS_2024_01/892273122" TargetMode="External" /><Relationship Id="rId69" Type="http://schemas.openxmlformats.org/officeDocument/2006/relationships/hyperlink" Target="https://podminky.urs.cz/item/CS_URS_2024_01/892353122" TargetMode="External" /><Relationship Id="rId70" Type="http://schemas.openxmlformats.org/officeDocument/2006/relationships/hyperlink" Target="https://podminky.urs.cz/item/CS_URS_2024_01/916131213" TargetMode="External" /><Relationship Id="rId71" Type="http://schemas.openxmlformats.org/officeDocument/2006/relationships/hyperlink" Target="https://podminky.urs.cz/item/CS_URS_2024_01/916241113" TargetMode="External" /><Relationship Id="rId72" Type="http://schemas.openxmlformats.org/officeDocument/2006/relationships/hyperlink" Target="https://podminky.urs.cz/item/CS_URS_2024_01/919732221" TargetMode="External" /><Relationship Id="rId73" Type="http://schemas.openxmlformats.org/officeDocument/2006/relationships/hyperlink" Target="https://podminky.urs.cz/item/CS_URS_2024_01/919735111" TargetMode="External" /><Relationship Id="rId74" Type="http://schemas.openxmlformats.org/officeDocument/2006/relationships/hyperlink" Target="https://podminky.urs.cz/item/CS_URS_2024_01/979021112" TargetMode="External" /><Relationship Id="rId75" Type="http://schemas.openxmlformats.org/officeDocument/2006/relationships/hyperlink" Target="https://podminky.urs.cz/item/CS_URS_2024_01/979021113" TargetMode="External" /><Relationship Id="rId76" Type="http://schemas.openxmlformats.org/officeDocument/2006/relationships/hyperlink" Target="https://podminky.urs.cz/item/CS_URS_2024_01/979054451" TargetMode="External" /><Relationship Id="rId77" Type="http://schemas.openxmlformats.org/officeDocument/2006/relationships/hyperlink" Target="https://podminky.urs.cz/item/CS_URS_2024_01/997013875" TargetMode="External" /><Relationship Id="rId78" Type="http://schemas.openxmlformats.org/officeDocument/2006/relationships/hyperlink" Target="https://podminky.urs.cz/item/CS_URS_2024_01/997221571" TargetMode="External" /><Relationship Id="rId79" Type="http://schemas.openxmlformats.org/officeDocument/2006/relationships/hyperlink" Target="https://podminky.urs.cz/item/CS_URS_2024_01/997221579" TargetMode="External" /><Relationship Id="rId80" Type="http://schemas.openxmlformats.org/officeDocument/2006/relationships/hyperlink" Target="https://podminky.urs.cz/item/CS_URS_2024_01/997221612" TargetMode="External" /><Relationship Id="rId81" Type="http://schemas.openxmlformats.org/officeDocument/2006/relationships/hyperlink" Target="https://podminky.urs.cz/item/CS_URS_2024_01/998225111" TargetMode="External" /><Relationship Id="rId82" Type="http://schemas.openxmlformats.org/officeDocument/2006/relationships/hyperlink" Target="https://podminky.urs.cz/item/CS_URS_2024_01/998273102" TargetMode="External" /><Relationship Id="rId8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314000" TargetMode="External" /><Relationship Id="rId2" Type="http://schemas.openxmlformats.org/officeDocument/2006/relationships/hyperlink" Target="https://podminky.urs.cz/item/CS_URS_2024_01/013274000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5101221" TargetMode="External" /><Relationship Id="rId2" Type="http://schemas.openxmlformats.org/officeDocument/2006/relationships/hyperlink" Target="https://podminky.urs.cz/item/CS_URS_2024_01/115101321" TargetMode="External" /><Relationship Id="rId3" Type="http://schemas.openxmlformats.org/officeDocument/2006/relationships/hyperlink" Target="https://podminky.urs.cz/item/CS_URS_2024_01/132154205" TargetMode="External" /><Relationship Id="rId4" Type="http://schemas.openxmlformats.org/officeDocument/2006/relationships/hyperlink" Target="https://podminky.urs.cz/item/CS_URS_2024_01/132254205" TargetMode="External" /><Relationship Id="rId5" Type="http://schemas.openxmlformats.org/officeDocument/2006/relationships/hyperlink" Target="https://podminky.urs.cz/item/CS_URS_2024_01/133154102" TargetMode="External" /><Relationship Id="rId6" Type="http://schemas.openxmlformats.org/officeDocument/2006/relationships/hyperlink" Target="https://podminky.urs.cz/item/CS_URS_2024_01/133254102" TargetMode="External" /><Relationship Id="rId7" Type="http://schemas.openxmlformats.org/officeDocument/2006/relationships/hyperlink" Target="https://podminky.urs.cz/item/CS_URS_2024_01/151101102" TargetMode="External" /><Relationship Id="rId8" Type="http://schemas.openxmlformats.org/officeDocument/2006/relationships/hyperlink" Target="https://podminky.urs.cz/item/CS_URS_2024_01/151101112" TargetMode="External" /><Relationship Id="rId9" Type="http://schemas.openxmlformats.org/officeDocument/2006/relationships/hyperlink" Target="https://podminky.urs.cz/item/CS_URS_2024_01/151811133" TargetMode="External" /><Relationship Id="rId10" Type="http://schemas.openxmlformats.org/officeDocument/2006/relationships/hyperlink" Target="https://podminky.urs.cz/item/CS_URS_2024_01/151811233" TargetMode="External" /><Relationship Id="rId11" Type="http://schemas.openxmlformats.org/officeDocument/2006/relationships/hyperlink" Target="https://podminky.urs.cz/item/CS_URS_2024_01/162451106" TargetMode="External" /><Relationship Id="rId12" Type="http://schemas.openxmlformats.org/officeDocument/2006/relationships/hyperlink" Target="https://podminky.urs.cz/item/CS_URS_2024_01/167151111" TargetMode="External" /><Relationship Id="rId13" Type="http://schemas.openxmlformats.org/officeDocument/2006/relationships/hyperlink" Target="https://podminky.urs.cz/item/CS_URS_2024_01/174151101" TargetMode="External" /><Relationship Id="rId14" Type="http://schemas.openxmlformats.org/officeDocument/2006/relationships/hyperlink" Target="https://podminky.urs.cz/item/CS_URS_2024_01/175151101" TargetMode="External" /><Relationship Id="rId15" Type="http://schemas.openxmlformats.org/officeDocument/2006/relationships/hyperlink" Target="https://podminky.urs.cz/item/CS_URS_2024_01/359901111" TargetMode="External" /><Relationship Id="rId16" Type="http://schemas.openxmlformats.org/officeDocument/2006/relationships/hyperlink" Target="https://podminky.urs.cz/item/CS_URS_2024_01/451541111" TargetMode="External" /><Relationship Id="rId17" Type="http://schemas.openxmlformats.org/officeDocument/2006/relationships/hyperlink" Target="https://podminky.urs.cz/item/CS_URS_2024_01/451573111" TargetMode="External" /><Relationship Id="rId18" Type="http://schemas.openxmlformats.org/officeDocument/2006/relationships/hyperlink" Target="https://podminky.urs.cz/item/CS_URS_2024_01/452321131" TargetMode="External" /><Relationship Id="rId19" Type="http://schemas.openxmlformats.org/officeDocument/2006/relationships/hyperlink" Target="https://podminky.urs.cz/item/CS_URS_2024_01/452368211" TargetMode="External" /><Relationship Id="rId20" Type="http://schemas.openxmlformats.org/officeDocument/2006/relationships/hyperlink" Target="https://podminky.urs.cz/item/CS_URS_2024_01/564861111" TargetMode="External" /><Relationship Id="rId21" Type="http://schemas.openxmlformats.org/officeDocument/2006/relationships/hyperlink" Target="https://podminky.urs.cz/item/CS_URS_2024_01/564952111" TargetMode="External" /><Relationship Id="rId22" Type="http://schemas.openxmlformats.org/officeDocument/2006/relationships/hyperlink" Target="https://podminky.urs.cz/item/CS_URS_2024_01/631311137" TargetMode="External" /><Relationship Id="rId23" Type="http://schemas.openxmlformats.org/officeDocument/2006/relationships/hyperlink" Target="https://podminky.urs.cz/item/CS_URS_2024_01/810391811" TargetMode="External" /><Relationship Id="rId24" Type="http://schemas.openxmlformats.org/officeDocument/2006/relationships/hyperlink" Target="https://podminky.urs.cz/item/CS_URS_2024_01/837375121" TargetMode="External" /><Relationship Id="rId25" Type="http://schemas.openxmlformats.org/officeDocument/2006/relationships/hyperlink" Target="https://podminky.urs.cz/item/CS_URS_2024_01/871353121" TargetMode="External" /><Relationship Id="rId26" Type="http://schemas.openxmlformats.org/officeDocument/2006/relationships/hyperlink" Target="https://podminky.urs.cz/item/CS_URS_2024_01/871370320" TargetMode="External" /><Relationship Id="rId27" Type="http://schemas.openxmlformats.org/officeDocument/2006/relationships/hyperlink" Target="https://podminky.urs.cz/item/CS_URS_2024_01/877370320" TargetMode="External" /><Relationship Id="rId28" Type="http://schemas.openxmlformats.org/officeDocument/2006/relationships/hyperlink" Target="https://podminky.urs.cz/item/CS_URS_2024_01/890131852" TargetMode="External" /><Relationship Id="rId29" Type="http://schemas.openxmlformats.org/officeDocument/2006/relationships/hyperlink" Target="https://podminky.urs.cz/item/CS_URS_2024_01/892351111" TargetMode="External" /><Relationship Id="rId30" Type="http://schemas.openxmlformats.org/officeDocument/2006/relationships/hyperlink" Target="https://podminky.urs.cz/item/CS_URS_2024_01/892372111" TargetMode="External" /><Relationship Id="rId31" Type="http://schemas.openxmlformats.org/officeDocument/2006/relationships/hyperlink" Target="https://podminky.urs.cz/item/CS_URS_2024_01/892381111" TargetMode="External" /><Relationship Id="rId32" Type="http://schemas.openxmlformats.org/officeDocument/2006/relationships/hyperlink" Target="https://podminky.urs.cz/item/CS_URS_2024_01/899101211" TargetMode="External" /><Relationship Id="rId33" Type="http://schemas.openxmlformats.org/officeDocument/2006/relationships/hyperlink" Target="https://podminky.urs.cz/item/CS_URS_2024_01/899722112" TargetMode="External" /><Relationship Id="rId34" Type="http://schemas.openxmlformats.org/officeDocument/2006/relationships/hyperlink" Target="https://podminky.urs.cz/item/CS_URS_2024_01/894410103" TargetMode="External" /><Relationship Id="rId35" Type="http://schemas.openxmlformats.org/officeDocument/2006/relationships/hyperlink" Target="https://podminky.urs.cz/item/CS_URS_2024_01/894411121" TargetMode="External" /><Relationship Id="rId36" Type="http://schemas.openxmlformats.org/officeDocument/2006/relationships/hyperlink" Target="https://podminky.urs.cz/item/CS_URS_2024_01/899104112" TargetMode="External" /><Relationship Id="rId37" Type="http://schemas.openxmlformats.org/officeDocument/2006/relationships/hyperlink" Target="https://podminky.urs.cz/item/CS_URS_2024_01/899132121" TargetMode="External" /><Relationship Id="rId38" Type="http://schemas.openxmlformats.org/officeDocument/2006/relationships/hyperlink" Target="https://podminky.urs.cz/item/CS_URS_2024_01/899132122" TargetMode="External" /><Relationship Id="rId39" Type="http://schemas.openxmlformats.org/officeDocument/2006/relationships/hyperlink" Target="https://podminky.urs.cz/item/CS_URS_2024_01/919794441" TargetMode="External" /><Relationship Id="rId40" Type="http://schemas.openxmlformats.org/officeDocument/2006/relationships/hyperlink" Target="https://podminky.urs.cz/item/CS_URS_2024_01/997013871" TargetMode="External" /><Relationship Id="rId41" Type="http://schemas.openxmlformats.org/officeDocument/2006/relationships/hyperlink" Target="https://podminky.urs.cz/item/CS_URS_2024_01/998274101" TargetMode="External" /><Relationship Id="rId42" Type="http://schemas.openxmlformats.org/officeDocument/2006/relationships/hyperlink" Target="https://podminky.urs.cz/item/CS_URS_2024_01/711159111" TargetMode="External" /><Relationship Id="rId4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093" TargetMode="External" /><Relationship Id="rId2" Type="http://schemas.openxmlformats.org/officeDocument/2006/relationships/hyperlink" Target="https://podminky.urs.cz/item/CS_URS_2024_01/113106123" TargetMode="External" /><Relationship Id="rId3" Type="http://schemas.openxmlformats.org/officeDocument/2006/relationships/hyperlink" Target="https://podminky.urs.cz/item/CS_URS_2024_01/113107341" TargetMode="External" /><Relationship Id="rId4" Type="http://schemas.openxmlformats.org/officeDocument/2006/relationships/hyperlink" Target="https://podminky.urs.cz/item/CS_URS_2024_01/113201112" TargetMode="External" /><Relationship Id="rId5" Type="http://schemas.openxmlformats.org/officeDocument/2006/relationships/hyperlink" Target="https://podminky.urs.cz/item/CS_URS_2024_01/132154205" TargetMode="External" /><Relationship Id="rId6" Type="http://schemas.openxmlformats.org/officeDocument/2006/relationships/hyperlink" Target="https://podminky.urs.cz/item/CS_URS_2024_01/132254205" TargetMode="External" /><Relationship Id="rId7" Type="http://schemas.openxmlformats.org/officeDocument/2006/relationships/hyperlink" Target="https://podminky.urs.cz/item/CS_URS_2024_01/139001101" TargetMode="External" /><Relationship Id="rId8" Type="http://schemas.openxmlformats.org/officeDocument/2006/relationships/hyperlink" Target="https://podminky.urs.cz/item/CS_URS_2024_01/151101101" TargetMode="External" /><Relationship Id="rId9" Type="http://schemas.openxmlformats.org/officeDocument/2006/relationships/hyperlink" Target="https://podminky.urs.cz/item/CS_URS_2024_01/151101111" TargetMode="External" /><Relationship Id="rId10" Type="http://schemas.openxmlformats.org/officeDocument/2006/relationships/hyperlink" Target="https://podminky.urs.cz/item/CS_URS_2024_01/174151101" TargetMode="External" /><Relationship Id="rId11" Type="http://schemas.openxmlformats.org/officeDocument/2006/relationships/hyperlink" Target="https://podminky.urs.cz/item/CS_URS_2024_01/175151101" TargetMode="External" /><Relationship Id="rId12" Type="http://schemas.openxmlformats.org/officeDocument/2006/relationships/hyperlink" Target="https://podminky.urs.cz/item/CS_URS_2024_01/451573111" TargetMode="External" /><Relationship Id="rId13" Type="http://schemas.openxmlformats.org/officeDocument/2006/relationships/hyperlink" Target="https://podminky.urs.cz/item/CS_URS_2024_01/564861011" TargetMode="External" /><Relationship Id="rId14" Type="http://schemas.openxmlformats.org/officeDocument/2006/relationships/hyperlink" Target="https://podminky.urs.cz/item/CS_URS_2024_01/577143111" TargetMode="External" /><Relationship Id="rId15" Type="http://schemas.openxmlformats.org/officeDocument/2006/relationships/hyperlink" Target="https://podminky.urs.cz/item/CS_URS_2024_01/596211110" TargetMode="External" /><Relationship Id="rId16" Type="http://schemas.openxmlformats.org/officeDocument/2006/relationships/hyperlink" Target="https://podminky.urs.cz/item/CS_URS_2024_01/596412210" TargetMode="External" /><Relationship Id="rId17" Type="http://schemas.openxmlformats.org/officeDocument/2006/relationships/hyperlink" Target="https://podminky.urs.cz/item/CS_URS_2024_01/851241131" TargetMode="External" /><Relationship Id="rId18" Type="http://schemas.openxmlformats.org/officeDocument/2006/relationships/hyperlink" Target="https://podminky.urs.cz/item/CS_URS_2024_01/871161141" TargetMode="External" /><Relationship Id="rId19" Type="http://schemas.openxmlformats.org/officeDocument/2006/relationships/hyperlink" Target="https://podminky.urs.cz/item/CS_URS_2024_01/871171211" TargetMode="External" /><Relationship Id="rId20" Type="http://schemas.openxmlformats.org/officeDocument/2006/relationships/hyperlink" Target="https://podminky.urs.cz/item/CS_URS_2024_01/871211211" TargetMode="External" /><Relationship Id="rId21" Type="http://schemas.openxmlformats.org/officeDocument/2006/relationships/hyperlink" Target="https://podminky.urs.cz/item/CS_URS_2024_01/892233122" TargetMode="External" /><Relationship Id="rId22" Type="http://schemas.openxmlformats.org/officeDocument/2006/relationships/hyperlink" Target="https://podminky.urs.cz/item/CS_URS_2024_01/892241111" TargetMode="External" /><Relationship Id="rId23" Type="http://schemas.openxmlformats.org/officeDocument/2006/relationships/hyperlink" Target="https://podminky.urs.cz/item/CS_URS_2024_01/899722113" TargetMode="External" /><Relationship Id="rId24" Type="http://schemas.openxmlformats.org/officeDocument/2006/relationships/hyperlink" Target="https://podminky.urs.cz/item/CS_URS_2024_01/891171321" TargetMode="External" /><Relationship Id="rId25" Type="http://schemas.openxmlformats.org/officeDocument/2006/relationships/hyperlink" Target="https://podminky.urs.cz/item/CS_URS_2024_01/891211321" TargetMode="External" /><Relationship Id="rId26" Type="http://schemas.openxmlformats.org/officeDocument/2006/relationships/hyperlink" Target="https://podminky.urs.cz/item/CS_URS_2024_01/891161324" TargetMode="External" /><Relationship Id="rId27" Type="http://schemas.openxmlformats.org/officeDocument/2006/relationships/hyperlink" Target="https://podminky.urs.cz/item/CS_URS_2024_01/891171324" TargetMode="External" /><Relationship Id="rId28" Type="http://schemas.openxmlformats.org/officeDocument/2006/relationships/hyperlink" Target="https://podminky.urs.cz/item/CS_URS_2024_01/891211324" TargetMode="External" /><Relationship Id="rId29" Type="http://schemas.openxmlformats.org/officeDocument/2006/relationships/hyperlink" Target="https://podminky.urs.cz/item/CS_URS_2024_01/891269111" TargetMode="External" /><Relationship Id="rId30" Type="http://schemas.openxmlformats.org/officeDocument/2006/relationships/hyperlink" Target="https://podminky.urs.cz/item/CS_URS_2024_01/891369111" TargetMode="External" /><Relationship Id="rId31" Type="http://schemas.openxmlformats.org/officeDocument/2006/relationships/hyperlink" Target="https://podminky.urs.cz/item/CS_URS_2024_01/899401112" TargetMode="External" /><Relationship Id="rId32" Type="http://schemas.openxmlformats.org/officeDocument/2006/relationships/hyperlink" Target="https://podminky.urs.cz/item/CS_URS_2024_01/916241113" TargetMode="External" /><Relationship Id="rId33" Type="http://schemas.openxmlformats.org/officeDocument/2006/relationships/hyperlink" Target="https://podminky.urs.cz/item/CS_URS_2024_01/919732221" TargetMode="External" /><Relationship Id="rId34" Type="http://schemas.openxmlformats.org/officeDocument/2006/relationships/hyperlink" Target="https://podminky.urs.cz/item/CS_URS_2024_01/919735111" TargetMode="External" /><Relationship Id="rId35" Type="http://schemas.openxmlformats.org/officeDocument/2006/relationships/hyperlink" Target="https://podminky.urs.cz/item/CS_URS_2024_01/979021113" TargetMode="External" /><Relationship Id="rId36" Type="http://schemas.openxmlformats.org/officeDocument/2006/relationships/hyperlink" Target="https://podminky.urs.cz/item/CS_URS_2024_01/979054441" TargetMode="External" /><Relationship Id="rId37" Type="http://schemas.openxmlformats.org/officeDocument/2006/relationships/hyperlink" Target="https://podminky.urs.cz/item/CS_URS_2024_01/979054451" TargetMode="External" /><Relationship Id="rId38" Type="http://schemas.openxmlformats.org/officeDocument/2006/relationships/hyperlink" Target="https://podminky.urs.cz/item/CS_URS_2024_01/997013875" TargetMode="External" /><Relationship Id="rId39" Type="http://schemas.openxmlformats.org/officeDocument/2006/relationships/hyperlink" Target="https://podminky.urs.cz/item/CS_URS_2024_01/997221571" TargetMode="External" /><Relationship Id="rId40" Type="http://schemas.openxmlformats.org/officeDocument/2006/relationships/hyperlink" Target="https://podminky.urs.cz/item/CS_URS_2024_01/997221579" TargetMode="External" /><Relationship Id="rId41" Type="http://schemas.openxmlformats.org/officeDocument/2006/relationships/hyperlink" Target="https://podminky.urs.cz/item/CS_URS_2024_01/997221612" TargetMode="External" /><Relationship Id="rId42" Type="http://schemas.openxmlformats.org/officeDocument/2006/relationships/hyperlink" Target="https://podminky.urs.cz/item/CS_URS_2024_01/998225111" TargetMode="External" /><Relationship Id="rId43" Type="http://schemas.openxmlformats.org/officeDocument/2006/relationships/hyperlink" Target="https://podminky.urs.cz/item/CS_URS_2024_01/998273102" TargetMode="External" /><Relationship Id="rId4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324" TargetMode="External" /><Relationship Id="rId2" Type="http://schemas.openxmlformats.org/officeDocument/2006/relationships/hyperlink" Target="https://podminky.urs.cz/item/CS_URS_2023_01/122151103" TargetMode="External" /><Relationship Id="rId3" Type="http://schemas.openxmlformats.org/officeDocument/2006/relationships/hyperlink" Target="https://podminky.urs.cz/item/CS_URS_2023_01/132254201" TargetMode="External" /><Relationship Id="rId4" Type="http://schemas.openxmlformats.org/officeDocument/2006/relationships/hyperlink" Target="https://podminky.urs.cz/item/CS_URS_2023_01/151101102" TargetMode="External" /><Relationship Id="rId5" Type="http://schemas.openxmlformats.org/officeDocument/2006/relationships/hyperlink" Target="https://podminky.urs.cz/item/CS_URS_2023_01/151101112" TargetMode="External" /><Relationship Id="rId6" Type="http://schemas.openxmlformats.org/officeDocument/2006/relationships/hyperlink" Target="https://podminky.urs.cz/item/CS_URS_2023_01/162551108" TargetMode="External" /><Relationship Id="rId7" Type="http://schemas.openxmlformats.org/officeDocument/2006/relationships/hyperlink" Target="https://podminky.urs.cz/item/CS_URS_2023_01/171201231" TargetMode="External" /><Relationship Id="rId8" Type="http://schemas.openxmlformats.org/officeDocument/2006/relationships/hyperlink" Target="https://podminky.urs.cz/item/CS_URS_2023_01/174151101" TargetMode="External" /><Relationship Id="rId9" Type="http://schemas.openxmlformats.org/officeDocument/2006/relationships/hyperlink" Target="https://podminky.urs.cz/item/CS_URS_2023_01/175151101" TargetMode="External" /><Relationship Id="rId10" Type="http://schemas.openxmlformats.org/officeDocument/2006/relationships/hyperlink" Target="https://podminky.urs.cz/item/CS_URS_2023_01/180404111" TargetMode="External" /><Relationship Id="rId11" Type="http://schemas.openxmlformats.org/officeDocument/2006/relationships/hyperlink" Target="https://podminky.urs.cz/item/CS_URS_2023_01/181951112" TargetMode="External" /><Relationship Id="rId12" Type="http://schemas.openxmlformats.org/officeDocument/2006/relationships/hyperlink" Target="https://podminky.urs.cz/item/CS_URS_2023_01/564752111" TargetMode="External" /><Relationship Id="rId13" Type="http://schemas.openxmlformats.org/officeDocument/2006/relationships/hyperlink" Target="https://podminky.urs.cz/item/CS_URS_2023_01/564910411" TargetMode="External" /><Relationship Id="rId14" Type="http://schemas.openxmlformats.org/officeDocument/2006/relationships/hyperlink" Target="https://podminky.urs.cz/item/CS_URS_2023_01/564930412" TargetMode="External" /><Relationship Id="rId15" Type="http://schemas.openxmlformats.org/officeDocument/2006/relationships/hyperlink" Target="https://podminky.urs.cz/item/CS_URS_2023_01/577144111" TargetMode="External" /><Relationship Id="rId16" Type="http://schemas.openxmlformats.org/officeDocument/2006/relationships/hyperlink" Target="https://podminky.urs.cz/item/CS_URS_2023_01/577145112" TargetMode="External" /><Relationship Id="rId17" Type="http://schemas.openxmlformats.org/officeDocument/2006/relationships/hyperlink" Target="https://podminky.urs.cz/item/CS_URS_2023_01/596412212" TargetMode="External" /><Relationship Id="rId18" Type="http://schemas.openxmlformats.org/officeDocument/2006/relationships/hyperlink" Target="https://podminky.urs.cz/item/CS_URS_2023_01/596841120" TargetMode="External" /><Relationship Id="rId19" Type="http://schemas.openxmlformats.org/officeDocument/2006/relationships/hyperlink" Target="https://podminky.urs.cz/item/CS_URS_2023_01/599142111" TargetMode="External" /><Relationship Id="rId20" Type="http://schemas.openxmlformats.org/officeDocument/2006/relationships/hyperlink" Target="https://podminky.urs.cz/item/CS_URS_2023_01/837375121" TargetMode="External" /><Relationship Id="rId21" Type="http://schemas.openxmlformats.org/officeDocument/2006/relationships/hyperlink" Target="https://podminky.urs.cz/item/CS_URS_2023_01/871355211" TargetMode="External" /><Relationship Id="rId22" Type="http://schemas.openxmlformats.org/officeDocument/2006/relationships/hyperlink" Target="https://podminky.urs.cz/item/CS_URS_2023_01/895941302" TargetMode="External" /><Relationship Id="rId23" Type="http://schemas.openxmlformats.org/officeDocument/2006/relationships/hyperlink" Target="https://podminky.urs.cz/item/CS_URS_2023_01/916231213" TargetMode="External" /><Relationship Id="rId24" Type="http://schemas.openxmlformats.org/officeDocument/2006/relationships/hyperlink" Target="https://podminky.urs.cz/item/CS_URS_2023_01/919735112" TargetMode="External" /><Relationship Id="rId25" Type="http://schemas.openxmlformats.org/officeDocument/2006/relationships/hyperlink" Target="https://podminky.urs.cz/item/CS_URS_2023_01/997221551" TargetMode="External" /><Relationship Id="rId26" Type="http://schemas.openxmlformats.org/officeDocument/2006/relationships/hyperlink" Target="https://podminky.urs.cz/item/CS_URS_2023_01/997221875" TargetMode="External" /><Relationship Id="rId27" Type="http://schemas.openxmlformats.org/officeDocument/2006/relationships/hyperlink" Target="https://podminky.urs.cz/item/CS_URS_2023_01/998225111" TargetMode="External" /><Relationship Id="rId2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1" t="s">
        <v>14</v>
      </c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24"/>
      <c r="AQ5" s="24"/>
      <c r="AR5" s="22"/>
      <c r="BE5" s="368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3" t="s">
        <v>17</v>
      </c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24"/>
      <c r="AQ6" s="24"/>
      <c r="AR6" s="22"/>
      <c r="BE6" s="369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9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69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9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69"/>
      <c r="BS10" s="19" t="s">
        <v>6</v>
      </c>
    </row>
    <row r="11" spans="2:71" s="1" customFormat="1" ht="18.4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69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9"/>
      <c r="BS12" s="19" t="s">
        <v>6</v>
      </c>
    </row>
    <row r="13" spans="2:71" s="1" customFormat="1" ht="12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29</v>
      </c>
      <c r="AO13" s="24"/>
      <c r="AP13" s="24"/>
      <c r="AQ13" s="24"/>
      <c r="AR13" s="22"/>
      <c r="BE13" s="369"/>
      <c r="BS13" s="19" t="s">
        <v>6</v>
      </c>
    </row>
    <row r="14" spans="2:71" ht="12.75">
      <c r="B14" s="23"/>
      <c r="C14" s="24"/>
      <c r="D14" s="24"/>
      <c r="E14" s="374" t="s">
        <v>29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1" t="s">
        <v>27</v>
      </c>
      <c r="AL14" s="24"/>
      <c r="AM14" s="24"/>
      <c r="AN14" s="33" t="s">
        <v>29</v>
      </c>
      <c r="AO14" s="24"/>
      <c r="AP14" s="24"/>
      <c r="AQ14" s="24"/>
      <c r="AR14" s="22"/>
      <c r="BE14" s="369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9"/>
      <c r="BS15" s="19" t="s">
        <v>4</v>
      </c>
    </row>
    <row r="16" spans="2:71" s="1" customFormat="1" ht="12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69"/>
      <c r="BS16" s="19" t="s">
        <v>4</v>
      </c>
    </row>
    <row r="17" spans="2:71" s="1" customFormat="1" ht="18.4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69"/>
      <c r="BS17" s="19" t="s">
        <v>31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9"/>
      <c r="BS18" s="19" t="s">
        <v>6</v>
      </c>
    </row>
    <row r="19" spans="2:71" s="1" customFormat="1" ht="12" customHeight="1">
      <c r="B19" s="23"/>
      <c r="C19" s="24"/>
      <c r="D19" s="31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69"/>
      <c r="BS19" s="19" t="s">
        <v>6</v>
      </c>
    </row>
    <row r="20" spans="2:71" s="1" customFormat="1" ht="18.4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69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9"/>
    </row>
    <row r="22" spans="2:57" s="1" customFormat="1" ht="12" customHeight="1">
      <c r="B22" s="23"/>
      <c r="C22" s="24"/>
      <c r="D22" s="31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9"/>
    </row>
    <row r="23" spans="2:57" s="1" customFormat="1" ht="47.25" customHeight="1">
      <c r="B23" s="23"/>
      <c r="C23" s="24"/>
      <c r="D23" s="24"/>
      <c r="E23" s="376" t="s">
        <v>34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24"/>
      <c r="AP23" s="24"/>
      <c r="AQ23" s="24"/>
      <c r="AR23" s="22"/>
      <c r="BE23" s="369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9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9"/>
    </row>
    <row r="26" spans="1:57" s="2" customFormat="1" ht="25.9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7">
        <f>ROUND(AG54,2)</f>
        <v>0</v>
      </c>
      <c r="AL26" s="378"/>
      <c r="AM26" s="378"/>
      <c r="AN26" s="378"/>
      <c r="AO26" s="378"/>
      <c r="AP26" s="38"/>
      <c r="AQ26" s="38"/>
      <c r="AR26" s="41"/>
      <c r="BE26" s="36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9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9" t="s">
        <v>36</v>
      </c>
      <c r="M28" s="379"/>
      <c r="N28" s="379"/>
      <c r="O28" s="379"/>
      <c r="P28" s="379"/>
      <c r="Q28" s="38"/>
      <c r="R28" s="38"/>
      <c r="S28" s="38"/>
      <c r="T28" s="38"/>
      <c r="U28" s="38"/>
      <c r="V28" s="38"/>
      <c r="W28" s="379" t="s">
        <v>37</v>
      </c>
      <c r="X28" s="379"/>
      <c r="Y28" s="379"/>
      <c r="Z28" s="379"/>
      <c r="AA28" s="379"/>
      <c r="AB28" s="379"/>
      <c r="AC28" s="379"/>
      <c r="AD28" s="379"/>
      <c r="AE28" s="379"/>
      <c r="AF28" s="38"/>
      <c r="AG28" s="38"/>
      <c r="AH28" s="38"/>
      <c r="AI28" s="38"/>
      <c r="AJ28" s="38"/>
      <c r="AK28" s="379" t="s">
        <v>38</v>
      </c>
      <c r="AL28" s="379"/>
      <c r="AM28" s="379"/>
      <c r="AN28" s="379"/>
      <c r="AO28" s="379"/>
      <c r="AP28" s="38"/>
      <c r="AQ28" s="38"/>
      <c r="AR28" s="41"/>
      <c r="BE28" s="369"/>
    </row>
    <row r="29" spans="2:57" s="3" customFormat="1" ht="14.45" customHeight="1">
      <c r="B29" s="42"/>
      <c r="C29" s="43"/>
      <c r="D29" s="31" t="s">
        <v>39</v>
      </c>
      <c r="E29" s="43"/>
      <c r="F29" s="31" t="s">
        <v>40</v>
      </c>
      <c r="G29" s="43"/>
      <c r="H29" s="43"/>
      <c r="I29" s="43"/>
      <c r="J29" s="43"/>
      <c r="K29" s="43"/>
      <c r="L29" s="382">
        <v>0.21</v>
      </c>
      <c r="M29" s="381"/>
      <c r="N29" s="381"/>
      <c r="O29" s="381"/>
      <c r="P29" s="381"/>
      <c r="Q29" s="43"/>
      <c r="R29" s="43"/>
      <c r="S29" s="43"/>
      <c r="T29" s="43"/>
      <c r="U29" s="43"/>
      <c r="V29" s="43"/>
      <c r="W29" s="380">
        <f>ROUND(AZ54,2)</f>
        <v>0</v>
      </c>
      <c r="X29" s="381"/>
      <c r="Y29" s="381"/>
      <c r="Z29" s="381"/>
      <c r="AA29" s="381"/>
      <c r="AB29" s="381"/>
      <c r="AC29" s="381"/>
      <c r="AD29" s="381"/>
      <c r="AE29" s="381"/>
      <c r="AF29" s="43"/>
      <c r="AG29" s="43"/>
      <c r="AH29" s="43"/>
      <c r="AI29" s="43"/>
      <c r="AJ29" s="43"/>
      <c r="AK29" s="380">
        <f>ROUND(AV54,2)</f>
        <v>0</v>
      </c>
      <c r="AL29" s="381"/>
      <c r="AM29" s="381"/>
      <c r="AN29" s="381"/>
      <c r="AO29" s="381"/>
      <c r="AP29" s="43"/>
      <c r="AQ29" s="43"/>
      <c r="AR29" s="44"/>
      <c r="BE29" s="370"/>
    </row>
    <row r="30" spans="2:57" s="3" customFormat="1" ht="14.45" customHeight="1">
      <c r="B30" s="42"/>
      <c r="C30" s="43"/>
      <c r="D30" s="43"/>
      <c r="E30" s="43"/>
      <c r="F30" s="31" t="s">
        <v>41</v>
      </c>
      <c r="G30" s="43"/>
      <c r="H30" s="43"/>
      <c r="I30" s="43"/>
      <c r="J30" s="43"/>
      <c r="K30" s="43"/>
      <c r="L30" s="382">
        <v>0.15</v>
      </c>
      <c r="M30" s="381"/>
      <c r="N30" s="381"/>
      <c r="O30" s="381"/>
      <c r="P30" s="381"/>
      <c r="Q30" s="43"/>
      <c r="R30" s="43"/>
      <c r="S30" s="43"/>
      <c r="T30" s="43"/>
      <c r="U30" s="43"/>
      <c r="V30" s="43"/>
      <c r="W30" s="380">
        <f>ROUND(BA54,2)</f>
        <v>0</v>
      </c>
      <c r="X30" s="381"/>
      <c r="Y30" s="381"/>
      <c r="Z30" s="381"/>
      <c r="AA30" s="381"/>
      <c r="AB30" s="381"/>
      <c r="AC30" s="381"/>
      <c r="AD30" s="381"/>
      <c r="AE30" s="381"/>
      <c r="AF30" s="43"/>
      <c r="AG30" s="43"/>
      <c r="AH30" s="43"/>
      <c r="AI30" s="43"/>
      <c r="AJ30" s="43"/>
      <c r="AK30" s="380">
        <f>ROUND(AW54,2)</f>
        <v>0</v>
      </c>
      <c r="AL30" s="381"/>
      <c r="AM30" s="381"/>
      <c r="AN30" s="381"/>
      <c r="AO30" s="381"/>
      <c r="AP30" s="43"/>
      <c r="AQ30" s="43"/>
      <c r="AR30" s="44"/>
      <c r="BE30" s="370"/>
    </row>
    <row r="31" spans="2:57" s="3" customFormat="1" ht="14.45" customHeight="1" hidden="1">
      <c r="B31" s="42"/>
      <c r="C31" s="43"/>
      <c r="D31" s="43"/>
      <c r="E31" s="43"/>
      <c r="F31" s="31" t="s">
        <v>42</v>
      </c>
      <c r="G31" s="43"/>
      <c r="H31" s="43"/>
      <c r="I31" s="43"/>
      <c r="J31" s="43"/>
      <c r="K31" s="43"/>
      <c r="L31" s="382">
        <v>0.21</v>
      </c>
      <c r="M31" s="381"/>
      <c r="N31" s="381"/>
      <c r="O31" s="381"/>
      <c r="P31" s="381"/>
      <c r="Q31" s="43"/>
      <c r="R31" s="43"/>
      <c r="S31" s="43"/>
      <c r="T31" s="43"/>
      <c r="U31" s="43"/>
      <c r="V31" s="43"/>
      <c r="W31" s="380">
        <f>ROUND(BB54,2)</f>
        <v>0</v>
      </c>
      <c r="X31" s="381"/>
      <c r="Y31" s="381"/>
      <c r="Z31" s="381"/>
      <c r="AA31" s="381"/>
      <c r="AB31" s="381"/>
      <c r="AC31" s="381"/>
      <c r="AD31" s="381"/>
      <c r="AE31" s="381"/>
      <c r="AF31" s="43"/>
      <c r="AG31" s="43"/>
      <c r="AH31" s="43"/>
      <c r="AI31" s="43"/>
      <c r="AJ31" s="43"/>
      <c r="AK31" s="380">
        <v>0</v>
      </c>
      <c r="AL31" s="381"/>
      <c r="AM31" s="381"/>
      <c r="AN31" s="381"/>
      <c r="AO31" s="381"/>
      <c r="AP31" s="43"/>
      <c r="AQ31" s="43"/>
      <c r="AR31" s="44"/>
      <c r="BE31" s="370"/>
    </row>
    <row r="32" spans="2:57" s="3" customFormat="1" ht="14.45" customHeight="1" hidden="1">
      <c r="B32" s="42"/>
      <c r="C32" s="43"/>
      <c r="D32" s="43"/>
      <c r="E32" s="43"/>
      <c r="F32" s="31" t="s">
        <v>43</v>
      </c>
      <c r="G32" s="43"/>
      <c r="H32" s="43"/>
      <c r="I32" s="43"/>
      <c r="J32" s="43"/>
      <c r="K32" s="43"/>
      <c r="L32" s="382">
        <v>0.15</v>
      </c>
      <c r="M32" s="381"/>
      <c r="N32" s="381"/>
      <c r="O32" s="381"/>
      <c r="P32" s="381"/>
      <c r="Q32" s="43"/>
      <c r="R32" s="43"/>
      <c r="S32" s="43"/>
      <c r="T32" s="43"/>
      <c r="U32" s="43"/>
      <c r="V32" s="43"/>
      <c r="W32" s="380">
        <f>ROUND(BC54,2)</f>
        <v>0</v>
      </c>
      <c r="X32" s="381"/>
      <c r="Y32" s="381"/>
      <c r="Z32" s="381"/>
      <c r="AA32" s="381"/>
      <c r="AB32" s="381"/>
      <c r="AC32" s="381"/>
      <c r="AD32" s="381"/>
      <c r="AE32" s="381"/>
      <c r="AF32" s="43"/>
      <c r="AG32" s="43"/>
      <c r="AH32" s="43"/>
      <c r="AI32" s="43"/>
      <c r="AJ32" s="43"/>
      <c r="AK32" s="380">
        <v>0</v>
      </c>
      <c r="AL32" s="381"/>
      <c r="AM32" s="381"/>
      <c r="AN32" s="381"/>
      <c r="AO32" s="381"/>
      <c r="AP32" s="43"/>
      <c r="AQ32" s="43"/>
      <c r="AR32" s="44"/>
      <c r="BE32" s="370"/>
    </row>
    <row r="33" spans="2:44" s="3" customFormat="1" ht="14.45" customHeight="1" hidden="1">
      <c r="B33" s="42"/>
      <c r="C33" s="43"/>
      <c r="D33" s="43"/>
      <c r="E33" s="43"/>
      <c r="F33" s="31" t="s">
        <v>44</v>
      </c>
      <c r="G33" s="43"/>
      <c r="H33" s="43"/>
      <c r="I33" s="43"/>
      <c r="J33" s="43"/>
      <c r="K33" s="43"/>
      <c r="L33" s="382">
        <v>0</v>
      </c>
      <c r="M33" s="381"/>
      <c r="N33" s="381"/>
      <c r="O33" s="381"/>
      <c r="P33" s="381"/>
      <c r="Q33" s="43"/>
      <c r="R33" s="43"/>
      <c r="S33" s="43"/>
      <c r="T33" s="43"/>
      <c r="U33" s="43"/>
      <c r="V33" s="43"/>
      <c r="W33" s="380">
        <f>ROUND(BD54,2)</f>
        <v>0</v>
      </c>
      <c r="X33" s="381"/>
      <c r="Y33" s="381"/>
      <c r="Z33" s="381"/>
      <c r="AA33" s="381"/>
      <c r="AB33" s="381"/>
      <c r="AC33" s="381"/>
      <c r="AD33" s="381"/>
      <c r="AE33" s="381"/>
      <c r="AF33" s="43"/>
      <c r="AG33" s="43"/>
      <c r="AH33" s="43"/>
      <c r="AI33" s="43"/>
      <c r="AJ33" s="43"/>
      <c r="AK33" s="380">
        <v>0</v>
      </c>
      <c r="AL33" s="381"/>
      <c r="AM33" s="381"/>
      <c r="AN33" s="381"/>
      <c r="AO33" s="381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386" t="s">
        <v>47</v>
      </c>
      <c r="Y35" s="384"/>
      <c r="Z35" s="384"/>
      <c r="AA35" s="384"/>
      <c r="AB35" s="384"/>
      <c r="AC35" s="47"/>
      <c r="AD35" s="47"/>
      <c r="AE35" s="47"/>
      <c r="AF35" s="47"/>
      <c r="AG35" s="47"/>
      <c r="AH35" s="47"/>
      <c r="AI35" s="47"/>
      <c r="AJ35" s="47"/>
      <c r="AK35" s="383">
        <f>SUM(AK26:AK33)</f>
        <v>0</v>
      </c>
      <c r="AL35" s="384"/>
      <c r="AM35" s="384"/>
      <c r="AN35" s="384"/>
      <c r="AO35" s="385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05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5" t="str">
        <f>K6</f>
        <v>Oprava povrchu komunikací, výměna vodovodu a oprava kanalizace v Klatovech 2024, 5. část</v>
      </c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93" t="str">
        <f>IF(AN8="","",AN8)</f>
        <v>10. 4. 2024</v>
      </c>
      <c r="AN47" s="393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394" t="str">
        <f>IF(E17="","",E17)</f>
        <v xml:space="preserve"> </v>
      </c>
      <c r="AN49" s="395"/>
      <c r="AO49" s="395"/>
      <c r="AP49" s="395"/>
      <c r="AQ49" s="38"/>
      <c r="AR49" s="41"/>
      <c r="AS49" s="397" t="s">
        <v>49</v>
      </c>
      <c r="AT49" s="398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32</v>
      </c>
      <c r="AJ50" s="38"/>
      <c r="AK50" s="38"/>
      <c r="AL50" s="38"/>
      <c r="AM50" s="394" t="str">
        <f>IF(E20="","",E20)</f>
        <v xml:space="preserve"> </v>
      </c>
      <c r="AN50" s="395"/>
      <c r="AO50" s="395"/>
      <c r="AP50" s="395"/>
      <c r="AQ50" s="38"/>
      <c r="AR50" s="41"/>
      <c r="AS50" s="399"/>
      <c r="AT50" s="400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401"/>
      <c r="AT51" s="402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0" t="s">
        <v>50</v>
      </c>
      <c r="D52" s="361"/>
      <c r="E52" s="361"/>
      <c r="F52" s="361"/>
      <c r="G52" s="361"/>
      <c r="H52" s="68"/>
      <c r="I52" s="364" t="s">
        <v>51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92" t="s">
        <v>52</v>
      </c>
      <c r="AH52" s="361"/>
      <c r="AI52" s="361"/>
      <c r="AJ52" s="361"/>
      <c r="AK52" s="361"/>
      <c r="AL52" s="361"/>
      <c r="AM52" s="361"/>
      <c r="AN52" s="364" t="s">
        <v>53</v>
      </c>
      <c r="AO52" s="361"/>
      <c r="AP52" s="361"/>
      <c r="AQ52" s="69" t="s">
        <v>54</v>
      </c>
      <c r="AR52" s="41"/>
      <c r="AS52" s="70" t="s">
        <v>55</v>
      </c>
      <c r="AT52" s="71" t="s">
        <v>56</v>
      </c>
      <c r="AU52" s="71" t="s">
        <v>57</v>
      </c>
      <c r="AV52" s="71" t="s">
        <v>58</v>
      </c>
      <c r="AW52" s="71" t="s">
        <v>59</v>
      </c>
      <c r="AX52" s="71" t="s">
        <v>60</v>
      </c>
      <c r="AY52" s="71" t="s">
        <v>61</v>
      </c>
      <c r="AZ52" s="71" t="s">
        <v>62</v>
      </c>
      <c r="BA52" s="71" t="s">
        <v>63</v>
      </c>
      <c r="BB52" s="71" t="s">
        <v>64</v>
      </c>
      <c r="BC52" s="71" t="s">
        <v>65</v>
      </c>
      <c r="BD52" s="72" t="s">
        <v>66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67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7">
        <f>ROUND(AG55+AG62,2)</f>
        <v>0</v>
      </c>
      <c r="AH54" s="367"/>
      <c r="AI54" s="367"/>
      <c r="AJ54" s="367"/>
      <c r="AK54" s="367"/>
      <c r="AL54" s="367"/>
      <c r="AM54" s="367"/>
      <c r="AN54" s="403">
        <f aca="true" t="shared" si="0" ref="AN54:AN64">SUM(AG54,AT54)</f>
        <v>0</v>
      </c>
      <c r="AO54" s="403"/>
      <c r="AP54" s="403"/>
      <c r="AQ54" s="80" t="s">
        <v>19</v>
      </c>
      <c r="AR54" s="81"/>
      <c r="AS54" s="82">
        <f>ROUND(AS55+AS62,2)</f>
        <v>0</v>
      </c>
      <c r="AT54" s="83">
        <f aca="true" t="shared" si="1" ref="AT54:AT64">ROUND(SUM(AV54:AW54),2)</f>
        <v>0</v>
      </c>
      <c r="AU54" s="84">
        <f>ROUND(AU55+AU62,5)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ROUND(AZ55+AZ62,2)</f>
        <v>0</v>
      </c>
      <c r="BA54" s="83">
        <f>ROUND(BA55+BA62,2)</f>
        <v>0</v>
      </c>
      <c r="BB54" s="83">
        <f>ROUND(BB55+BB62,2)</f>
        <v>0</v>
      </c>
      <c r="BC54" s="83">
        <f>ROUND(BC55+BC62,2)</f>
        <v>0</v>
      </c>
      <c r="BD54" s="85">
        <f>ROUND(BD55+BD62,2)</f>
        <v>0</v>
      </c>
      <c r="BS54" s="86" t="s">
        <v>68</v>
      </c>
      <c r="BT54" s="86" t="s">
        <v>69</v>
      </c>
      <c r="BU54" s="87" t="s">
        <v>70</v>
      </c>
      <c r="BV54" s="86" t="s">
        <v>71</v>
      </c>
      <c r="BW54" s="86" t="s">
        <v>5</v>
      </c>
      <c r="BX54" s="86" t="s">
        <v>72</v>
      </c>
      <c r="CL54" s="86" t="s">
        <v>19</v>
      </c>
    </row>
    <row r="55" spans="2:91" s="7" customFormat="1" ht="16.5" customHeight="1">
      <c r="B55" s="88"/>
      <c r="C55" s="89"/>
      <c r="D55" s="362" t="s">
        <v>73</v>
      </c>
      <c r="E55" s="362"/>
      <c r="F55" s="362"/>
      <c r="G55" s="362"/>
      <c r="H55" s="362"/>
      <c r="I55" s="90"/>
      <c r="J55" s="362" t="s">
        <v>74</v>
      </c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90">
        <f>ROUND(SUM(AG56:AG61),2)</f>
        <v>0</v>
      </c>
      <c r="AH55" s="391"/>
      <c r="AI55" s="391"/>
      <c r="AJ55" s="391"/>
      <c r="AK55" s="391"/>
      <c r="AL55" s="391"/>
      <c r="AM55" s="391"/>
      <c r="AN55" s="396">
        <f t="shared" si="0"/>
        <v>0</v>
      </c>
      <c r="AO55" s="391"/>
      <c r="AP55" s="391"/>
      <c r="AQ55" s="91" t="s">
        <v>75</v>
      </c>
      <c r="AR55" s="92"/>
      <c r="AS55" s="93">
        <f>ROUND(SUM(AS56:AS61),2)</f>
        <v>0</v>
      </c>
      <c r="AT55" s="94">
        <f t="shared" si="1"/>
        <v>0</v>
      </c>
      <c r="AU55" s="95">
        <f>ROUND(SUM(AU56:AU61),5)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ROUND(SUM(AZ56:AZ61),2)</f>
        <v>0</v>
      </c>
      <c r="BA55" s="94">
        <f>ROUND(SUM(BA56:BA61),2)</f>
        <v>0</v>
      </c>
      <c r="BB55" s="94">
        <f>ROUND(SUM(BB56:BB61),2)</f>
        <v>0</v>
      </c>
      <c r="BC55" s="94">
        <f>ROUND(SUM(BC56:BC61),2)</f>
        <v>0</v>
      </c>
      <c r="BD55" s="96">
        <f>ROUND(SUM(BD56:BD61),2)</f>
        <v>0</v>
      </c>
      <c r="BS55" s="97" t="s">
        <v>68</v>
      </c>
      <c r="BT55" s="97" t="s">
        <v>76</v>
      </c>
      <c r="BU55" s="97" t="s">
        <v>70</v>
      </c>
      <c r="BV55" s="97" t="s">
        <v>71</v>
      </c>
      <c r="BW55" s="97" t="s">
        <v>77</v>
      </c>
      <c r="BX55" s="97" t="s">
        <v>5</v>
      </c>
      <c r="CL55" s="97" t="s">
        <v>19</v>
      </c>
      <c r="CM55" s="97" t="s">
        <v>78</v>
      </c>
    </row>
    <row r="56" spans="1:90" s="4" customFormat="1" ht="23.25" customHeight="1">
      <c r="A56" s="98" t="s">
        <v>79</v>
      </c>
      <c r="B56" s="53"/>
      <c r="C56" s="99"/>
      <c r="D56" s="99"/>
      <c r="E56" s="363" t="s">
        <v>80</v>
      </c>
      <c r="F56" s="363"/>
      <c r="G56" s="363"/>
      <c r="H56" s="363"/>
      <c r="I56" s="363"/>
      <c r="J56" s="99"/>
      <c r="K56" s="363" t="s">
        <v>81</v>
      </c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88">
        <f>'SO 101-1 - KOMUNIKACE'!J32</f>
        <v>0</v>
      </c>
      <c r="AH56" s="389"/>
      <c r="AI56" s="389"/>
      <c r="AJ56" s="389"/>
      <c r="AK56" s="389"/>
      <c r="AL56" s="389"/>
      <c r="AM56" s="389"/>
      <c r="AN56" s="388">
        <f t="shared" si="0"/>
        <v>0</v>
      </c>
      <c r="AO56" s="389"/>
      <c r="AP56" s="389"/>
      <c r="AQ56" s="100" t="s">
        <v>82</v>
      </c>
      <c r="AR56" s="55"/>
      <c r="AS56" s="101">
        <v>0</v>
      </c>
      <c r="AT56" s="102">
        <f t="shared" si="1"/>
        <v>0</v>
      </c>
      <c r="AU56" s="103">
        <f>'SO 101-1 - KOMUNIKACE'!P97</f>
        <v>0</v>
      </c>
      <c r="AV56" s="102">
        <f>'SO 101-1 - KOMUNIKACE'!J35</f>
        <v>0</v>
      </c>
      <c r="AW56" s="102">
        <f>'SO 101-1 - KOMUNIKACE'!J36</f>
        <v>0</v>
      </c>
      <c r="AX56" s="102">
        <f>'SO 101-1 - KOMUNIKACE'!J37</f>
        <v>0</v>
      </c>
      <c r="AY56" s="102">
        <f>'SO 101-1 - KOMUNIKACE'!J38</f>
        <v>0</v>
      </c>
      <c r="AZ56" s="102">
        <f>'SO 101-1 - KOMUNIKACE'!F35</f>
        <v>0</v>
      </c>
      <c r="BA56" s="102">
        <f>'SO 101-1 - KOMUNIKACE'!F36</f>
        <v>0</v>
      </c>
      <c r="BB56" s="102">
        <f>'SO 101-1 - KOMUNIKACE'!F37</f>
        <v>0</v>
      </c>
      <c r="BC56" s="102">
        <f>'SO 101-1 - KOMUNIKACE'!F38</f>
        <v>0</v>
      </c>
      <c r="BD56" s="104">
        <f>'SO 101-1 - KOMUNIKACE'!F39</f>
        <v>0</v>
      </c>
      <c r="BT56" s="105" t="s">
        <v>78</v>
      </c>
      <c r="BV56" s="105" t="s">
        <v>71</v>
      </c>
      <c r="BW56" s="105" t="s">
        <v>83</v>
      </c>
      <c r="BX56" s="105" t="s">
        <v>77</v>
      </c>
      <c r="CL56" s="105" t="s">
        <v>19</v>
      </c>
    </row>
    <row r="57" spans="1:90" s="4" customFormat="1" ht="23.25" customHeight="1">
      <c r="A57" s="98" t="s">
        <v>79</v>
      </c>
      <c r="B57" s="53"/>
      <c r="C57" s="99"/>
      <c r="D57" s="99"/>
      <c r="E57" s="363" t="s">
        <v>84</v>
      </c>
      <c r="F57" s="363"/>
      <c r="G57" s="363"/>
      <c r="H57" s="363"/>
      <c r="I57" s="363"/>
      <c r="J57" s="99"/>
      <c r="K57" s="363" t="s">
        <v>85</v>
      </c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88">
        <f>'SO 201-1 - VÝMĚNA VODOVODU'!J32</f>
        <v>0</v>
      </c>
      <c r="AH57" s="389"/>
      <c r="AI57" s="389"/>
      <c r="AJ57" s="389"/>
      <c r="AK57" s="389"/>
      <c r="AL57" s="389"/>
      <c r="AM57" s="389"/>
      <c r="AN57" s="388">
        <f t="shared" si="0"/>
        <v>0</v>
      </c>
      <c r="AO57" s="389"/>
      <c r="AP57" s="389"/>
      <c r="AQ57" s="100" t="s">
        <v>82</v>
      </c>
      <c r="AR57" s="55"/>
      <c r="AS57" s="101">
        <v>0</v>
      </c>
      <c r="AT57" s="102">
        <f t="shared" si="1"/>
        <v>0</v>
      </c>
      <c r="AU57" s="103">
        <f>'SO 201-1 - VÝMĚNA VODOVODU'!P96</f>
        <v>0</v>
      </c>
      <c r="AV57" s="102">
        <f>'SO 201-1 - VÝMĚNA VODOVODU'!J35</f>
        <v>0</v>
      </c>
      <c r="AW57" s="102">
        <f>'SO 201-1 - VÝMĚNA VODOVODU'!J36</f>
        <v>0</v>
      </c>
      <c r="AX57" s="102">
        <f>'SO 201-1 - VÝMĚNA VODOVODU'!J37</f>
        <v>0</v>
      </c>
      <c r="AY57" s="102">
        <f>'SO 201-1 - VÝMĚNA VODOVODU'!J38</f>
        <v>0</v>
      </c>
      <c r="AZ57" s="102">
        <f>'SO 201-1 - VÝMĚNA VODOVODU'!F35</f>
        <v>0</v>
      </c>
      <c r="BA57" s="102">
        <f>'SO 201-1 - VÝMĚNA VODOVODU'!F36</f>
        <v>0</v>
      </c>
      <c r="BB57" s="102">
        <f>'SO 201-1 - VÝMĚNA VODOVODU'!F37</f>
        <v>0</v>
      </c>
      <c r="BC57" s="102">
        <f>'SO 201-1 - VÝMĚNA VODOVODU'!F38</f>
        <v>0</v>
      </c>
      <c r="BD57" s="104">
        <f>'SO 201-1 - VÝMĚNA VODOVODU'!F39</f>
        <v>0</v>
      </c>
      <c r="BT57" s="105" t="s">
        <v>78</v>
      </c>
      <c r="BV57" s="105" t="s">
        <v>71</v>
      </c>
      <c r="BW57" s="105" t="s">
        <v>86</v>
      </c>
      <c r="BX57" s="105" t="s">
        <v>77</v>
      </c>
      <c r="CL57" s="105" t="s">
        <v>19</v>
      </c>
    </row>
    <row r="58" spans="1:90" s="4" customFormat="1" ht="23.25" customHeight="1">
      <c r="A58" s="98" t="s">
        <v>79</v>
      </c>
      <c r="B58" s="53"/>
      <c r="C58" s="99"/>
      <c r="D58" s="99"/>
      <c r="E58" s="363" t="s">
        <v>87</v>
      </c>
      <c r="F58" s="363"/>
      <c r="G58" s="363"/>
      <c r="H58" s="363"/>
      <c r="I58" s="363"/>
      <c r="J58" s="99"/>
      <c r="K58" s="363" t="s">
        <v>88</v>
      </c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88">
        <f>'SO 211-1 - VRN V+K'!J32</f>
        <v>0</v>
      </c>
      <c r="AH58" s="389"/>
      <c r="AI58" s="389"/>
      <c r="AJ58" s="389"/>
      <c r="AK58" s="389"/>
      <c r="AL58" s="389"/>
      <c r="AM58" s="389"/>
      <c r="AN58" s="388">
        <f t="shared" si="0"/>
        <v>0</v>
      </c>
      <c r="AO58" s="389"/>
      <c r="AP58" s="389"/>
      <c r="AQ58" s="100" t="s">
        <v>82</v>
      </c>
      <c r="AR58" s="55"/>
      <c r="AS58" s="101">
        <v>0</v>
      </c>
      <c r="AT58" s="102">
        <f t="shared" si="1"/>
        <v>0</v>
      </c>
      <c r="AU58" s="103">
        <f>'SO 211-1 - VRN V+K'!P90</f>
        <v>0</v>
      </c>
      <c r="AV58" s="102">
        <f>'SO 211-1 - VRN V+K'!J35</f>
        <v>0</v>
      </c>
      <c r="AW58" s="102">
        <f>'SO 211-1 - VRN V+K'!J36</f>
        <v>0</v>
      </c>
      <c r="AX58" s="102">
        <f>'SO 211-1 - VRN V+K'!J37</f>
        <v>0</v>
      </c>
      <c r="AY58" s="102">
        <f>'SO 211-1 - VRN V+K'!J38</f>
        <v>0</v>
      </c>
      <c r="AZ58" s="102">
        <f>'SO 211-1 - VRN V+K'!F35</f>
        <v>0</v>
      </c>
      <c r="BA58" s="102">
        <f>'SO 211-1 - VRN V+K'!F36</f>
        <v>0</v>
      </c>
      <c r="BB58" s="102">
        <f>'SO 211-1 - VRN V+K'!F37</f>
        <v>0</v>
      </c>
      <c r="BC58" s="102">
        <f>'SO 211-1 - VRN V+K'!F38</f>
        <v>0</v>
      </c>
      <c r="BD58" s="104">
        <f>'SO 211-1 - VRN V+K'!F39</f>
        <v>0</v>
      </c>
      <c r="BT58" s="105" t="s">
        <v>78</v>
      </c>
      <c r="BV58" s="105" t="s">
        <v>71</v>
      </c>
      <c r="BW58" s="105" t="s">
        <v>89</v>
      </c>
      <c r="BX58" s="105" t="s">
        <v>77</v>
      </c>
      <c r="CL58" s="105" t="s">
        <v>19</v>
      </c>
    </row>
    <row r="59" spans="1:90" s="4" customFormat="1" ht="23.25" customHeight="1">
      <c r="A59" s="98" t="s">
        <v>79</v>
      </c>
      <c r="B59" s="53"/>
      <c r="C59" s="99"/>
      <c r="D59" s="99"/>
      <c r="E59" s="363" t="s">
        <v>90</v>
      </c>
      <c r="F59" s="363"/>
      <c r="G59" s="363"/>
      <c r="H59" s="363"/>
      <c r="I59" s="363"/>
      <c r="J59" s="99"/>
      <c r="K59" s="363" t="s">
        <v>91</v>
      </c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88">
        <f>'SO 301-1 - OPRAVA KANALIZACE'!J32</f>
        <v>0</v>
      </c>
      <c r="AH59" s="389"/>
      <c r="AI59" s="389"/>
      <c r="AJ59" s="389"/>
      <c r="AK59" s="389"/>
      <c r="AL59" s="389"/>
      <c r="AM59" s="389"/>
      <c r="AN59" s="388">
        <f t="shared" si="0"/>
        <v>0</v>
      </c>
      <c r="AO59" s="389"/>
      <c r="AP59" s="389"/>
      <c r="AQ59" s="100" t="s">
        <v>82</v>
      </c>
      <c r="AR59" s="55"/>
      <c r="AS59" s="101">
        <v>0</v>
      </c>
      <c r="AT59" s="102">
        <f t="shared" si="1"/>
        <v>0</v>
      </c>
      <c r="AU59" s="103">
        <f>'SO 301-1 - OPRAVA KANALIZACE'!P98</f>
        <v>0</v>
      </c>
      <c r="AV59" s="102">
        <f>'SO 301-1 - OPRAVA KANALIZACE'!J35</f>
        <v>0</v>
      </c>
      <c r="AW59" s="102">
        <f>'SO 301-1 - OPRAVA KANALIZACE'!J36</f>
        <v>0</v>
      </c>
      <c r="AX59" s="102">
        <f>'SO 301-1 - OPRAVA KANALIZACE'!J37</f>
        <v>0</v>
      </c>
      <c r="AY59" s="102">
        <f>'SO 301-1 - OPRAVA KANALIZACE'!J38</f>
        <v>0</v>
      </c>
      <c r="AZ59" s="102">
        <f>'SO 301-1 - OPRAVA KANALIZACE'!F35</f>
        <v>0</v>
      </c>
      <c r="BA59" s="102">
        <f>'SO 301-1 - OPRAVA KANALIZACE'!F36</f>
        <v>0</v>
      </c>
      <c r="BB59" s="102">
        <f>'SO 301-1 - OPRAVA KANALIZACE'!F37</f>
        <v>0</v>
      </c>
      <c r="BC59" s="102">
        <f>'SO 301-1 - OPRAVA KANALIZACE'!F38</f>
        <v>0</v>
      </c>
      <c r="BD59" s="104">
        <f>'SO 301-1 - OPRAVA KANALIZACE'!F39</f>
        <v>0</v>
      </c>
      <c r="BT59" s="105" t="s">
        <v>78</v>
      </c>
      <c r="BV59" s="105" t="s">
        <v>71</v>
      </c>
      <c r="BW59" s="105" t="s">
        <v>92</v>
      </c>
      <c r="BX59" s="105" t="s">
        <v>77</v>
      </c>
      <c r="CL59" s="105" t="s">
        <v>19</v>
      </c>
    </row>
    <row r="60" spans="1:90" s="4" customFormat="1" ht="23.25" customHeight="1">
      <c r="A60" s="98" t="s">
        <v>79</v>
      </c>
      <c r="B60" s="53"/>
      <c r="C60" s="99"/>
      <c r="D60" s="99"/>
      <c r="E60" s="363" t="s">
        <v>93</v>
      </c>
      <c r="F60" s="363"/>
      <c r="G60" s="363"/>
      <c r="H60" s="363"/>
      <c r="I60" s="363"/>
      <c r="J60" s="99"/>
      <c r="K60" s="363" t="s">
        <v>94</v>
      </c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88">
        <f>'SO 401-1 - PŘÍPOJKY V+K'!J32</f>
        <v>0</v>
      </c>
      <c r="AH60" s="389"/>
      <c r="AI60" s="389"/>
      <c r="AJ60" s="389"/>
      <c r="AK60" s="389"/>
      <c r="AL60" s="389"/>
      <c r="AM60" s="389"/>
      <c r="AN60" s="388">
        <f t="shared" si="0"/>
        <v>0</v>
      </c>
      <c r="AO60" s="389"/>
      <c r="AP60" s="389"/>
      <c r="AQ60" s="100" t="s">
        <v>82</v>
      </c>
      <c r="AR60" s="55"/>
      <c r="AS60" s="101">
        <v>0</v>
      </c>
      <c r="AT60" s="102">
        <f t="shared" si="1"/>
        <v>0</v>
      </c>
      <c r="AU60" s="103">
        <f>'SO 401-1 - PŘÍPOJKY V+K'!P95</f>
        <v>0</v>
      </c>
      <c r="AV60" s="102">
        <f>'SO 401-1 - PŘÍPOJKY V+K'!J35</f>
        <v>0</v>
      </c>
      <c r="AW60" s="102">
        <f>'SO 401-1 - PŘÍPOJKY V+K'!J36</f>
        <v>0</v>
      </c>
      <c r="AX60" s="102">
        <f>'SO 401-1 - PŘÍPOJKY V+K'!J37</f>
        <v>0</v>
      </c>
      <c r="AY60" s="102">
        <f>'SO 401-1 - PŘÍPOJKY V+K'!J38</f>
        <v>0</v>
      </c>
      <c r="AZ60" s="102">
        <f>'SO 401-1 - PŘÍPOJKY V+K'!F35</f>
        <v>0</v>
      </c>
      <c r="BA60" s="102">
        <f>'SO 401-1 - PŘÍPOJKY V+K'!F36</f>
        <v>0</v>
      </c>
      <c r="BB60" s="102">
        <f>'SO 401-1 - PŘÍPOJKY V+K'!F37</f>
        <v>0</v>
      </c>
      <c r="BC60" s="102">
        <f>'SO 401-1 - PŘÍPOJKY V+K'!F38</f>
        <v>0</v>
      </c>
      <c r="BD60" s="104">
        <f>'SO 401-1 - PŘÍPOJKY V+K'!F39</f>
        <v>0</v>
      </c>
      <c r="BT60" s="105" t="s">
        <v>78</v>
      </c>
      <c r="BV60" s="105" t="s">
        <v>71</v>
      </c>
      <c r="BW60" s="105" t="s">
        <v>95</v>
      </c>
      <c r="BX60" s="105" t="s">
        <v>77</v>
      </c>
      <c r="CL60" s="105" t="s">
        <v>19</v>
      </c>
    </row>
    <row r="61" spans="1:90" s="4" customFormat="1" ht="23.25" customHeight="1">
      <c r="A61" s="98" t="s">
        <v>79</v>
      </c>
      <c r="B61" s="53"/>
      <c r="C61" s="99"/>
      <c r="D61" s="99"/>
      <c r="E61" s="363" t="s">
        <v>96</v>
      </c>
      <c r="F61" s="363"/>
      <c r="G61" s="363"/>
      <c r="H61" s="363"/>
      <c r="I61" s="363"/>
      <c r="J61" s="99"/>
      <c r="K61" s="363" t="s">
        <v>97</v>
      </c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88">
        <f>'SO 501-1 - VEŘEJNÉ OSVĚTLENÍ'!J32</f>
        <v>0</v>
      </c>
      <c r="AH61" s="389"/>
      <c r="AI61" s="389"/>
      <c r="AJ61" s="389"/>
      <c r="AK61" s="389"/>
      <c r="AL61" s="389"/>
      <c r="AM61" s="389"/>
      <c r="AN61" s="388">
        <f t="shared" si="0"/>
        <v>0</v>
      </c>
      <c r="AO61" s="389"/>
      <c r="AP61" s="389"/>
      <c r="AQ61" s="100" t="s">
        <v>82</v>
      </c>
      <c r="AR61" s="55"/>
      <c r="AS61" s="101">
        <v>0</v>
      </c>
      <c r="AT61" s="102">
        <f t="shared" si="1"/>
        <v>0</v>
      </c>
      <c r="AU61" s="103">
        <f>'SO 501-1 - VEŘEJNÉ OSVĚTLENÍ'!P98</f>
        <v>0</v>
      </c>
      <c r="AV61" s="102">
        <f>'SO 501-1 - VEŘEJNÉ OSVĚTLENÍ'!J35</f>
        <v>0</v>
      </c>
      <c r="AW61" s="102">
        <f>'SO 501-1 - VEŘEJNÉ OSVĚTLENÍ'!J36</f>
        <v>0</v>
      </c>
      <c r="AX61" s="102">
        <f>'SO 501-1 - VEŘEJNÉ OSVĚTLENÍ'!J37</f>
        <v>0</v>
      </c>
      <c r="AY61" s="102">
        <f>'SO 501-1 - VEŘEJNÉ OSVĚTLENÍ'!J38</f>
        <v>0</v>
      </c>
      <c r="AZ61" s="102">
        <f>'SO 501-1 - VEŘEJNÉ OSVĚTLENÍ'!F35</f>
        <v>0</v>
      </c>
      <c r="BA61" s="102">
        <f>'SO 501-1 - VEŘEJNÉ OSVĚTLENÍ'!F36</f>
        <v>0</v>
      </c>
      <c r="BB61" s="102">
        <f>'SO 501-1 - VEŘEJNÉ OSVĚTLENÍ'!F37</f>
        <v>0</v>
      </c>
      <c r="BC61" s="102">
        <f>'SO 501-1 - VEŘEJNÉ OSVĚTLENÍ'!F38</f>
        <v>0</v>
      </c>
      <c r="BD61" s="104">
        <f>'SO 501-1 - VEŘEJNÉ OSVĚTLENÍ'!F39</f>
        <v>0</v>
      </c>
      <c r="BT61" s="105" t="s">
        <v>78</v>
      </c>
      <c r="BV61" s="105" t="s">
        <v>71</v>
      </c>
      <c r="BW61" s="105" t="s">
        <v>98</v>
      </c>
      <c r="BX61" s="105" t="s">
        <v>77</v>
      </c>
      <c r="CL61" s="105" t="s">
        <v>19</v>
      </c>
    </row>
    <row r="62" spans="2:91" s="7" customFormat="1" ht="16.5" customHeight="1">
      <c r="B62" s="88"/>
      <c r="C62" s="89"/>
      <c r="D62" s="362" t="s">
        <v>99</v>
      </c>
      <c r="E62" s="362"/>
      <c r="F62" s="362"/>
      <c r="G62" s="362"/>
      <c r="H62" s="362"/>
      <c r="I62" s="90"/>
      <c r="J62" s="362" t="s">
        <v>100</v>
      </c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90">
        <f>ROUND(SUM(AG63:AG64),2)</f>
        <v>0</v>
      </c>
      <c r="AH62" s="391"/>
      <c r="AI62" s="391"/>
      <c r="AJ62" s="391"/>
      <c r="AK62" s="391"/>
      <c r="AL62" s="391"/>
      <c r="AM62" s="391"/>
      <c r="AN62" s="396">
        <f t="shared" si="0"/>
        <v>0</v>
      </c>
      <c r="AO62" s="391"/>
      <c r="AP62" s="391"/>
      <c r="AQ62" s="91" t="s">
        <v>75</v>
      </c>
      <c r="AR62" s="92"/>
      <c r="AS62" s="93">
        <f>ROUND(SUM(AS63:AS64),2)</f>
        <v>0</v>
      </c>
      <c r="AT62" s="94">
        <f t="shared" si="1"/>
        <v>0</v>
      </c>
      <c r="AU62" s="95">
        <f>ROUND(SUM(AU63:AU64),5)</f>
        <v>0</v>
      </c>
      <c r="AV62" s="94">
        <f>ROUND(AZ62*L29,2)</f>
        <v>0</v>
      </c>
      <c r="AW62" s="94">
        <f>ROUND(BA62*L30,2)</f>
        <v>0</v>
      </c>
      <c r="AX62" s="94">
        <f>ROUND(BB62*L29,2)</f>
        <v>0</v>
      </c>
      <c r="AY62" s="94">
        <f>ROUND(BC62*L30,2)</f>
        <v>0</v>
      </c>
      <c r="AZ62" s="94">
        <f>ROUND(SUM(AZ63:AZ64),2)</f>
        <v>0</v>
      </c>
      <c r="BA62" s="94">
        <f>ROUND(SUM(BA63:BA64),2)</f>
        <v>0</v>
      </c>
      <c r="BB62" s="94">
        <f>ROUND(SUM(BB63:BB64),2)</f>
        <v>0</v>
      </c>
      <c r="BC62" s="94">
        <f>ROUND(SUM(BC63:BC64),2)</f>
        <v>0</v>
      </c>
      <c r="BD62" s="96">
        <f>ROUND(SUM(BD63:BD64),2)</f>
        <v>0</v>
      </c>
      <c r="BS62" s="97" t="s">
        <v>68</v>
      </c>
      <c r="BT62" s="97" t="s">
        <v>76</v>
      </c>
      <c r="BU62" s="97" t="s">
        <v>70</v>
      </c>
      <c r="BV62" s="97" t="s">
        <v>71</v>
      </c>
      <c r="BW62" s="97" t="s">
        <v>101</v>
      </c>
      <c r="BX62" s="97" t="s">
        <v>5</v>
      </c>
      <c r="CL62" s="97" t="s">
        <v>19</v>
      </c>
      <c r="CM62" s="97" t="s">
        <v>78</v>
      </c>
    </row>
    <row r="63" spans="1:90" s="4" customFormat="1" ht="23.25" customHeight="1">
      <c r="A63" s="98" t="s">
        <v>79</v>
      </c>
      <c r="B63" s="53"/>
      <c r="C63" s="99"/>
      <c r="D63" s="99"/>
      <c r="E63" s="363" t="s">
        <v>102</v>
      </c>
      <c r="F63" s="363"/>
      <c r="G63" s="363"/>
      <c r="H63" s="363"/>
      <c r="I63" s="363"/>
      <c r="J63" s="99"/>
      <c r="K63" s="363" t="s">
        <v>81</v>
      </c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88">
        <f>'SO 101-2 - KOMUNIKACE'!J32</f>
        <v>0</v>
      </c>
      <c r="AH63" s="389"/>
      <c r="AI63" s="389"/>
      <c r="AJ63" s="389"/>
      <c r="AK63" s="389"/>
      <c r="AL63" s="389"/>
      <c r="AM63" s="389"/>
      <c r="AN63" s="388">
        <f t="shared" si="0"/>
        <v>0</v>
      </c>
      <c r="AO63" s="389"/>
      <c r="AP63" s="389"/>
      <c r="AQ63" s="100" t="s">
        <v>82</v>
      </c>
      <c r="AR63" s="55"/>
      <c r="AS63" s="101">
        <v>0</v>
      </c>
      <c r="AT63" s="102">
        <f t="shared" si="1"/>
        <v>0</v>
      </c>
      <c r="AU63" s="103">
        <f>'SO 101-2 - KOMUNIKACE'!P92</f>
        <v>0</v>
      </c>
      <c r="AV63" s="102">
        <f>'SO 101-2 - KOMUNIKACE'!J35</f>
        <v>0</v>
      </c>
      <c r="AW63" s="102">
        <f>'SO 101-2 - KOMUNIKACE'!J36</f>
        <v>0</v>
      </c>
      <c r="AX63" s="102">
        <f>'SO 101-2 - KOMUNIKACE'!J37</f>
        <v>0</v>
      </c>
      <c r="AY63" s="102">
        <f>'SO 101-2 - KOMUNIKACE'!J38</f>
        <v>0</v>
      </c>
      <c r="AZ63" s="102">
        <f>'SO 101-2 - KOMUNIKACE'!F35</f>
        <v>0</v>
      </c>
      <c r="BA63" s="102">
        <f>'SO 101-2 - KOMUNIKACE'!F36</f>
        <v>0</v>
      </c>
      <c r="BB63" s="102">
        <f>'SO 101-2 - KOMUNIKACE'!F37</f>
        <v>0</v>
      </c>
      <c r="BC63" s="102">
        <f>'SO 101-2 - KOMUNIKACE'!F38</f>
        <v>0</v>
      </c>
      <c r="BD63" s="104">
        <f>'SO 101-2 - KOMUNIKACE'!F39</f>
        <v>0</v>
      </c>
      <c r="BT63" s="105" t="s">
        <v>78</v>
      </c>
      <c r="BV63" s="105" t="s">
        <v>71</v>
      </c>
      <c r="BW63" s="105" t="s">
        <v>103</v>
      </c>
      <c r="BX63" s="105" t="s">
        <v>101</v>
      </c>
      <c r="CL63" s="105" t="s">
        <v>19</v>
      </c>
    </row>
    <row r="64" spans="1:90" s="4" customFormat="1" ht="23.25" customHeight="1">
      <c r="A64" s="98" t="s">
        <v>79</v>
      </c>
      <c r="B64" s="53"/>
      <c r="C64" s="99"/>
      <c r="D64" s="99"/>
      <c r="E64" s="363" t="s">
        <v>104</v>
      </c>
      <c r="F64" s="363"/>
      <c r="G64" s="363"/>
      <c r="H64" s="363"/>
      <c r="I64" s="363"/>
      <c r="J64" s="99"/>
      <c r="K64" s="363" t="s">
        <v>97</v>
      </c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88">
        <f>'SO 401-2 - VEŘEJNÉ OSVĚTLENÍ'!J32</f>
        <v>0</v>
      </c>
      <c r="AH64" s="389"/>
      <c r="AI64" s="389"/>
      <c r="AJ64" s="389"/>
      <c r="AK64" s="389"/>
      <c r="AL64" s="389"/>
      <c r="AM64" s="389"/>
      <c r="AN64" s="388">
        <f t="shared" si="0"/>
        <v>0</v>
      </c>
      <c r="AO64" s="389"/>
      <c r="AP64" s="389"/>
      <c r="AQ64" s="100" t="s">
        <v>82</v>
      </c>
      <c r="AR64" s="55"/>
      <c r="AS64" s="106">
        <v>0</v>
      </c>
      <c r="AT64" s="107">
        <f t="shared" si="1"/>
        <v>0</v>
      </c>
      <c r="AU64" s="108">
        <f>'SO 401-2 - VEŘEJNÉ OSVĚTLENÍ'!P94</f>
        <v>0</v>
      </c>
      <c r="AV64" s="107">
        <f>'SO 401-2 - VEŘEJNÉ OSVĚTLENÍ'!J35</f>
        <v>0</v>
      </c>
      <c r="AW64" s="107">
        <f>'SO 401-2 - VEŘEJNÉ OSVĚTLENÍ'!J36</f>
        <v>0</v>
      </c>
      <c r="AX64" s="107">
        <f>'SO 401-2 - VEŘEJNÉ OSVĚTLENÍ'!J37</f>
        <v>0</v>
      </c>
      <c r="AY64" s="107">
        <f>'SO 401-2 - VEŘEJNÉ OSVĚTLENÍ'!J38</f>
        <v>0</v>
      </c>
      <c r="AZ64" s="107">
        <f>'SO 401-2 - VEŘEJNÉ OSVĚTLENÍ'!F35</f>
        <v>0</v>
      </c>
      <c r="BA64" s="107">
        <f>'SO 401-2 - VEŘEJNÉ OSVĚTLENÍ'!F36</f>
        <v>0</v>
      </c>
      <c r="BB64" s="107">
        <f>'SO 401-2 - VEŘEJNÉ OSVĚTLENÍ'!F37</f>
        <v>0</v>
      </c>
      <c r="BC64" s="107">
        <f>'SO 401-2 - VEŘEJNÉ OSVĚTLENÍ'!F38</f>
        <v>0</v>
      </c>
      <c r="BD64" s="109">
        <f>'SO 401-2 - VEŘEJNÉ OSVĚTLENÍ'!F39</f>
        <v>0</v>
      </c>
      <c r="BT64" s="105" t="s">
        <v>78</v>
      </c>
      <c r="BV64" s="105" t="s">
        <v>71</v>
      </c>
      <c r="BW64" s="105" t="s">
        <v>105</v>
      </c>
      <c r="BX64" s="105" t="s">
        <v>101</v>
      </c>
      <c r="CL64" s="105" t="s">
        <v>19</v>
      </c>
    </row>
    <row r="65" spans="1:57" s="2" customFormat="1" ht="30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41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41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</sheetData>
  <sheetProtection algorithmName="SHA-512" hashValue="KCSG6OBupYbLjkOQA1ott4iHOd9aSur0ezYOOBLqbvq2D0sL6bXdv1ZQDjjPCbeYj97kbUC6wgloxahMF4sndg==" saltValue="h3IuXoJhVEOOjVZlM+Z/RE693f5w4ZHM1pLqcMqHjxNm5YHgDO10Bi3phYp5GZLLztfUW4KnfidlBDG+nZLCMw==" spinCount="100000" sheet="1" objects="1" scenarios="1" formatColumns="0" formatRows="0"/>
  <mergeCells count="78">
    <mergeCell ref="AN64:AP64"/>
    <mergeCell ref="AN63:AP63"/>
    <mergeCell ref="AN52:AP52"/>
    <mergeCell ref="AN59:AP59"/>
    <mergeCell ref="AN55:AP55"/>
    <mergeCell ref="AN61:AP61"/>
    <mergeCell ref="AN60:AP60"/>
    <mergeCell ref="AN56:AP56"/>
    <mergeCell ref="AN57:AP57"/>
    <mergeCell ref="AN62:AP62"/>
    <mergeCell ref="AN58:AP58"/>
    <mergeCell ref="AN54:AP54"/>
    <mergeCell ref="AG64:AM64"/>
    <mergeCell ref="AG58:AM58"/>
    <mergeCell ref="AG57:AM57"/>
    <mergeCell ref="AG56:AM56"/>
    <mergeCell ref="AG55:AM55"/>
    <mergeCell ref="AR2:BE2"/>
    <mergeCell ref="AG61:AM61"/>
    <mergeCell ref="AG62:AM62"/>
    <mergeCell ref="AG59:AM59"/>
    <mergeCell ref="AG63:AM63"/>
    <mergeCell ref="AG60:AM60"/>
    <mergeCell ref="AG52:AM52"/>
    <mergeCell ref="AM47:AN47"/>
    <mergeCell ref="AM49:AP49"/>
    <mergeCell ref="AM50:AP50"/>
    <mergeCell ref="AS49:AT51"/>
    <mergeCell ref="L33:P33"/>
    <mergeCell ref="AK33:AO33"/>
    <mergeCell ref="W33:AE33"/>
    <mergeCell ref="AK35:AO35"/>
    <mergeCell ref="X35:AB35"/>
    <mergeCell ref="L30:P30"/>
    <mergeCell ref="AK31:AO31"/>
    <mergeCell ref="W31:AE31"/>
    <mergeCell ref="L31:P31"/>
    <mergeCell ref="L32:P32"/>
    <mergeCell ref="W32:AE32"/>
    <mergeCell ref="AK32:AO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E63:I63"/>
    <mergeCell ref="E64:I64"/>
    <mergeCell ref="I52:AF52"/>
    <mergeCell ref="J62:AF62"/>
    <mergeCell ref="J55:AF55"/>
    <mergeCell ref="K60:AF60"/>
    <mergeCell ref="K57:AF57"/>
    <mergeCell ref="K58:AF58"/>
    <mergeCell ref="K59:AF59"/>
    <mergeCell ref="K56:AF56"/>
    <mergeCell ref="K61:AF61"/>
    <mergeCell ref="K63:AF63"/>
    <mergeCell ref="K64:AF64"/>
    <mergeCell ref="C52:G52"/>
    <mergeCell ref="D55:H55"/>
    <mergeCell ref="D62:H62"/>
    <mergeCell ref="E61:I61"/>
    <mergeCell ref="E59:I59"/>
    <mergeCell ref="E57:I57"/>
    <mergeCell ref="E56:I56"/>
    <mergeCell ref="E60:I60"/>
    <mergeCell ref="E58:I58"/>
  </mergeCells>
  <hyperlinks>
    <hyperlink ref="A56" location="'SO 101-1 - KOMUNIKACE'!C2" display="/"/>
    <hyperlink ref="A57" location="'SO 201-1 - VÝMĚNA VODOVODU'!C2" display="/"/>
    <hyperlink ref="A58" location="'SO 211-1 - VRN V+K'!C2" display="/"/>
    <hyperlink ref="A59" location="'SO 301-1 - OPRAVA KANALIZACE'!C2" display="/"/>
    <hyperlink ref="A60" location="'SO 401-1 - PŘÍPOJKY V+K'!C2" display="/"/>
    <hyperlink ref="A61" location="'SO 501-1 - VEŘEJNÉ OSVĚTLENÍ'!C2" display="/"/>
    <hyperlink ref="A63" location="'SO 101-2 - KOMUNIKACE'!C2" display="/"/>
    <hyperlink ref="A64" location="'SO 401-2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1"/>
      <c r="C3" s="112"/>
      <c r="D3" s="112"/>
      <c r="E3" s="112"/>
      <c r="F3" s="112"/>
      <c r="G3" s="112"/>
      <c r="H3" s="22"/>
    </row>
    <row r="4" spans="2:8" s="1" customFormat="1" ht="24.95" customHeight="1">
      <c r="B4" s="22"/>
      <c r="C4" s="113" t="s">
        <v>1857</v>
      </c>
      <c r="H4" s="22"/>
    </row>
    <row r="5" spans="2:8" s="1" customFormat="1" ht="12" customHeight="1">
      <c r="B5" s="22"/>
      <c r="C5" s="265" t="s">
        <v>13</v>
      </c>
      <c r="D5" s="410" t="s">
        <v>14</v>
      </c>
      <c r="E5" s="387"/>
      <c r="F5" s="387"/>
      <c r="H5" s="22"/>
    </row>
    <row r="6" spans="2:8" s="1" customFormat="1" ht="36.95" customHeight="1">
      <c r="B6" s="22"/>
      <c r="C6" s="266" t="s">
        <v>16</v>
      </c>
      <c r="D6" s="414" t="s">
        <v>17</v>
      </c>
      <c r="E6" s="387"/>
      <c r="F6" s="387"/>
      <c r="H6" s="22"/>
    </row>
    <row r="7" spans="2:8" s="1" customFormat="1" ht="16.5" customHeight="1">
      <c r="B7" s="22"/>
      <c r="C7" s="115" t="s">
        <v>23</v>
      </c>
      <c r="D7" s="117" t="str">
        <f>'Rekapitulace stavby'!AN8</f>
        <v>10. 4. 2024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54"/>
      <c r="B9" s="267"/>
      <c r="C9" s="268" t="s">
        <v>50</v>
      </c>
      <c r="D9" s="269" t="s">
        <v>51</v>
      </c>
      <c r="E9" s="269" t="s">
        <v>136</v>
      </c>
      <c r="F9" s="270" t="s">
        <v>1858</v>
      </c>
      <c r="G9" s="154"/>
      <c r="H9" s="267"/>
    </row>
    <row r="10" spans="1:8" s="2" customFormat="1" ht="26.45" customHeight="1">
      <c r="A10" s="36"/>
      <c r="B10" s="41"/>
      <c r="C10" s="271" t="s">
        <v>1859</v>
      </c>
      <c r="D10" s="271" t="s">
        <v>81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72" t="s">
        <v>109</v>
      </c>
      <c r="D11" s="273" t="s">
        <v>109</v>
      </c>
      <c r="E11" s="274" t="s">
        <v>107</v>
      </c>
      <c r="F11" s="275">
        <v>98.5</v>
      </c>
      <c r="G11" s="36"/>
      <c r="H11" s="41"/>
    </row>
    <row r="12" spans="1:8" s="2" customFormat="1" ht="16.9" customHeight="1">
      <c r="A12" s="36"/>
      <c r="B12" s="41"/>
      <c r="C12" s="276" t="s">
        <v>19</v>
      </c>
      <c r="D12" s="276" t="s">
        <v>229</v>
      </c>
      <c r="E12" s="19" t="s">
        <v>19</v>
      </c>
      <c r="F12" s="277">
        <v>0</v>
      </c>
      <c r="G12" s="36"/>
      <c r="H12" s="41"/>
    </row>
    <row r="13" spans="1:8" s="2" customFormat="1" ht="16.9" customHeight="1">
      <c r="A13" s="36"/>
      <c r="B13" s="41"/>
      <c r="C13" s="276" t="s">
        <v>19</v>
      </c>
      <c r="D13" s="276" t="s">
        <v>230</v>
      </c>
      <c r="E13" s="19" t="s">
        <v>19</v>
      </c>
      <c r="F13" s="277">
        <v>72.5</v>
      </c>
      <c r="G13" s="36"/>
      <c r="H13" s="41"/>
    </row>
    <row r="14" spans="1:8" s="2" customFormat="1" ht="16.9" customHeight="1">
      <c r="A14" s="36"/>
      <c r="B14" s="41"/>
      <c r="C14" s="276" t="s">
        <v>19</v>
      </c>
      <c r="D14" s="276" t="s">
        <v>231</v>
      </c>
      <c r="E14" s="19" t="s">
        <v>19</v>
      </c>
      <c r="F14" s="277">
        <v>0</v>
      </c>
      <c r="G14" s="36"/>
      <c r="H14" s="41"/>
    </row>
    <row r="15" spans="1:8" s="2" customFormat="1" ht="16.9" customHeight="1">
      <c r="A15" s="36"/>
      <c r="B15" s="41"/>
      <c r="C15" s="276" t="s">
        <v>19</v>
      </c>
      <c r="D15" s="276" t="s">
        <v>232</v>
      </c>
      <c r="E15" s="19" t="s">
        <v>19</v>
      </c>
      <c r="F15" s="277">
        <v>26</v>
      </c>
      <c r="G15" s="36"/>
      <c r="H15" s="41"/>
    </row>
    <row r="16" spans="1:8" s="2" customFormat="1" ht="16.9" customHeight="1">
      <c r="A16" s="36"/>
      <c r="B16" s="41"/>
      <c r="C16" s="276" t="s">
        <v>109</v>
      </c>
      <c r="D16" s="276" t="s">
        <v>166</v>
      </c>
      <c r="E16" s="19" t="s">
        <v>19</v>
      </c>
      <c r="F16" s="277">
        <v>98.5</v>
      </c>
      <c r="G16" s="36"/>
      <c r="H16" s="41"/>
    </row>
    <row r="17" spans="1:8" s="2" customFormat="1" ht="16.9" customHeight="1">
      <c r="A17" s="36"/>
      <c r="B17" s="41"/>
      <c r="C17" s="278" t="s">
        <v>1860</v>
      </c>
      <c r="D17" s="36"/>
      <c r="E17" s="36"/>
      <c r="F17" s="36"/>
      <c r="G17" s="36"/>
      <c r="H17" s="41"/>
    </row>
    <row r="18" spans="1:8" s="2" customFormat="1" ht="16.9" customHeight="1">
      <c r="A18" s="36"/>
      <c r="B18" s="41"/>
      <c r="C18" s="276" t="s">
        <v>225</v>
      </c>
      <c r="D18" s="276" t="s">
        <v>1861</v>
      </c>
      <c r="E18" s="19" t="s">
        <v>107</v>
      </c>
      <c r="F18" s="277">
        <v>98.5</v>
      </c>
      <c r="G18" s="36"/>
      <c r="H18" s="41"/>
    </row>
    <row r="19" spans="1:8" s="2" customFormat="1" ht="22.5">
      <c r="A19" s="36"/>
      <c r="B19" s="41"/>
      <c r="C19" s="276" t="s">
        <v>234</v>
      </c>
      <c r="D19" s="276" t="s">
        <v>1862</v>
      </c>
      <c r="E19" s="19" t="s">
        <v>107</v>
      </c>
      <c r="F19" s="277">
        <v>477.14</v>
      </c>
      <c r="G19" s="36"/>
      <c r="H19" s="41"/>
    </row>
    <row r="20" spans="1:8" s="2" customFormat="1" ht="16.9" customHeight="1">
      <c r="A20" s="36"/>
      <c r="B20" s="41"/>
      <c r="C20" s="272" t="s">
        <v>106</v>
      </c>
      <c r="D20" s="273" t="s">
        <v>106</v>
      </c>
      <c r="E20" s="274" t="s">
        <v>107</v>
      </c>
      <c r="F20" s="275">
        <v>378.64</v>
      </c>
      <c r="G20" s="36"/>
      <c r="H20" s="41"/>
    </row>
    <row r="21" spans="1:8" s="2" customFormat="1" ht="16.9" customHeight="1">
      <c r="A21" s="36"/>
      <c r="B21" s="41"/>
      <c r="C21" s="276" t="s">
        <v>19</v>
      </c>
      <c r="D21" s="276" t="s">
        <v>216</v>
      </c>
      <c r="E21" s="19" t="s">
        <v>19</v>
      </c>
      <c r="F21" s="277">
        <v>0</v>
      </c>
      <c r="G21" s="36"/>
      <c r="H21" s="41"/>
    </row>
    <row r="22" spans="1:8" s="2" customFormat="1" ht="16.9" customHeight="1">
      <c r="A22" s="36"/>
      <c r="B22" s="41"/>
      <c r="C22" s="276" t="s">
        <v>19</v>
      </c>
      <c r="D22" s="276" t="s">
        <v>217</v>
      </c>
      <c r="E22" s="19" t="s">
        <v>19</v>
      </c>
      <c r="F22" s="277">
        <v>13.86</v>
      </c>
      <c r="G22" s="36"/>
      <c r="H22" s="41"/>
    </row>
    <row r="23" spans="1:8" s="2" customFormat="1" ht="16.9" customHeight="1">
      <c r="A23" s="36"/>
      <c r="B23" s="41"/>
      <c r="C23" s="276" t="s">
        <v>19</v>
      </c>
      <c r="D23" s="276" t="s">
        <v>218</v>
      </c>
      <c r="E23" s="19" t="s">
        <v>19</v>
      </c>
      <c r="F23" s="277">
        <v>0</v>
      </c>
      <c r="G23" s="36"/>
      <c r="H23" s="41"/>
    </row>
    <row r="24" spans="1:8" s="2" customFormat="1" ht="16.9" customHeight="1">
      <c r="A24" s="36"/>
      <c r="B24" s="41"/>
      <c r="C24" s="276" t="s">
        <v>19</v>
      </c>
      <c r="D24" s="276" t="s">
        <v>219</v>
      </c>
      <c r="E24" s="19" t="s">
        <v>19</v>
      </c>
      <c r="F24" s="277">
        <v>182.2</v>
      </c>
      <c r="G24" s="36"/>
      <c r="H24" s="41"/>
    </row>
    <row r="25" spans="1:8" s="2" customFormat="1" ht="16.9" customHeight="1">
      <c r="A25" s="36"/>
      <c r="B25" s="41"/>
      <c r="C25" s="276" t="s">
        <v>19</v>
      </c>
      <c r="D25" s="276" t="s">
        <v>220</v>
      </c>
      <c r="E25" s="19" t="s">
        <v>19</v>
      </c>
      <c r="F25" s="277">
        <v>0</v>
      </c>
      <c r="G25" s="36"/>
      <c r="H25" s="41"/>
    </row>
    <row r="26" spans="1:8" s="2" customFormat="1" ht="16.9" customHeight="1">
      <c r="A26" s="36"/>
      <c r="B26" s="41"/>
      <c r="C26" s="276" t="s">
        <v>19</v>
      </c>
      <c r="D26" s="276" t="s">
        <v>221</v>
      </c>
      <c r="E26" s="19" t="s">
        <v>19</v>
      </c>
      <c r="F26" s="277">
        <v>154.98</v>
      </c>
      <c r="G26" s="36"/>
      <c r="H26" s="41"/>
    </row>
    <row r="27" spans="1:8" s="2" customFormat="1" ht="16.9" customHeight="1">
      <c r="A27" s="36"/>
      <c r="B27" s="41"/>
      <c r="C27" s="276" t="s">
        <v>19</v>
      </c>
      <c r="D27" s="276" t="s">
        <v>222</v>
      </c>
      <c r="E27" s="19" t="s">
        <v>19</v>
      </c>
      <c r="F27" s="277">
        <v>0</v>
      </c>
      <c r="G27" s="36"/>
      <c r="H27" s="41"/>
    </row>
    <row r="28" spans="1:8" s="2" customFormat="1" ht="16.9" customHeight="1">
      <c r="A28" s="36"/>
      <c r="B28" s="41"/>
      <c r="C28" s="276" t="s">
        <v>19</v>
      </c>
      <c r="D28" s="276" t="s">
        <v>223</v>
      </c>
      <c r="E28" s="19" t="s">
        <v>19</v>
      </c>
      <c r="F28" s="277">
        <v>27.6</v>
      </c>
      <c r="G28" s="36"/>
      <c r="H28" s="41"/>
    </row>
    <row r="29" spans="1:8" s="2" customFormat="1" ht="16.9" customHeight="1">
      <c r="A29" s="36"/>
      <c r="B29" s="41"/>
      <c r="C29" s="276" t="s">
        <v>106</v>
      </c>
      <c r="D29" s="276" t="s">
        <v>166</v>
      </c>
      <c r="E29" s="19" t="s">
        <v>19</v>
      </c>
      <c r="F29" s="277">
        <v>378.64</v>
      </c>
      <c r="G29" s="36"/>
      <c r="H29" s="41"/>
    </row>
    <row r="30" spans="1:8" s="2" customFormat="1" ht="16.9" customHeight="1">
      <c r="A30" s="36"/>
      <c r="B30" s="41"/>
      <c r="C30" s="278" t="s">
        <v>1860</v>
      </c>
      <c r="D30" s="36"/>
      <c r="E30" s="36"/>
      <c r="F30" s="36"/>
      <c r="G30" s="36"/>
      <c r="H30" s="41"/>
    </row>
    <row r="31" spans="1:8" s="2" customFormat="1" ht="16.9" customHeight="1">
      <c r="A31" s="36"/>
      <c r="B31" s="41"/>
      <c r="C31" s="276" t="s">
        <v>212</v>
      </c>
      <c r="D31" s="276" t="s">
        <v>1863</v>
      </c>
      <c r="E31" s="19" t="s">
        <v>107</v>
      </c>
      <c r="F31" s="277">
        <v>378.64</v>
      </c>
      <c r="G31" s="36"/>
      <c r="H31" s="41"/>
    </row>
    <row r="32" spans="1:8" s="2" customFormat="1" ht="22.5">
      <c r="A32" s="36"/>
      <c r="B32" s="41"/>
      <c r="C32" s="276" t="s">
        <v>234</v>
      </c>
      <c r="D32" s="276" t="s">
        <v>1862</v>
      </c>
      <c r="E32" s="19" t="s">
        <v>107</v>
      </c>
      <c r="F32" s="277">
        <v>477.14</v>
      </c>
      <c r="G32" s="36"/>
      <c r="H32" s="41"/>
    </row>
    <row r="33" spans="1:8" s="2" customFormat="1" ht="16.9" customHeight="1">
      <c r="A33" s="36"/>
      <c r="B33" s="41"/>
      <c r="C33" s="272" t="s">
        <v>112</v>
      </c>
      <c r="D33" s="273" t="s">
        <v>112</v>
      </c>
      <c r="E33" s="274" t="s">
        <v>107</v>
      </c>
      <c r="F33" s="275">
        <v>87.8</v>
      </c>
      <c r="G33" s="36"/>
      <c r="H33" s="41"/>
    </row>
    <row r="34" spans="1:8" s="2" customFormat="1" ht="16.9" customHeight="1">
      <c r="A34" s="36"/>
      <c r="B34" s="41"/>
      <c r="C34" s="276" t="s">
        <v>19</v>
      </c>
      <c r="D34" s="276" t="s">
        <v>229</v>
      </c>
      <c r="E34" s="19" t="s">
        <v>19</v>
      </c>
      <c r="F34" s="277">
        <v>0</v>
      </c>
      <c r="G34" s="36"/>
      <c r="H34" s="41"/>
    </row>
    <row r="35" spans="1:8" s="2" customFormat="1" ht="16.9" customHeight="1">
      <c r="A35" s="36"/>
      <c r="B35" s="41"/>
      <c r="C35" s="276" t="s">
        <v>19</v>
      </c>
      <c r="D35" s="276" t="s">
        <v>243</v>
      </c>
      <c r="E35" s="19" t="s">
        <v>19</v>
      </c>
      <c r="F35" s="277">
        <v>69.6</v>
      </c>
      <c r="G35" s="36"/>
      <c r="H35" s="41"/>
    </row>
    <row r="36" spans="1:8" s="2" customFormat="1" ht="16.9" customHeight="1">
      <c r="A36" s="36"/>
      <c r="B36" s="41"/>
      <c r="C36" s="276" t="s">
        <v>19</v>
      </c>
      <c r="D36" s="276" t="s">
        <v>231</v>
      </c>
      <c r="E36" s="19" t="s">
        <v>19</v>
      </c>
      <c r="F36" s="277">
        <v>0</v>
      </c>
      <c r="G36" s="36"/>
      <c r="H36" s="41"/>
    </row>
    <row r="37" spans="1:8" s="2" customFormat="1" ht="16.9" customHeight="1">
      <c r="A37" s="36"/>
      <c r="B37" s="41"/>
      <c r="C37" s="276" t="s">
        <v>19</v>
      </c>
      <c r="D37" s="276" t="s">
        <v>244</v>
      </c>
      <c r="E37" s="19" t="s">
        <v>19</v>
      </c>
      <c r="F37" s="277">
        <v>18.2</v>
      </c>
      <c r="G37" s="36"/>
      <c r="H37" s="41"/>
    </row>
    <row r="38" spans="1:8" s="2" customFormat="1" ht="16.9" customHeight="1">
      <c r="A38" s="36"/>
      <c r="B38" s="41"/>
      <c r="C38" s="276" t="s">
        <v>112</v>
      </c>
      <c r="D38" s="276" t="s">
        <v>166</v>
      </c>
      <c r="E38" s="19" t="s">
        <v>19</v>
      </c>
      <c r="F38" s="277">
        <v>87.8</v>
      </c>
      <c r="G38" s="36"/>
      <c r="H38" s="41"/>
    </row>
    <row r="39" spans="1:8" s="2" customFormat="1" ht="16.9" customHeight="1">
      <c r="A39" s="36"/>
      <c r="B39" s="41"/>
      <c r="C39" s="278" t="s">
        <v>1860</v>
      </c>
      <c r="D39" s="36"/>
      <c r="E39" s="36"/>
      <c r="F39" s="36"/>
      <c r="G39" s="36"/>
      <c r="H39" s="41"/>
    </row>
    <row r="40" spans="1:8" s="2" customFormat="1" ht="16.9" customHeight="1">
      <c r="A40" s="36"/>
      <c r="B40" s="41"/>
      <c r="C40" s="276" t="s">
        <v>238</v>
      </c>
      <c r="D40" s="276" t="s">
        <v>719</v>
      </c>
      <c r="E40" s="19" t="s">
        <v>107</v>
      </c>
      <c r="F40" s="277">
        <v>87.8</v>
      </c>
      <c r="G40" s="36"/>
      <c r="H40" s="41"/>
    </row>
    <row r="41" spans="1:8" s="2" customFormat="1" ht="16.9" customHeight="1">
      <c r="A41" s="36"/>
      <c r="B41" s="41"/>
      <c r="C41" s="276" t="s">
        <v>247</v>
      </c>
      <c r="D41" s="276" t="s">
        <v>248</v>
      </c>
      <c r="E41" s="19" t="s">
        <v>249</v>
      </c>
      <c r="F41" s="277">
        <v>158.04</v>
      </c>
      <c r="G41" s="36"/>
      <c r="H41" s="41"/>
    </row>
    <row r="42" spans="1:8" s="2" customFormat="1" ht="7.35" customHeight="1">
      <c r="A42" s="36"/>
      <c r="B42" s="135"/>
      <c r="C42" s="136"/>
      <c r="D42" s="136"/>
      <c r="E42" s="136"/>
      <c r="F42" s="136"/>
      <c r="G42" s="136"/>
      <c r="H42" s="41"/>
    </row>
    <row r="43" spans="1:8" s="2" customFormat="1" ht="11.25">
      <c r="A43" s="36"/>
      <c r="B43" s="36"/>
      <c r="C43" s="36"/>
      <c r="D43" s="36"/>
      <c r="E43" s="36"/>
      <c r="F43" s="36"/>
      <c r="G43" s="36"/>
      <c r="H43" s="36"/>
    </row>
  </sheetData>
  <sheetProtection algorithmName="SHA-512" hashValue="FV38vxV74ILdmZXgI72XoJkcTBXXNXFbSEhxmHgjEfSdJy7XDgWLFEpjTTFCXCnTmo8fOLJV4uQyZO65Sx1IzA==" saltValue="EoZVEizU71/pGztZg++Zi9BY2xKxUlsqXlByFkM0ggWnKISr9xWZwzv8F2HgmIu7Vb1mOiFPTQ1gunBsViC3z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9" customWidth="1"/>
    <col min="2" max="2" width="1.7109375" style="279" customWidth="1"/>
    <col min="3" max="4" width="5.00390625" style="279" customWidth="1"/>
    <col min="5" max="5" width="11.7109375" style="279" customWidth="1"/>
    <col min="6" max="6" width="9.140625" style="279" customWidth="1"/>
    <col min="7" max="7" width="5.00390625" style="279" customWidth="1"/>
    <col min="8" max="8" width="77.8515625" style="279" customWidth="1"/>
    <col min="9" max="10" width="20.00390625" style="279" customWidth="1"/>
    <col min="11" max="11" width="1.7109375" style="279" customWidth="1"/>
  </cols>
  <sheetData>
    <row r="1" s="1" customFormat="1" ht="37.5" customHeight="1"/>
    <row r="2" spans="2:11" s="1" customFormat="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7" customFormat="1" ht="45" customHeight="1">
      <c r="B3" s="283"/>
      <c r="C3" s="416" t="s">
        <v>1864</v>
      </c>
      <c r="D3" s="416"/>
      <c r="E3" s="416"/>
      <c r="F3" s="416"/>
      <c r="G3" s="416"/>
      <c r="H3" s="416"/>
      <c r="I3" s="416"/>
      <c r="J3" s="416"/>
      <c r="K3" s="284"/>
    </row>
    <row r="4" spans="2:11" s="1" customFormat="1" ht="25.5" customHeight="1">
      <c r="B4" s="285"/>
      <c r="C4" s="421" t="s">
        <v>1865</v>
      </c>
      <c r="D4" s="421"/>
      <c r="E4" s="421"/>
      <c r="F4" s="421"/>
      <c r="G4" s="421"/>
      <c r="H4" s="421"/>
      <c r="I4" s="421"/>
      <c r="J4" s="421"/>
      <c r="K4" s="286"/>
    </row>
    <row r="5" spans="2:11" s="1" customFormat="1" ht="5.25" customHeight="1">
      <c r="B5" s="285"/>
      <c r="C5" s="287"/>
      <c r="D5" s="287"/>
      <c r="E5" s="287"/>
      <c r="F5" s="287"/>
      <c r="G5" s="287"/>
      <c r="H5" s="287"/>
      <c r="I5" s="287"/>
      <c r="J5" s="287"/>
      <c r="K5" s="286"/>
    </row>
    <row r="6" spans="2:11" s="1" customFormat="1" ht="15" customHeight="1">
      <c r="B6" s="285"/>
      <c r="C6" s="420" t="s">
        <v>1866</v>
      </c>
      <c r="D6" s="420"/>
      <c r="E6" s="420"/>
      <c r="F6" s="420"/>
      <c r="G6" s="420"/>
      <c r="H6" s="420"/>
      <c r="I6" s="420"/>
      <c r="J6" s="420"/>
      <c r="K6" s="286"/>
    </row>
    <row r="7" spans="2:11" s="1" customFormat="1" ht="15" customHeight="1">
      <c r="B7" s="289"/>
      <c r="C7" s="420" t="s">
        <v>1867</v>
      </c>
      <c r="D7" s="420"/>
      <c r="E7" s="420"/>
      <c r="F7" s="420"/>
      <c r="G7" s="420"/>
      <c r="H7" s="420"/>
      <c r="I7" s="420"/>
      <c r="J7" s="420"/>
      <c r="K7" s="286"/>
    </row>
    <row r="8" spans="2:11" s="1" customFormat="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s="1" customFormat="1" ht="15" customHeight="1">
      <c r="B9" s="289"/>
      <c r="C9" s="420" t="s">
        <v>1868</v>
      </c>
      <c r="D9" s="420"/>
      <c r="E9" s="420"/>
      <c r="F9" s="420"/>
      <c r="G9" s="420"/>
      <c r="H9" s="420"/>
      <c r="I9" s="420"/>
      <c r="J9" s="420"/>
      <c r="K9" s="286"/>
    </row>
    <row r="10" spans="2:11" s="1" customFormat="1" ht="15" customHeight="1">
      <c r="B10" s="289"/>
      <c r="C10" s="288"/>
      <c r="D10" s="420" t="s">
        <v>1869</v>
      </c>
      <c r="E10" s="420"/>
      <c r="F10" s="420"/>
      <c r="G10" s="420"/>
      <c r="H10" s="420"/>
      <c r="I10" s="420"/>
      <c r="J10" s="420"/>
      <c r="K10" s="286"/>
    </row>
    <row r="11" spans="2:11" s="1" customFormat="1" ht="15" customHeight="1">
      <c r="B11" s="289"/>
      <c r="C11" s="290"/>
      <c r="D11" s="420" t="s">
        <v>1870</v>
      </c>
      <c r="E11" s="420"/>
      <c r="F11" s="420"/>
      <c r="G11" s="420"/>
      <c r="H11" s="420"/>
      <c r="I11" s="420"/>
      <c r="J11" s="420"/>
      <c r="K11" s="286"/>
    </row>
    <row r="12" spans="2:11" s="1" customFormat="1" ht="15" customHeight="1">
      <c r="B12" s="289"/>
      <c r="C12" s="290"/>
      <c r="D12" s="288"/>
      <c r="E12" s="288"/>
      <c r="F12" s="288"/>
      <c r="G12" s="288"/>
      <c r="H12" s="288"/>
      <c r="I12" s="288"/>
      <c r="J12" s="288"/>
      <c r="K12" s="286"/>
    </row>
    <row r="13" spans="2:11" s="1" customFormat="1" ht="15" customHeight="1">
      <c r="B13" s="289"/>
      <c r="C13" s="290"/>
      <c r="D13" s="291" t="s">
        <v>1871</v>
      </c>
      <c r="E13" s="288"/>
      <c r="F13" s="288"/>
      <c r="G13" s="288"/>
      <c r="H13" s="288"/>
      <c r="I13" s="288"/>
      <c r="J13" s="288"/>
      <c r="K13" s="286"/>
    </row>
    <row r="14" spans="2:11" s="1" customFormat="1" ht="12.75" customHeight="1">
      <c r="B14" s="289"/>
      <c r="C14" s="290"/>
      <c r="D14" s="290"/>
      <c r="E14" s="290"/>
      <c r="F14" s="290"/>
      <c r="G14" s="290"/>
      <c r="H14" s="290"/>
      <c r="I14" s="290"/>
      <c r="J14" s="290"/>
      <c r="K14" s="286"/>
    </row>
    <row r="15" spans="2:11" s="1" customFormat="1" ht="15" customHeight="1">
      <c r="B15" s="289"/>
      <c r="C15" s="290"/>
      <c r="D15" s="420" t="s">
        <v>1872</v>
      </c>
      <c r="E15" s="420"/>
      <c r="F15" s="420"/>
      <c r="G15" s="420"/>
      <c r="H15" s="420"/>
      <c r="I15" s="420"/>
      <c r="J15" s="420"/>
      <c r="K15" s="286"/>
    </row>
    <row r="16" spans="2:11" s="1" customFormat="1" ht="15" customHeight="1">
      <c r="B16" s="289"/>
      <c r="C16" s="290"/>
      <c r="D16" s="420" t="s">
        <v>1873</v>
      </c>
      <c r="E16" s="420"/>
      <c r="F16" s="420"/>
      <c r="G16" s="420"/>
      <c r="H16" s="420"/>
      <c r="I16" s="420"/>
      <c r="J16" s="420"/>
      <c r="K16" s="286"/>
    </row>
    <row r="17" spans="2:11" s="1" customFormat="1" ht="15" customHeight="1">
      <c r="B17" s="289"/>
      <c r="C17" s="290"/>
      <c r="D17" s="420" t="s">
        <v>1874</v>
      </c>
      <c r="E17" s="420"/>
      <c r="F17" s="420"/>
      <c r="G17" s="420"/>
      <c r="H17" s="420"/>
      <c r="I17" s="420"/>
      <c r="J17" s="420"/>
      <c r="K17" s="286"/>
    </row>
    <row r="18" spans="2:11" s="1" customFormat="1" ht="15" customHeight="1">
      <c r="B18" s="289"/>
      <c r="C18" s="290"/>
      <c r="D18" s="290"/>
      <c r="E18" s="292" t="s">
        <v>75</v>
      </c>
      <c r="F18" s="420" t="s">
        <v>1875</v>
      </c>
      <c r="G18" s="420"/>
      <c r="H18" s="420"/>
      <c r="I18" s="420"/>
      <c r="J18" s="420"/>
      <c r="K18" s="286"/>
    </row>
    <row r="19" spans="2:11" s="1" customFormat="1" ht="15" customHeight="1">
      <c r="B19" s="289"/>
      <c r="C19" s="290"/>
      <c r="D19" s="290"/>
      <c r="E19" s="292" t="s">
        <v>1876</v>
      </c>
      <c r="F19" s="420" t="s">
        <v>1877</v>
      </c>
      <c r="G19" s="420"/>
      <c r="H19" s="420"/>
      <c r="I19" s="420"/>
      <c r="J19" s="420"/>
      <c r="K19" s="286"/>
    </row>
    <row r="20" spans="2:11" s="1" customFormat="1" ht="15" customHeight="1">
      <c r="B20" s="289"/>
      <c r="C20" s="290"/>
      <c r="D20" s="290"/>
      <c r="E20" s="292" t="s">
        <v>1878</v>
      </c>
      <c r="F20" s="420" t="s">
        <v>1879</v>
      </c>
      <c r="G20" s="420"/>
      <c r="H20" s="420"/>
      <c r="I20" s="420"/>
      <c r="J20" s="420"/>
      <c r="K20" s="286"/>
    </row>
    <row r="21" spans="2:11" s="1" customFormat="1" ht="15" customHeight="1">
      <c r="B21" s="289"/>
      <c r="C21" s="290"/>
      <c r="D21" s="290"/>
      <c r="E21" s="292" t="s">
        <v>1880</v>
      </c>
      <c r="F21" s="420" t="s">
        <v>1881</v>
      </c>
      <c r="G21" s="420"/>
      <c r="H21" s="420"/>
      <c r="I21" s="420"/>
      <c r="J21" s="420"/>
      <c r="K21" s="286"/>
    </row>
    <row r="22" spans="2:11" s="1" customFormat="1" ht="15" customHeight="1">
      <c r="B22" s="289"/>
      <c r="C22" s="290"/>
      <c r="D22" s="290"/>
      <c r="E22" s="292" t="s">
        <v>1882</v>
      </c>
      <c r="F22" s="420" t="s">
        <v>1883</v>
      </c>
      <c r="G22" s="420"/>
      <c r="H22" s="420"/>
      <c r="I22" s="420"/>
      <c r="J22" s="420"/>
      <c r="K22" s="286"/>
    </row>
    <row r="23" spans="2:11" s="1" customFormat="1" ht="15" customHeight="1">
      <c r="B23" s="289"/>
      <c r="C23" s="290"/>
      <c r="D23" s="290"/>
      <c r="E23" s="292" t="s">
        <v>82</v>
      </c>
      <c r="F23" s="420" t="s">
        <v>1884</v>
      </c>
      <c r="G23" s="420"/>
      <c r="H23" s="420"/>
      <c r="I23" s="420"/>
      <c r="J23" s="420"/>
      <c r="K23" s="286"/>
    </row>
    <row r="24" spans="2:11" s="1" customFormat="1" ht="12.75" customHeight="1">
      <c r="B24" s="289"/>
      <c r="C24" s="290"/>
      <c r="D24" s="290"/>
      <c r="E24" s="290"/>
      <c r="F24" s="290"/>
      <c r="G24" s="290"/>
      <c r="H24" s="290"/>
      <c r="I24" s="290"/>
      <c r="J24" s="290"/>
      <c r="K24" s="286"/>
    </row>
    <row r="25" spans="2:11" s="1" customFormat="1" ht="15" customHeight="1">
      <c r="B25" s="289"/>
      <c r="C25" s="420" t="s">
        <v>1885</v>
      </c>
      <c r="D25" s="420"/>
      <c r="E25" s="420"/>
      <c r="F25" s="420"/>
      <c r="G25" s="420"/>
      <c r="H25" s="420"/>
      <c r="I25" s="420"/>
      <c r="J25" s="420"/>
      <c r="K25" s="286"/>
    </row>
    <row r="26" spans="2:11" s="1" customFormat="1" ht="15" customHeight="1">
      <c r="B26" s="289"/>
      <c r="C26" s="420" t="s">
        <v>1886</v>
      </c>
      <c r="D26" s="420"/>
      <c r="E26" s="420"/>
      <c r="F26" s="420"/>
      <c r="G26" s="420"/>
      <c r="H26" s="420"/>
      <c r="I26" s="420"/>
      <c r="J26" s="420"/>
      <c r="K26" s="286"/>
    </row>
    <row r="27" spans="2:11" s="1" customFormat="1" ht="15" customHeight="1">
      <c r="B27" s="289"/>
      <c r="C27" s="288"/>
      <c r="D27" s="420" t="s">
        <v>1887</v>
      </c>
      <c r="E27" s="420"/>
      <c r="F27" s="420"/>
      <c r="G27" s="420"/>
      <c r="H27" s="420"/>
      <c r="I27" s="420"/>
      <c r="J27" s="420"/>
      <c r="K27" s="286"/>
    </row>
    <row r="28" spans="2:11" s="1" customFormat="1" ht="15" customHeight="1">
      <c r="B28" s="289"/>
      <c r="C28" s="290"/>
      <c r="D28" s="420" t="s">
        <v>1888</v>
      </c>
      <c r="E28" s="420"/>
      <c r="F28" s="420"/>
      <c r="G28" s="420"/>
      <c r="H28" s="420"/>
      <c r="I28" s="420"/>
      <c r="J28" s="420"/>
      <c r="K28" s="286"/>
    </row>
    <row r="29" spans="2:11" s="1" customFormat="1" ht="12.75" customHeight="1">
      <c r="B29" s="289"/>
      <c r="C29" s="290"/>
      <c r="D29" s="290"/>
      <c r="E29" s="290"/>
      <c r="F29" s="290"/>
      <c r="G29" s="290"/>
      <c r="H29" s="290"/>
      <c r="I29" s="290"/>
      <c r="J29" s="290"/>
      <c r="K29" s="286"/>
    </row>
    <row r="30" spans="2:11" s="1" customFormat="1" ht="15" customHeight="1">
      <c r="B30" s="289"/>
      <c r="C30" s="290"/>
      <c r="D30" s="420" t="s">
        <v>1889</v>
      </c>
      <c r="E30" s="420"/>
      <c r="F30" s="420"/>
      <c r="G30" s="420"/>
      <c r="H30" s="420"/>
      <c r="I30" s="420"/>
      <c r="J30" s="420"/>
      <c r="K30" s="286"/>
    </row>
    <row r="31" spans="2:11" s="1" customFormat="1" ht="15" customHeight="1">
      <c r="B31" s="289"/>
      <c r="C31" s="290"/>
      <c r="D31" s="420" t="s">
        <v>1890</v>
      </c>
      <c r="E31" s="420"/>
      <c r="F31" s="420"/>
      <c r="G31" s="420"/>
      <c r="H31" s="420"/>
      <c r="I31" s="420"/>
      <c r="J31" s="420"/>
      <c r="K31" s="286"/>
    </row>
    <row r="32" spans="2:11" s="1" customFormat="1" ht="12.75" customHeight="1">
      <c r="B32" s="289"/>
      <c r="C32" s="290"/>
      <c r="D32" s="290"/>
      <c r="E32" s="290"/>
      <c r="F32" s="290"/>
      <c r="G32" s="290"/>
      <c r="H32" s="290"/>
      <c r="I32" s="290"/>
      <c r="J32" s="290"/>
      <c r="K32" s="286"/>
    </row>
    <row r="33" spans="2:11" s="1" customFormat="1" ht="15" customHeight="1">
      <c r="B33" s="289"/>
      <c r="C33" s="290"/>
      <c r="D33" s="420" t="s">
        <v>1891</v>
      </c>
      <c r="E33" s="420"/>
      <c r="F33" s="420"/>
      <c r="G33" s="420"/>
      <c r="H33" s="420"/>
      <c r="I33" s="420"/>
      <c r="J33" s="420"/>
      <c r="K33" s="286"/>
    </row>
    <row r="34" spans="2:11" s="1" customFormat="1" ht="15" customHeight="1">
      <c r="B34" s="289"/>
      <c r="C34" s="290"/>
      <c r="D34" s="420" t="s">
        <v>1892</v>
      </c>
      <c r="E34" s="420"/>
      <c r="F34" s="420"/>
      <c r="G34" s="420"/>
      <c r="H34" s="420"/>
      <c r="I34" s="420"/>
      <c r="J34" s="420"/>
      <c r="K34" s="286"/>
    </row>
    <row r="35" spans="2:11" s="1" customFormat="1" ht="15" customHeight="1">
      <c r="B35" s="289"/>
      <c r="C35" s="290"/>
      <c r="D35" s="420" t="s">
        <v>1893</v>
      </c>
      <c r="E35" s="420"/>
      <c r="F35" s="420"/>
      <c r="G35" s="420"/>
      <c r="H35" s="420"/>
      <c r="I35" s="420"/>
      <c r="J35" s="420"/>
      <c r="K35" s="286"/>
    </row>
    <row r="36" spans="2:11" s="1" customFormat="1" ht="15" customHeight="1">
      <c r="B36" s="289"/>
      <c r="C36" s="290"/>
      <c r="D36" s="288"/>
      <c r="E36" s="291" t="s">
        <v>135</v>
      </c>
      <c r="F36" s="288"/>
      <c r="G36" s="420" t="s">
        <v>1894</v>
      </c>
      <c r="H36" s="420"/>
      <c r="I36" s="420"/>
      <c r="J36" s="420"/>
      <c r="K36" s="286"/>
    </row>
    <row r="37" spans="2:11" s="1" customFormat="1" ht="30.75" customHeight="1">
      <c r="B37" s="289"/>
      <c r="C37" s="290"/>
      <c r="D37" s="288"/>
      <c r="E37" s="291" t="s">
        <v>1895</v>
      </c>
      <c r="F37" s="288"/>
      <c r="G37" s="420" t="s">
        <v>1896</v>
      </c>
      <c r="H37" s="420"/>
      <c r="I37" s="420"/>
      <c r="J37" s="420"/>
      <c r="K37" s="286"/>
    </row>
    <row r="38" spans="2:11" s="1" customFormat="1" ht="15" customHeight="1">
      <c r="B38" s="289"/>
      <c r="C38" s="290"/>
      <c r="D38" s="288"/>
      <c r="E38" s="291" t="s">
        <v>50</v>
      </c>
      <c r="F38" s="288"/>
      <c r="G38" s="420" t="s">
        <v>1897</v>
      </c>
      <c r="H38" s="420"/>
      <c r="I38" s="420"/>
      <c r="J38" s="420"/>
      <c r="K38" s="286"/>
    </row>
    <row r="39" spans="2:11" s="1" customFormat="1" ht="15" customHeight="1">
      <c r="B39" s="289"/>
      <c r="C39" s="290"/>
      <c r="D39" s="288"/>
      <c r="E39" s="291" t="s">
        <v>51</v>
      </c>
      <c r="F39" s="288"/>
      <c r="G39" s="420" t="s">
        <v>1898</v>
      </c>
      <c r="H39" s="420"/>
      <c r="I39" s="420"/>
      <c r="J39" s="420"/>
      <c r="K39" s="286"/>
    </row>
    <row r="40" spans="2:11" s="1" customFormat="1" ht="15" customHeight="1">
      <c r="B40" s="289"/>
      <c r="C40" s="290"/>
      <c r="D40" s="288"/>
      <c r="E40" s="291" t="s">
        <v>136</v>
      </c>
      <c r="F40" s="288"/>
      <c r="G40" s="420" t="s">
        <v>1899</v>
      </c>
      <c r="H40" s="420"/>
      <c r="I40" s="420"/>
      <c r="J40" s="420"/>
      <c r="K40" s="286"/>
    </row>
    <row r="41" spans="2:11" s="1" customFormat="1" ht="15" customHeight="1">
      <c r="B41" s="289"/>
      <c r="C41" s="290"/>
      <c r="D41" s="288"/>
      <c r="E41" s="291" t="s">
        <v>137</v>
      </c>
      <c r="F41" s="288"/>
      <c r="G41" s="420" t="s">
        <v>1900</v>
      </c>
      <c r="H41" s="420"/>
      <c r="I41" s="420"/>
      <c r="J41" s="420"/>
      <c r="K41" s="286"/>
    </row>
    <row r="42" spans="2:11" s="1" customFormat="1" ht="15" customHeight="1">
      <c r="B42" s="289"/>
      <c r="C42" s="290"/>
      <c r="D42" s="288"/>
      <c r="E42" s="291" t="s">
        <v>1901</v>
      </c>
      <c r="F42" s="288"/>
      <c r="G42" s="420" t="s">
        <v>1902</v>
      </c>
      <c r="H42" s="420"/>
      <c r="I42" s="420"/>
      <c r="J42" s="420"/>
      <c r="K42" s="286"/>
    </row>
    <row r="43" spans="2:11" s="1" customFormat="1" ht="15" customHeight="1">
      <c r="B43" s="289"/>
      <c r="C43" s="290"/>
      <c r="D43" s="288"/>
      <c r="E43" s="291"/>
      <c r="F43" s="288"/>
      <c r="G43" s="420" t="s">
        <v>1903</v>
      </c>
      <c r="H43" s="420"/>
      <c r="I43" s="420"/>
      <c r="J43" s="420"/>
      <c r="K43" s="286"/>
    </row>
    <row r="44" spans="2:11" s="1" customFormat="1" ht="15" customHeight="1">
      <c r="B44" s="289"/>
      <c r="C44" s="290"/>
      <c r="D44" s="288"/>
      <c r="E44" s="291" t="s">
        <v>1904</v>
      </c>
      <c r="F44" s="288"/>
      <c r="G44" s="420" t="s">
        <v>1905</v>
      </c>
      <c r="H44" s="420"/>
      <c r="I44" s="420"/>
      <c r="J44" s="420"/>
      <c r="K44" s="286"/>
    </row>
    <row r="45" spans="2:11" s="1" customFormat="1" ht="15" customHeight="1">
      <c r="B45" s="289"/>
      <c r="C45" s="290"/>
      <c r="D45" s="288"/>
      <c r="E45" s="291" t="s">
        <v>139</v>
      </c>
      <c r="F45" s="288"/>
      <c r="G45" s="420" t="s">
        <v>1906</v>
      </c>
      <c r="H45" s="420"/>
      <c r="I45" s="420"/>
      <c r="J45" s="420"/>
      <c r="K45" s="286"/>
    </row>
    <row r="46" spans="2:11" s="1" customFormat="1" ht="12.75" customHeight="1">
      <c r="B46" s="289"/>
      <c r="C46" s="290"/>
      <c r="D46" s="288"/>
      <c r="E46" s="288"/>
      <c r="F46" s="288"/>
      <c r="G46" s="288"/>
      <c r="H46" s="288"/>
      <c r="I46" s="288"/>
      <c r="J46" s="288"/>
      <c r="K46" s="286"/>
    </row>
    <row r="47" spans="2:11" s="1" customFormat="1" ht="15" customHeight="1">
      <c r="B47" s="289"/>
      <c r="C47" s="290"/>
      <c r="D47" s="420" t="s">
        <v>1907</v>
      </c>
      <c r="E47" s="420"/>
      <c r="F47" s="420"/>
      <c r="G47" s="420"/>
      <c r="H47" s="420"/>
      <c r="I47" s="420"/>
      <c r="J47" s="420"/>
      <c r="K47" s="286"/>
    </row>
    <row r="48" spans="2:11" s="1" customFormat="1" ht="15" customHeight="1">
      <c r="B48" s="289"/>
      <c r="C48" s="290"/>
      <c r="D48" s="290"/>
      <c r="E48" s="420" t="s">
        <v>1908</v>
      </c>
      <c r="F48" s="420"/>
      <c r="G48" s="420"/>
      <c r="H48" s="420"/>
      <c r="I48" s="420"/>
      <c r="J48" s="420"/>
      <c r="K48" s="286"/>
    </row>
    <row r="49" spans="2:11" s="1" customFormat="1" ht="15" customHeight="1">
      <c r="B49" s="289"/>
      <c r="C49" s="290"/>
      <c r="D49" s="290"/>
      <c r="E49" s="420" t="s">
        <v>1909</v>
      </c>
      <c r="F49" s="420"/>
      <c r="G49" s="420"/>
      <c r="H49" s="420"/>
      <c r="I49" s="420"/>
      <c r="J49" s="420"/>
      <c r="K49" s="286"/>
    </row>
    <row r="50" spans="2:11" s="1" customFormat="1" ht="15" customHeight="1">
      <c r="B50" s="289"/>
      <c r="C50" s="290"/>
      <c r="D50" s="290"/>
      <c r="E50" s="420" t="s">
        <v>1910</v>
      </c>
      <c r="F50" s="420"/>
      <c r="G50" s="420"/>
      <c r="H50" s="420"/>
      <c r="I50" s="420"/>
      <c r="J50" s="420"/>
      <c r="K50" s="286"/>
    </row>
    <row r="51" spans="2:11" s="1" customFormat="1" ht="15" customHeight="1">
      <c r="B51" s="289"/>
      <c r="C51" s="290"/>
      <c r="D51" s="420" t="s">
        <v>1911</v>
      </c>
      <c r="E51" s="420"/>
      <c r="F51" s="420"/>
      <c r="G51" s="420"/>
      <c r="H51" s="420"/>
      <c r="I51" s="420"/>
      <c r="J51" s="420"/>
      <c r="K51" s="286"/>
    </row>
    <row r="52" spans="2:11" s="1" customFormat="1" ht="25.5" customHeight="1">
      <c r="B52" s="285"/>
      <c r="C52" s="421" t="s">
        <v>1912</v>
      </c>
      <c r="D52" s="421"/>
      <c r="E52" s="421"/>
      <c r="F52" s="421"/>
      <c r="G52" s="421"/>
      <c r="H52" s="421"/>
      <c r="I52" s="421"/>
      <c r="J52" s="421"/>
      <c r="K52" s="286"/>
    </row>
    <row r="53" spans="2:11" s="1" customFormat="1" ht="5.25" customHeight="1">
      <c r="B53" s="285"/>
      <c r="C53" s="287"/>
      <c r="D53" s="287"/>
      <c r="E53" s="287"/>
      <c r="F53" s="287"/>
      <c r="G53" s="287"/>
      <c r="H53" s="287"/>
      <c r="I53" s="287"/>
      <c r="J53" s="287"/>
      <c r="K53" s="286"/>
    </row>
    <row r="54" spans="2:11" s="1" customFormat="1" ht="15" customHeight="1">
      <c r="B54" s="285"/>
      <c r="C54" s="420" t="s">
        <v>1913</v>
      </c>
      <c r="D54" s="420"/>
      <c r="E54" s="420"/>
      <c r="F54" s="420"/>
      <c r="G54" s="420"/>
      <c r="H54" s="420"/>
      <c r="I54" s="420"/>
      <c r="J54" s="420"/>
      <c r="K54" s="286"/>
    </row>
    <row r="55" spans="2:11" s="1" customFormat="1" ht="15" customHeight="1">
      <c r="B55" s="285"/>
      <c r="C55" s="420" t="s">
        <v>1914</v>
      </c>
      <c r="D55" s="420"/>
      <c r="E55" s="420"/>
      <c r="F55" s="420"/>
      <c r="G55" s="420"/>
      <c r="H55" s="420"/>
      <c r="I55" s="420"/>
      <c r="J55" s="420"/>
      <c r="K55" s="286"/>
    </row>
    <row r="56" spans="2:11" s="1" customFormat="1" ht="12.75" customHeight="1">
      <c r="B56" s="285"/>
      <c r="C56" s="288"/>
      <c r="D56" s="288"/>
      <c r="E56" s="288"/>
      <c r="F56" s="288"/>
      <c r="G56" s="288"/>
      <c r="H56" s="288"/>
      <c r="I56" s="288"/>
      <c r="J56" s="288"/>
      <c r="K56" s="286"/>
    </row>
    <row r="57" spans="2:11" s="1" customFormat="1" ht="15" customHeight="1">
      <c r="B57" s="285"/>
      <c r="C57" s="420" t="s">
        <v>1915</v>
      </c>
      <c r="D57" s="420"/>
      <c r="E57" s="420"/>
      <c r="F57" s="420"/>
      <c r="G57" s="420"/>
      <c r="H57" s="420"/>
      <c r="I57" s="420"/>
      <c r="J57" s="420"/>
      <c r="K57" s="286"/>
    </row>
    <row r="58" spans="2:11" s="1" customFormat="1" ht="15" customHeight="1">
      <c r="B58" s="285"/>
      <c r="C58" s="290"/>
      <c r="D58" s="420" t="s">
        <v>1916</v>
      </c>
      <c r="E58" s="420"/>
      <c r="F58" s="420"/>
      <c r="G58" s="420"/>
      <c r="H58" s="420"/>
      <c r="I58" s="420"/>
      <c r="J58" s="420"/>
      <c r="K58" s="286"/>
    </row>
    <row r="59" spans="2:11" s="1" customFormat="1" ht="15" customHeight="1">
      <c r="B59" s="285"/>
      <c r="C59" s="290"/>
      <c r="D59" s="420" t="s">
        <v>1917</v>
      </c>
      <c r="E59" s="420"/>
      <c r="F59" s="420"/>
      <c r="G59" s="420"/>
      <c r="H59" s="420"/>
      <c r="I59" s="420"/>
      <c r="J59" s="420"/>
      <c r="K59" s="286"/>
    </row>
    <row r="60" spans="2:11" s="1" customFormat="1" ht="15" customHeight="1">
      <c r="B60" s="285"/>
      <c r="C60" s="290"/>
      <c r="D60" s="420" t="s">
        <v>1918</v>
      </c>
      <c r="E60" s="420"/>
      <c r="F60" s="420"/>
      <c r="G60" s="420"/>
      <c r="H60" s="420"/>
      <c r="I60" s="420"/>
      <c r="J60" s="420"/>
      <c r="K60" s="286"/>
    </row>
    <row r="61" spans="2:11" s="1" customFormat="1" ht="15" customHeight="1">
      <c r="B61" s="285"/>
      <c r="C61" s="290"/>
      <c r="D61" s="420" t="s">
        <v>1919</v>
      </c>
      <c r="E61" s="420"/>
      <c r="F61" s="420"/>
      <c r="G61" s="420"/>
      <c r="H61" s="420"/>
      <c r="I61" s="420"/>
      <c r="J61" s="420"/>
      <c r="K61" s="286"/>
    </row>
    <row r="62" spans="2:11" s="1" customFormat="1" ht="15" customHeight="1">
      <c r="B62" s="285"/>
      <c r="C62" s="290"/>
      <c r="D62" s="422" t="s">
        <v>1920</v>
      </c>
      <c r="E62" s="422"/>
      <c r="F62" s="422"/>
      <c r="G62" s="422"/>
      <c r="H62" s="422"/>
      <c r="I62" s="422"/>
      <c r="J62" s="422"/>
      <c r="K62" s="286"/>
    </row>
    <row r="63" spans="2:11" s="1" customFormat="1" ht="15" customHeight="1">
      <c r="B63" s="285"/>
      <c r="C63" s="290"/>
      <c r="D63" s="420" t="s">
        <v>1921</v>
      </c>
      <c r="E63" s="420"/>
      <c r="F63" s="420"/>
      <c r="G63" s="420"/>
      <c r="H63" s="420"/>
      <c r="I63" s="420"/>
      <c r="J63" s="420"/>
      <c r="K63" s="286"/>
    </row>
    <row r="64" spans="2:11" s="1" customFormat="1" ht="12.75" customHeight="1">
      <c r="B64" s="285"/>
      <c r="C64" s="290"/>
      <c r="D64" s="290"/>
      <c r="E64" s="293"/>
      <c r="F64" s="290"/>
      <c r="G64" s="290"/>
      <c r="H64" s="290"/>
      <c r="I64" s="290"/>
      <c r="J64" s="290"/>
      <c r="K64" s="286"/>
    </row>
    <row r="65" spans="2:11" s="1" customFormat="1" ht="15" customHeight="1">
      <c r="B65" s="285"/>
      <c r="C65" s="290"/>
      <c r="D65" s="420" t="s">
        <v>1922</v>
      </c>
      <c r="E65" s="420"/>
      <c r="F65" s="420"/>
      <c r="G65" s="420"/>
      <c r="H65" s="420"/>
      <c r="I65" s="420"/>
      <c r="J65" s="420"/>
      <c r="K65" s="286"/>
    </row>
    <row r="66" spans="2:11" s="1" customFormat="1" ht="15" customHeight="1">
      <c r="B66" s="285"/>
      <c r="C66" s="290"/>
      <c r="D66" s="422" t="s">
        <v>1923</v>
      </c>
      <c r="E66" s="422"/>
      <c r="F66" s="422"/>
      <c r="G66" s="422"/>
      <c r="H66" s="422"/>
      <c r="I66" s="422"/>
      <c r="J66" s="422"/>
      <c r="K66" s="286"/>
    </row>
    <row r="67" spans="2:11" s="1" customFormat="1" ht="15" customHeight="1">
      <c r="B67" s="285"/>
      <c r="C67" s="290"/>
      <c r="D67" s="420" t="s">
        <v>1924</v>
      </c>
      <c r="E67" s="420"/>
      <c r="F67" s="420"/>
      <c r="G67" s="420"/>
      <c r="H67" s="420"/>
      <c r="I67" s="420"/>
      <c r="J67" s="420"/>
      <c r="K67" s="286"/>
    </row>
    <row r="68" spans="2:11" s="1" customFormat="1" ht="15" customHeight="1">
      <c r="B68" s="285"/>
      <c r="C68" s="290"/>
      <c r="D68" s="420" t="s">
        <v>1925</v>
      </c>
      <c r="E68" s="420"/>
      <c r="F68" s="420"/>
      <c r="G68" s="420"/>
      <c r="H68" s="420"/>
      <c r="I68" s="420"/>
      <c r="J68" s="420"/>
      <c r="K68" s="286"/>
    </row>
    <row r="69" spans="2:11" s="1" customFormat="1" ht="15" customHeight="1">
      <c r="B69" s="285"/>
      <c r="C69" s="290"/>
      <c r="D69" s="420" t="s">
        <v>1926</v>
      </c>
      <c r="E69" s="420"/>
      <c r="F69" s="420"/>
      <c r="G69" s="420"/>
      <c r="H69" s="420"/>
      <c r="I69" s="420"/>
      <c r="J69" s="420"/>
      <c r="K69" s="286"/>
    </row>
    <row r="70" spans="2:11" s="1" customFormat="1" ht="15" customHeight="1">
      <c r="B70" s="285"/>
      <c r="C70" s="290"/>
      <c r="D70" s="420" t="s">
        <v>1927</v>
      </c>
      <c r="E70" s="420"/>
      <c r="F70" s="420"/>
      <c r="G70" s="420"/>
      <c r="H70" s="420"/>
      <c r="I70" s="420"/>
      <c r="J70" s="420"/>
      <c r="K70" s="286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415" t="s">
        <v>1928</v>
      </c>
      <c r="D75" s="415"/>
      <c r="E75" s="415"/>
      <c r="F75" s="415"/>
      <c r="G75" s="415"/>
      <c r="H75" s="415"/>
      <c r="I75" s="415"/>
      <c r="J75" s="415"/>
      <c r="K75" s="303"/>
    </row>
    <row r="76" spans="2:11" s="1" customFormat="1" ht="17.25" customHeight="1">
      <c r="B76" s="302"/>
      <c r="C76" s="304" t="s">
        <v>1929</v>
      </c>
      <c r="D76" s="304"/>
      <c r="E76" s="304"/>
      <c r="F76" s="304" t="s">
        <v>1930</v>
      </c>
      <c r="G76" s="305"/>
      <c r="H76" s="304" t="s">
        <v>51</v>
      </c>
      <c r="I76" s="304" t="s">
        <v>54</v>
      </c>
      <c r="J76" s="304" t="s">
        <v>1931</v>
      </c>
      <c r="K76" s="303"/>
    </row>
    <row r="77" spans="2:11" s="1" customFormat="1" ht="17.25" customHeight="1">
      <c r="B77" s="302"/>
      <c r="C77" s="306" t="s">
        <v>1932</v>
      </c>
      <c r="D77" s="306"/>
      <c r="E77" s="306"/>
      <c r="F77" s="307" t="s">
        <v>1933</v>
      </c>
      <c r="G77" s="308"/>
      <c r="H77" s="306"/>
      <c r="I77" s="306"/>
      <c r="J77" s="306" t="s">
        <v>1934</v>
      </c>
      <c r="K77" s="303"/>
    </row>
    <row r="78" spans="2:11" s="1" customFormat="1" ht="5.25" customHeight="1">
      <c r="B78" s="302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2"/>
      <c r="C79" s="291" t="s">
        <v>50</v>
      </c>
      <c r="D79" s="311"/>
      <c r="E79" s="311"/>
      <c r="F79" s="312" t="s">
        <v>1935</v>
      </c>
      <c r="G79" s="313"/>
      <c r="H79" s="291" t="s">
        <v>1936</v>
      </c>
      <c r="I79" s="291" t="s">
        <v>1937</v>
      </c>
      <c r="J79" s="291">
        <v>20</v>
      </c>
      <c r="K79" s="303"/>
    </row>
    <row r="80" spans="2:11" s="1" customFormat="1" ht="15" customHeight="1">
      <c r="B80" s="302"/>
      <c r="C80" s="291" t="s">
        <v>1938</v>
      </c>
      <c r="D80" s="291"/>
      <c r="E80" s="291"/>
      <c r="F80" s="312" t="s">
        <v>1935</v>
      </c>
      <c r="G80" s="313"/>
      <c r="H80" s="291" t="s">
        <v>1939</v>
      </c>
      <c r="I80" s="291" t="s">
        <v>1937</v>
      </c>
      <c r="J80" s="291">
        <v>120</v>
      </c>
      <c r="K80" s="303"/>
    </row>
    <row r="81" spans="2:11" s="1" customFormat="1" ht="15" customHeight="1">
      <c r="B81" s="314"/>
      <c r="C81" s="291" t="s">
        <v>1940</v>
      </c>
      <c r="D81" s="291"/>
      <c r="E81" s="291"/>
      <c r="F81" s="312" t="s">
        <v>1941</v>
      </c>
      <c r="G81" s="313"/>
      <c r="H81" s="291" t="s">
        <v>1942</v>
      </c>
      <c r="I81" s="291" t="s">
        <v>1937</v>
      </c>
      <c r="J81" s="291">
        <v>50</v>
      </c>
      <c r="K81" s="303"/>
    </row>
    <row r="82" spans="2:11" s="1" customFormat="1" ht="15" customHeight="1">
      <c r="B82" s="314"/>
      <c r="C82" s="291" t="s">
        <v>1943</v>
      </c>
      <c r="D82" s="291"/>
      <c r="E82" s="291"/>
      <c r="F82" s="312" t="s">
        <v>1935</v>
      </c>
      <c r="G82" s="313"/>
      <c r="H82" s="291" t="s">
        <v>1944</v>
      </c>
      <c r="I82" s="291" t="s">
        <v>1945</v>
      </c>
      <c r="J82" s="291"/>
      <c r="K82" s="303"/>
    </row>
    <row r="83" spans="2:11" s="1" customFormat="1" ht="15" customHeight="1">
      <c r="B83" s="314"/>
      <c r="C83" s="315" t="s">
        <v>1946</v>
      </c>
      <c r="D83" s="315"/>
      <c r="E83" s="315"/>
      <c r="F83" s="316" t="s">
        <v>1941</v>
      </c>
      <c r="G83" s="315"/>
      <c r="H83" s="315" t="s">
        <v>1947</v>
      </c>
      <c r="I83" s="315" t="s">
        <v>1937</v>
      </c>
      <c r="J83" s="315">
        <v>15</v>
      </c>
      <c r="K83" s="303"/>
    </row>
    <row r="84" spans="2:11" s="1" customFormat="1" ht="15" customHeight="1">
      <c r="B84" s="314"/>
      <c r="C84" s="315" t="s">
        <v>1948</v>
      </c>
      <c r="D84" s="315"/>
      <c r="E84" s="315"/>
      <c r="F84" s="316" t="s">
        <v>1941</v>
      </c>
      <c r="G84" s="315"/>
      <c r="H84" s="315" t="s">
        <v>1949</v>
      </c>
      <c r="I84" s="315" t="s">
        <v>1937</v>
      </c>
      <c r="J84" s="315">
        <v>15</v>
      </c>
      <c r="K84" s="303"/>
    </row>
    <row r="85" spans="2:11" s="1" customFormat="1" ht="15" customHeight="1">
      <c r="B85" s="314"/>
      <c r="C85" s="315" t="s">
        <v>1950</v>
      </c>
      <c r="D85" s="315"/>
      <c r="E85" s="315"/>
      <c r="F85" s="316" t="s">
        <v>1941</v>
      </c>
      <c r="G85" s="315"/>
      <c r="H85" s="315" t="s">
        <v>1951</v>
      </c>
      <c r="I85" s="315" t="s">
        <v>1937</v>
      </c>
      <c r="J85" s="315">
        <v>20</v>
      </c>
      <c r="K85" s="303"/>
    </row>
    <row r="86" spans="2:11" s="1" customFormat="1" ht="15" customHeight="1">
      <c r="B86" s="314"/>
      <c r="C86" s="315" t="s">
        <v>1952</v>
      </c>
      <c r="D86" s="315"/>
      <c r="E86" s="315"/>
      <c r="F86" s="316" t="s">
        <v>1941</v>
      </c>
      <c r="G86" s="315"/>
      <c r="H86" s="315" t="s">
        <v>1953</v>
      </c>
      <c r="I86" s="315" t="s">
        <v>1937</v>
      </c>
      <c r="J86" s="315">
        <v>20</v>
      </c>
      <c r="K86" s="303"/>
    </row>
    <row r="87" spans="2:11" s="1" customFormat="1" ht="15" customHeight="1">
      <c r="B87" s="314"/>
      <c r="C87" s="291" t="s">
        <v>1954</v>
      </c>
      <c r="D87" s="291"/>
      <c r="E87" s="291"/>
      <c r="F87" s="312" t="s">
        <v>1941</v>
      </c>
      <c r="G87" s="313"/>
      <c r="H87" s="291" t="s">
        <v>1955</v>
      </c>
      <c r="I87" s="291" t="s">
        <v>1937</v>
      </c>
      <c r="J87" s="291">
        <v>50</v>
      </c>
      <c r="K87" s="303"/>
    </row>
    <row r="88" spans="2:11" s="1" customFormat="1" ht="15" customHeight="1">
      <c r="B88" s="314"/>
      <c r="C88" s="291" t="s">
        <v>1956</v>
      </c>
      <c r="D88" s="291"/>
      <c r="E88" s="291"/>
      <c r="F88" s="312" t="s">
        <v>1941</v>
      </c>
      <c r="G88" s="313"/>
      <c r="H88" s="291" t="s">
        <v>1957</v>
      </c>
      <c r="I88" s="291" t="s">
        <v>1937</v>
      </c>
      <c r="J88" s="291">
        <v>20</v>
      </c>
      <c r="K88" s="303"/>
    </row>
    <row r="89" spans="2:11" s="1" customFormat="1" ht="15" customHeight="1">
      <c r="B89" s="314"/>
      <c r="C89" s="291" t="s">
        <v>1958</v>
      </c>
      <c r="D89" s="291"/>
      <c r="E89" s="291"/>
      <c r="F89" s="312" t="s">
        <v>1941</v>
      </c>
      <c r="G89" s="313"/>
      <c r="H89" s="291" t="s">
        <v>1959</v>
      </c>
      <c r="I89" s="291" t="s">
        <v>1937</v>
      </c>
      <c r="J89" s="291">
        <v>20</v>
      </c>
      <c r="K89" s="303"/>
    </row>
    <row r="90" spans="2:11" s="1" customFormat="1" ht="15" customHeight="1">
      <c r="B90" s="314"/>
      <c r="C90" s="291" t="s">
        <v>1960</v>
      </c>
      <c r="D90" s="291"/>
      <c r="E90" s="291"/>
      <c r="F90" s="312" t="s">
        <v>1941</v>
      </c>
      <c r="G90" s="313"/>
      <c r="H90" s="291" t="s">
        <v>1961</v>
      </c>
      <c r="I90" s="291" t="s">
        <v>1937</v>
      </c>
      <c r="J90" s="291">
        <v>50</v>
      </c>
      <c r="K90" s="303"/>
    </row>
    <row r="91" spans="2:11" s="1" customFormat="1" ht="15" customHeight="1">
      <c r="B91" s="314"/>
      <c r="C91" s="291" t="s">
        <v>1962</v>
      </c>
      <c r="D91" s="291"/>
      <c r="E91" s="291"/>
      <c r="F91" s="312" t="s">
        <v>1941</v>
      </c>
      <c r="G91" s="313"/>
      <c r="H91" s="291" t="s">
        <v>1962</v>
      </c>
      <c r="I91" s="291" t="s">
        <v>1937</v>
      </c>
      <c r="J91" s="291">
        <v>50</v>
      </c>
      <c r="K91" s="303"/>
    </row>
    <row r="92" spans="2:11" s="1" customFormat="1" ht="15" customHeight="1">
      <c r="B92" s="314"/>
      <c r="C92" s="291" t="s">
        <v>1963</v>
      </c>
      <c r="D92" s="291"/>
      <c r="E92" s="291"/>
      <c r="F92" s="312" t="s">
        <v>1941</v>
      </c>
      <c r="G92" s="313"/>
      <c r="H92" s="291" t="s">
        <v>1964</v>
      </c>
      <c r="I92" s="291" t="s">
        <v>1937</v>
      </c>
      <c r="J92" s="291">
        <v>255</v>
      </c>
      <c r="K92" s="303"/>
    </row>
    <row r="93" spans="2:11" s="1" customFormat="1" ht="15" customHeight="1">
      <c r="B93" s="314"/>
      <c r="C93" s="291" t="s">
        <v>1965</v>
      </c>
      <c r="D93" s="291"/>
      <c r="E93" s="291"/>
      <c r="F93" s="312" t="s">
        <v>1935</v>
      </c>
      <c r="G93" s="313"/>
      <c r="H93" s="291" t="s">
        <v>1966</v>
      </c>
      <c r="I93" s="291" t="s">
        <v>1967</v>
      </c>
      <c r="J93" s="291"/>
      <c r="K93" s="303"/>
    </row>
    <row r="94" spans="2:11" s="1" customFormat="1" ht="15" customHeight="1">
      <c r="B94" s="314"/>
      <c r="C94" s="291" t="s">
        <v>1968</v>
      </c>
      <c r="D94" s="291"/>
      <c r="E94" s="291"/>
      <c r="F94" s="312" t="s">
        <v>1935</v>
      </c>
      <c r="G94" s="313"/>
      <c r="H94" s="291" t="s">
        <v>1969</v>
      </c>
      <c r="I94" s="291" t="s">
        <v>1970</v>
      </c>
      <c r="J94" s="291"/>
      <c r="K94" s="303"/>
    </row>
    <row r="95" spans="2:11" s="1" customFormat="1" ht="15" customHeight="1">
      <c r="B95" s="314"/>
      <c r="C95" s="291" t="s">
        <v>1971</v>
      </c>
      <c r="D95" s="291"/>
      <c r="E95" s="291"/>
      <c r="F95" s="312" t="s">
        <v>1935</v>
      </c>
      <c r="G95" s="313"/>
      <c r="H95" s="291" t="s">
        <v>1971</v>
      </c>
      <c r="I95" s="291" t="s">
        <v>1970</v>
      </c>
      <c r="J95" s="291"/>
      <c r="K95" s="303"/>
    </row>
    <row r="96" spans="2:11" s="1" customFormat="1" ht="15" customHeight="1">
      <c r="B96" s="314"/>
      <c r="C96" s="291" t="s">
        <v>35</v>
      </c>
      <c r="D96" s="291"/>
      <c r="E96" s="291"/>
      <c r="F96" s="312" t="s">
        <v>1935</v>
      </c>
      <c r="G96" s="313"/>
      <c r="H96" s="291" t="s">
        <v>1972</v>
      </c>
      <c r="I96" s="291" t="s">
        <v>1970</v>
      </c>
      <c r="J96" s="291"/>
      <c r="K96" s="303"/>
    </row>
    <row r="97" spans="2:11" s="1" customFormat="1" ht="15" customHeight="1">
      <c r="B97" s="314"/>
      <c r="C97" s="291" t="s">
        <v>45</v>
      </c>
      <c r="D97" s="291"/>
      <c r="E97" s="291"/>
      <c r="F97" s="312" t="s">
        <v>1935</v>
      </c>
      <c r="G97" s="313"/>
      <c r="H97" s="291" t="s">
        <v>1973</v>
      </c>
      <c r="I97" s="291" t="s">
        <v>1970</v>
      </c>
      <c r="J97" s="291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415" t="s">
        <v>1974</v>
      </c>
      <c r="D102" s="415"/>
      <c r="E102" s="415"/>
      <c r="F102" s="415"/>
      <c r="G102" s="415"/>
      <c r="H102" s="415"/>
      <c r="I102" s="415"/>
      <c r="J102" s="415"/>
      <c r="K102" s="303"/>
    </row>
    <row r="103" spans="2:11" s="1" customFormat="1" ht="17.25" customHeight="1">
      <c r="B103" s="302"/>
      <c r="C103" s="304" t="s">
        <v>1929</v>
      </c>
      <c r="D103" s="304"/>
      <c r="E103" s="304"/>
      <c r="F103" s="304" t="s">
        <v>1930</v>
      </c>
      <c r="G103" s="305"/>
      <c r="H103" s="304" t="s">
        <v>51</v>
      </c>
      <c r="I103" s="304" t="s">
        <v>54</v>
      </c>
      <c r="J103" s="304" t="s">
        <v>1931</v>
      </c>
      <c r="K103" s="303"/>
    </row>
    <row r="104" spans="2:11" s="1" customFormat="1" ht="17.25" customHeight="1">
      <c r="B104" s="302"/>
      <c r="C104" s="306" t="s">
        <v>1932</v>
      </c>
      <c r="D104" s="306"/>
      <c r="E104" s="306"/>
      <c r="F104" s="307" t="s">
        <v>1933</v>
      </c>
      <c r="G104" s="308"/>
      <c r="H104" s="306"/>
      <c r="I104" s="306"/>
      <c r="J104" s="306" t="s">
        <v>1934</v>
      </c>
      <c r="K104" s="303"/>
    </row>
    <row r="105" spans="2:11" s="1" customFormat="1" ht="5.25" customHeight="1">
      <c r="B105" s="302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2"/>
      <c r="C106" s="291" t="s">
        <v>50</v>
      </c>
      <c r="D106" s="311"/>
      <c r="E106" s="311"/>
      <c r="F106" s="312" t="s">
        <v>1935</v>
      </c>
      <c r="G106" s="291"/>
      <c r="H106" s="291" t="s">
        <v>1975</v>
      </c>
      <c r="I106" s="291" t="s">
        <v>1937</v>
      </c>
      <c r="J106" s="291">
        <v>20</v>
      </c>
      <c r="K106" s="303"/>
    </row>
    <row r="107" spans="2:11" s="1" customFormat="1" ht="15" customHeight="1">
      <c r="B107" s="302"/>
      <c r="C107" s="291" t="s">
        <v>1938</v>
      </c>
      <c r="D107" s="291"/>
      <c r="E107" s="291"/>
      <c r="F107" s="312" t="s">
        <v>1935</v>
      </c>
      <c r="G107" s="291"/>
      <c r="H107" s="291" t="s">
        <v>1975</v>
      </c>
      <c r="I107" s="291" t="s">
        <v>1937</v>
      </c>
      <c r="J107" s="291">
        <v>120</v>
      </c>
      <c r="K107" s="303"/>
    </row>
    <row r="108" spans="2:11" s="1" customFormat="1" ht="15" customHeight="1">
      <c r="B108" s="314"/>
      <c r="C108" s="291" t="s">
        <v>1940</v>
      </c>
      <c r="D108" s="291"/>
      <c r="E108" s="291"/>
      <c r="F108" s="312" t="s">
        <v>1941</v>
      </c>
      <c r="G108" s="291"/>
      <c r="H108" s="291" t="s">
        <v>1975</v>
      </c>
      <c r="I108" s="291" t="s">
        <v>1937</v>
      </c>
      <c r="J108" s="291">
        <v>50</v>
      </c>
      <c r="K108" s="303"/>
    </row>
    <row r="109" spans="2:11" s="1" customFormat="1" ht="15" customHeight="1">
      <c r="B109" s="314"/>
      <c r="C109" s="291" t="s">
        <v>1943</v>
      </c>
      <c r="D109" s="291"/>
      <c r="E109" s="291"/>
      <c r="F109" s="312" t="s">
        <v>1935</v>
      </c>
      <c r="G109" s="291"/>
      <c r="H109" s="291" t="s">
        <v>1975</v>
      </c>
      <c r="I109" s="291" t="s">
        <v>1945</v>
      </c>
      <c r="J109" s="291"/>
      <c r="K109" s="303"/>
    </row>
    <row r="110" spans="2:11" s="1" customFormat="1" ht="15" customHeight="1">
      <c r="B110" s="314"/>
      <c r="C110" s="291" t="s">
        <v>1954</v>
      </c>
      <c r="D110" s="291"/>
      <c r="E110" s="291"/>
      <c r="F110" s="312" t="s">
        <v>1941</v>
      </c>
      <c r="G110" s="291"/>
      <c r="H110" s="291" t="s">
        <v>1975</v>
      </c>
      <c r="I110" s="291" t="s">
        <v>1937</v>
      </c>
      <c r="J110" s="291">
        <v>50</v>
      </c>
      <c r="K110" s="303"/>
    </row>
    <row r="111" spans="2:11" s="1" customFormat="1" ht="15" customHeight="1">
      <c r="B111" s="314"/>
      <c r="C111" s="291" t="s">
        <v>1962</v>
      </c>
      <c r="D111" s="291"/>
      <c r="E111" s="291"/>
      <c r="F111" s="312" t="s">
        <v>1941</v>
      </c>
      <c r="G111" s="291"/>
      <c r="H111" s="291" t="s">
        <v>1975</v>
      </c>
      <c r="I111" s="291" t="s">
        <v>1937</v>
      </c>
      <c r="J111" s="291">
        <v>50</v>
      </c>
      <c r="K111" s="303"/>
    </row>
    <row r="112" spans="2:11" s="1" customFormat="1" ht="15" customHeight="1">
      <c r="B112" s="314"/>
      <c r="C112" s="291" t="s">
        <v>1960</v>
      </c>
      <c r="D112" s="291"/>
      <c r="E112" s="291"/>
      <c r="F112" s="312" t="s">
        <v>1941</v>
      </c>
      <c r="G112" s="291"/>
      <c r="H112" s="291" t="s">
        <v>1975</v>
      </c>
      <c r="I112" s="291" t="s">
        <v>1937</v>
      </c>
      <c r="J112" s="291">
        <v>50</v>
      </c>
      <c r="K112" s="303"/>
    </row>
    <row r="113" spans="2:11" s="1" customFormat="1" ht="15" customHeight="1">
      <c r="B113" s="314"/>
      <c r="C113" s="291" t="s">
        <v>50</v>
      </c>
      <c r="D113" s="291"/>
      <c r="E113" s="291"/>
      <c r="F113" s="312" t="s">
        <v>1935</v>
      </c>
      <c r="G113" s="291"/>
      <c r="H113" s="291" t="s">
        <v>1976</v>
      </c>
      <c r="I113" s="291" t="s">
        <v>1937</v>
      </c>
      <c r="J113" s="291">
        <v>20</v>
      </c>
      <c r="K113" s="303"/>
    </row>
    <row r="114" spans="2:11" s="1" customFormat="1" ht="15" customHeight="1">
      <c r="B114" s="314"/>
      <c r="C114" s="291" t="s">
        <v>1977</v>
      </c>
      <c r="D114" s="291"/>
      <c r="E114" s="291"/>
      <c r="F114" s="312" t="s">
        <v>1935</v>
      </c>
      <c r="G114" s="291"/>
      <c r="H114" s="291" t="s">
        <v>1978</v>
      </c>
      <c r="I114" s="291" t="s">
        <v>1937</v>
      </c>
      <c r="J114" s="291">
        <v>120</v>
      </c>
      <c r="K114" s="303"/>
    </row>
    <row r="115" spans="2:11" s="1" customFormat="1" ht="15" customHeight="1">
      <c r="B115" s="314"/>
      <c r="C115" s="291" t="s">
        <v>35</v>
      </c>
      <c r="D115" s="291"/>
      <c r="E115" s="291"/>
      <c r="F115" s="312" t="s">
        <v>1935</v>
      </c>
      <c r="G115" s="291"/>
      <c r="H115" s="291" t="s">
        <v>1979</v>
      </c>
      <c r="I115" s="291" t="s">
        <v>1970</v>
      </c>
      <c r="J115" s="291"/>
      <c r="K115" s="303"/>
    </row>
    <row r="116" spans="2:11" s="1" customFormat="1" ht="15" customHeight="1">
      <c r="B116" s="314"/>
      <c r="C116" s="291" t="s">
        <v>45</v>
      </c>
      <c r="D116" s="291"/>
      <c r="E116" s="291"/>
      <c r="F116" s="312" t="s">
        <v>1935</v>
      </c>
      <c r="G116" s="291"/>
      <c r="H116" s="291" t="s">
        <v>1980</v>
      </c>
      <c r="I116" s="291" t="s">
        <v>1970</v>
      </c>
      <c r="J116" s="291"/>
      <c r="K116" s="303"/>
    </row>
    <row r="117" spans="2:11" s="1" customFormat="1" ht="15" customHeight="1">
      <c r="B117" s="314"/>
      <c r="C117" s="291" t="s">
        <v>54</v>
      </c>
      <c r="D117" s="291"/>
      <c r="E117" s="291"/>
      <c r="F117" s="312" t="s">
        <v>1935</v>
      </c>
      <c r="G117" s="291"/>
      <c r="H117" s="291" t="s">
        <v>1981</v>
      </c>
      <c r="I117" s="291" t="s">
        <v>1982</v>
      </c>
      <c r="J117" s="291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416" t="s">
        <v>1983</v>
      </c>
      <c r="D122" s="416"/>
      <c r="E122" s="416"/>
      <c r="F122" s="416"/>
      <c r="G122" s="416"/>
      <c r="H122" s="416"/>
      <c r="I122" s="416"/>
      <c r="J122" s="416"/>
      <c r="K122" s="331"/>
    </row>
    <row r="123" spans="2:11" s="1" customFormat="1" ht="17.25" customHeight="1">
      <c r="B123" s="332"/>
      <c r="C123" s="304" t="s">
        <v>1929</v>
      </c>
      <c r="D123" s="304"/>
      <c r="E123" s="304"/>
      <c r="F123" s="304" t="s">
        <v>1930</v>
      </c>
      <c r="G123" s="305"/>
      <c r="H123" s="304" t="s">
        <v>51</v>
      </c>
      <c r="I123" s="304" t="s">
        <v>54</v>
      </c>
      <c r="J123" s="304" t="s">
        <v>1931</v>
      </c>
      <c r="K123" s="333"/>
    </row>
    <row r="124" spans="2:11" s="1" customFormat="1" ht="17.25" customHeight="1">
      <c r="B124" s="332"/>
      <c r="C124" s="306" t="s">
        <v>1932</v>
      </c>
      <c r="D124" s="306"/>
      <c r="E124" s="306"/>
      <c r="F124" s="307" t="s">
        <v>1933</v>
      </c>
      <c r="G124" s="308"/>
      <c r="H124" s="306"/>
      <c r="I124" s="306"/>
      <c r="J124" s="306" t="s">
        <v>1934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91" t="s">
        <v>1938</v>
      </c>
      <c r="D126" s="311"/>
      <c r="E126" s="311"/>
      <c r="F126" s="312" t="s">
        <v>1935</v>
      </c>
      <c r="G126" s="291"/>
      <c r="H126" s="291" t="s">
        <v>1975</v>
      </c>
      <c r="I126" s="291" t="s">
        <v>1937</v>
      </c>
      <c r="J126" s="291">
        <v>120</v>
      </c>
      <c r="K126" s="337"/>
    </row>
    <row r="127" spans="2:11" s="1" customFormat="1" ht="15" customHeight="1">
      <c r="B127" s="334"/>
      <c r="C127" s="291" t="s">
        <v>1984</v>
      </c>
      <c r="D127" s="291"/>
      <c r="E127" s="291"/>
      <c r="F127" s="312" t="s">
        <v>1935</v>
      </c>
      <c r="G127" s="291"/>
      <c r="H127" s="291" t="s">
        <v>1985</v>
      </c>
      <c r="I127" s="291" t="s">
        <v>1937</v>
      </c>
      <c r="J127" s="291" t="s">
        <v>1986</v>
      </c>
      <c r="K127" s="337"/>
    </row>
    <row r="128" spans="2:11" s="1" customFormat="1" ht="15" customHeight="1">
      <c r="B128" s="334"/>
      <c r="C128" s="291" t="s">
        <v>82</v>
      </c>
      <c r="D128" s="291"/>
      <c r="E128" s="291"/>
      <c r="F128" s="312" t="s">
        <v>1935</v>
      </c>
      <c r="G128" s="291"/>
      <c r="H128" s="291" t="s">
        <v>1987</v>
      </c>
      <c r="I128" s="291" t="s">
        <v>1937</v>
      </c>
      <c r="J128" s="291" t="s">
        <v>1986</v>
      </c>
      <c r="K128" s="337"/>
    </row>
    <row r="129" spans="2:11" s="1" customFormat="1" ht="15" customHeight="1">
      <c r="B129" s="334"/>
      <c r="C129" s="291" t="s">
        <v>1946</v>
      </c>
      <c r="D129" s="291"/>
      <c r="E129" s="291"/>
      <c r="F129" s="312" t="s">
        <v>1941</v>
      </c>
      <c r="G129" s="291"/>
      <c r="H129" s="291" t="s">
        <v>1947</v>
      </c>
      <c r="I129" s="291" t="s">
        <v>1937</v>
      </c>
      <c r="J129" s="291">
        <v>15</v>
      </c>
      <c r="K129" s="337"/>
    </row>
    <row r="130" spans="2:11" s="1" customFormat="1" ht="15" customHeight="1">
      <c r="B130" s="334"/>
      <c r="C130" s="315" t="s">
        <v>1948</v>
      </c>
      <c r="D130" s="315"/>
      <c r="E130" s="315"/>
      <c r="F130" s="316" t="s">
        <v>1941</v>
      </c>
      <c r="G130" s="315"/>
      <c r="H130" s="315" t="s">
        <v>1949</v>
      </c>
      <c r="I130" s="315" t="s">
        <v>1937</v>
      </c>
      <c r="J130" s="315">
        <v>15</v>
      </c>
      <c r="K130" s="337"/>
    </row>
    <row r="131" spans="2:11" s="1" customFormat="1" ht="15" customHeight="1">
      <c r="B131" s="334"/>
      <c r="C131" s="315" t="s">
        <v>1950</v>
      </c>
      <c r="D131" s="315"/>
      <c r="E131" s="315"/>
      <c r="F131" s="316" t="s">
        <v>1941</v>
      </c>
      <c r="G131" s="315"/>
      <c r="H131" s="315" t="s">
        <v>1951</v>
      </c>
      <c r="I131" s="315" t="s">
        <v>1937</v>
      </c>
      <c r="J131" s="315">
        <v>20</v>
      </c>
      <c r="K131" s="337"/>
    </row>
    <row r="132" spans="2:11" s="1" customFormat="1" ht="15" customHeight="1">
      <c r="B132" s="334"/>
      <c r="C132" s="315" t="s">
        <v>1952</v>
      </c>
      <c r="D132" s="315"/>
      <c r="E132" s="315"/>
      <c r="F132" s="316" t="s">
        <v>1941</v>
      </c>
      <c r="G132" s="315"/>
      <c r="H132" s="315" t="s">
        <v>1953</v>
      </c>
      <c r="I132" s="315" t="s">
        <v>1937</v>
      </c>
      <c r="J132" s="315">
        <v>20</v>
      </c>
      <c r="K132" s="337"/>
    </row>
    <row r="133" spans="2:11" s="1" customFormat="1" ht="15" customHeight="1">
      <c r="B133" s="334"/>
      <c r="C133" s="291" t="s">
        <v>1940</v>
      </c>
      <c r="D133" s="291"/>
      <c r="E133" s="291"/>
      <c r="F133" s="312" t="s">
        <v>1941</v>
      </c>
      <c r="G133" s="291"/>
      <c r="H133" s="291" t="s">
        <v>1975</v>
      </c>
      <c r="I133" s="291" t="s">
        <v>1937</v>
      </c>
      <c r="J133" s="291">
        <v>50</v>
      </c>
      <c r="K133" s="337"/>
    </row>
    <row r="134" spans="2:11" s="1" customFormat="1" ht="15" customHeight="1">
      <c r="B134" s="334"/>
      <c r="C134" s="291" t="s">
        <v>1954</v>
      </c>
      <c r="D134" s="291"/>
      <c r="E134" s="291"/>
      <c r="F134" s="312" t="s">
        <v>1941</v>
      </c>
      <c r="G134" s="291"/>
      <c r="H134" s="291" t="s">
        <v>1975</v>
      </c>
      <c r="I134" s="291" t="s">
        <v>1937</v>
      </c>
      <c r="J134" s="291">
        <v>50</v>
      </c>
      <c r="K134" s="337"/>
    </row>
    <row r="135" spans="2:11" s="1" customFormat="1" ht="15" customHeight="1">
      <c r="B135" s="334"/>
      <c r="C135" s="291" t="s">
        <v>1960</v>
      </c>
      <c r="D135" s="291"/>
      <c r="E135" s="291"/>
      <c r="F135" s="312" t="s">
        <v>1941</v>
      </c>
      <c r="G135" s="291"/>
      <c r="H135" s="291" t="s">
        <v>1975</v>
      </c>
      <c r="I135" s="291" t="s">
        <v>1937</v>
      </c>
      <c r="J135" s="291">
        <v>50</v>
      </c>
      <c r="K135" s="337"/>
    </row>
    <row r="136" spans="2:11" s="1" customFormat="1" ht="15" customHeight="1">
      <c r="B136" s="334"/>
      <c r="C136" s="291" t="s">
        <v>1962</v>
      </c>
      <c r="D136" s="291"/>
      <c r="E136" s="291"/>
      <c r="F136" s="312" t="s">
        <v>1941</v>
      </c>
      <c r="G136" s="291"/>
      <c r="H136" s="291" t="s">
        <v>1975</v>
      </c>
      <c r="I136" s="291" t="s">
        <v>1937</v>
      </c>
      <c r="J136" s="291">
        <v>50</v>
      </c>
      <c r="K136" s="337"/>
    </row>
    <row r="137" spans="2:11" s="1" customFormat="1" ht="15" customHeight="1">
      <c r="B137" s="334"/>
      <c r="C137" s="291" t="s">
        <v>1963</v>
      </c>
      <c r="D137" s="291"/>
      <c r="E137" s="291"/>
      <c r="F137" s="312" t="s">
        <v>1941</v>
      </c>
      <c r="G137" s="291"/>
      <c r="H137" s="291" t="s">
        <v>1988</v>
      </c>
      <c r="I137" s="291" t="s">
        <v>1937</v>
      </c>
      <c r="J137" s="291">
        <v>255</v>
      </c>
      <c r="K137" s="337"/>
    </row>
    <row r="138" spans="2:11" s="1" customFormat="1" ht="15" customHeight="1">
      <c r="B138" s="334"/>
      <c r="C138" s="291" t="s">
        <v>1965</v>
      </c>
      <c r="D138" s="291"/>
      <c r="E138" s="291"/>
      <c r="F138" s="312" t="s">
        <v>1935</v>
      </c>
      <c r="G138" s="291"/>
      <c r="H138" s="291" t="s">
        <v>1989</v>
      </c>
      <c r="I138" s="291" t="s">
        <v>1967</v>
      </c>
      <c r="J138" s="291"/>
      <c r="K138" s="337"/>
    </row>
    <row r="139" spans="2:11" s="1" customFormat="1" ht="15" customHeight="1">
      <c r="B139" s="334"/>
      <c r="C139" s="291" t="s">
        <v>1968</v>
      </c>
      <c r="D139" s="291"/>
      <c r="E139" s="291"/>
      <c r="F139" s="312" t="s">
        <v>1935</v>
      </c>
      <c r="G139" s="291"/>
      <c r="H139" s="291" t="s">
        <v>1990</v>
      </c>
      <c r="I139" s="291" t="s">
        <v>1970</v>
      </c>
      <c r="J139" s="291"/>
      <c r="K139" s="337"/>
    </row>
    <row r="140" spans="2:11" s="1" customFormat="1" ht="15" customHeight="1">
      <c r="B140" s="334"/>
      <c r="C140" s="291" t="s">
        <v>1971</v>
      </c>
      <c r="D140" s="291"/>
      <c r="E140" s="291"/>
      <c r="F140" s="312" t="s">
        <v>1935</v>
      </c>
      <c r="G140" s="291"/>
      <c r="H140" s="291" t="s">
        <v>1971</v>
      </c>
      <c r="I140" s="291" t="s">
        <v>1970</v>
      </c>
      <c r="J140" s="291"/>
      <c r="K140" s="337"/>
    </row>
    <row r="141" spans="2:11" s="1" customFormat="1" ht="15" customHeight="1">
      <c r="B141" s="334"/>
      <c r="C141" s="291" t="s">
        <v>35</v>
      </c>
      <c r="D141" s="291"/>
      <c r="E141" s="291"/>
      <c r="F141" s="312" t="s">
        <v>1935</v>
      </c>
      <c r="G141" s="291"/>
      <c r="H141" s="291" t="s">
        <v>1991</v>
      </c>
      <c r="I141" s="291" t="s">
        <v>1970</v>
      </c>
      <c r="J141" s="291"/>
      <c r="K141" s="337"/>
    </row>
    <row r="142" spans="2:11" s="1" customFormat="1" ht="15" customHeight="1">
      <c r="B142" s="334"/>
      <c r="C142" s="291" t="s">
        <v>1992</v>
      </c>
      <c r="D142" s="291"/>
      <c r="E142" s="291"/>
      <c r="F142" s="312" t="s">
        <v>1935</v>
      </c>
      <c r="G142" s="291"/>
      <c r="H142" s="291" t="s">
        <v>1993</v>
      </c>
      <c r="I142" s="291" t="s">
        <v>1970</v>
      </c>
      <c r="J142" s="291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415" t="s">
        <v>1994</v>
      </c>
      <c r="D147" s="415"/>
      <c r="E147" s="415"/>
      <c r="F147" s="415"/>
      <c r="G147" s="415"/>
      <c r="H147" s="415"/>
      <c r="I147" s="415"/>
      <c r="J147" s="415"/>
      <c r="K147" s="303"/>
    </row>
    <row r="148" spans="2:11" s="1" customFormat="1" ht="17.25" customHeight="1">
      <c r="B148" s="302"/>
      <c r="C148" s="304" t="s">
        <v>1929</v>
      </c>
      <c r="D148" s="304"/>
      <c r="E148" s="304"/>
      <c r="F148" s="304" t="s">
        <v>1930</v>
      </c>
      <c r="G148" s="305"/>
      <c r="H148" s="304" t="s">
        <v>51</v>
      </c>
      <c r="I148" s="304" t="s">
        <v>54</v>
      </c>
      <c r="J148" s="304" t="s">
        <v>1931</v>
      </c>
      <c r="K148" s="303"/>
    </row>
    <row r="149" spans="2:11" s="1" customFormat="1" ht="17.25" customHeight="1">
      <c r="B149" s="302"/>
      <c r="C149" s="306" t="s">
        <v>1932</v>
      </c>
      <c r="D149" s="306"/>
      <c r="E149" s="306"/>
      <c r="F149" s="307" t="s">
        <v>1933</v>
      </c>
      <c r="G149" s="308"/>
      <c r="H149" s="306"/>
      <c r="I149" s="306"/>
      <c r="J149" s="306" t="s">
        <v>1934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1938</v>
      </c>
      <c r="D151" s="291"/>
      <c r="E151" s="291"/>
      <c r="F151" s="342" t="s">
        <v>1935</v>
      </c>
      <c r="G151" s="291"/>
      <c r="H151" s="341" t="s">
        <v>1975</v>
      </c>
      <c r="I151" s="341" t="s">
        <v>1937</v>
      </c>
      <c r="J151" s="341">
        <v>120</v>
      </c>
      <c r="K151" s="337"/>
    </row>
    <row r="152" spans="2:11" s="1" customFormat="1" ht="15" customHeight="1">
      <c r="B152" s="314"/>
      <c r="C152" s="341" t="s">
        <v>1984</v>
      </c>
      <c r="D152" s="291"/>
      <c r="E152" s="291"/>
      <c r="F152" s="342" t="s">
        <v>1935</v>
      </c>
      <c r="G152" s="291"/>
      <c r="H152" s="341" t="s">
        <v>1995</v>
      </c>
      <c r="I152" s="341" t="s">
        <v>1937</v>
      </c>
      <c r="J152" s="341" t="s">
        <v>1986</v>
      </c>
      <c r="K152" s="337"/>
    </row>
    <row r="153" spans="2:11" s="1" customFormat="1" ht="15" customHeight="1">
      <c r="B153" s="314"/>
      <c r="C153" s="341" t="s">
        <v>82</v>
      </c>
      <c r="D153" s="291"/>
      <c r="E153" s="291"/>
      <c r="F153" s="342" t="s">
        <v>1935</v>
      </c>
      <c r="G153" s="291"/>
      <c r="H153" s="341" t="s">
        <v>1996</v>
      </c>
      <c r="I153" s="341" t="s">
        <v>1937</v>
      </c>
      <c r="J153" s="341" t="s">
        <v>1986</v>
      </c>
      <c r="K153" s="337"/>
    </row>
    <row r="154" spans="2:11" s="1" customFormat="1" ht="15" customHeight="1">
      <c r="B154" s="314"/>
      <c r="C154" s="341" t="s">
        <v>1940</v>
      </c>
      <c r="D154" s="291"/>
      <c r="E154" s="291"/>
      <c r="F154" s="342" t="s">
        <v>1941</v>
      </c>
      <c r="G154" s="291"/>
      <c r="H154" s="341" t="s">
        <v>1975</v>
      </c>
      <c r="I154" s="341" t="s">
        <v>1937</v>
      </c>
      <c r="J154" s="341">
        <v>50</v>
      </c>
      <c r="K154" s="337"/>
    </row>
    <row r="155" spans="2:11" s="1" customFormat="1" ht="15" customHeight="1">
      <c r="B155" s="314"/>
      <c r="C155" s="341" t="s">
        <v>1943</v>
      </c>
      <c r="D155" s="291"/>
      <c r="E155" s="291"/>
      <c r="F155" s="342" t="s">
        <v>1935</v>
      </c>
      <c r="G155" s="291"/>
      <c r="H155" s="341" t="s">
        <v>1975</v>
      </c>
      <c r="I155" s="341" t="s">
        <v>1945</v>
      </c>
      <c r="J155" s="341"/>
      <c r="K155" s="337"/>
    </row>
    <row r="156" spans="2:11" s="1" customFormat="1" ht="15" customHeight="1">
      <c r="B156" s="314"/>
      <c r="C156" s="341" t="s">
        <v>1954</v>
      </c>
      <c r="D156" s="291"/>
      <c r="E156" s="291"/>
      <c r="F156" s="342" t="s">
        <v>1941</v>
      </c>
      <c r="G156" s="291"/>
      <c r="H156" s="341" t="s">
        <v>1975</v>
      </c>
      <c r="I156" s="341" t="s">
        <v>1937</v>
      </c>
      <c r="J156" s="341">
        <v>50</v>
      </c>
      <c r="K156" s="337"/>
    </row>
    <row r="157" spans="2:11" s="1" customFormat="1" ht="15" customHeight="1">
      <c r="B157" s="314"/>
      <c r="C157" s="341" t="s">
        <v>1962</v>
      </c>
      <c r="D157" s="291"/>
      <c r="E157" s="291"/>
      <c r="F157" s="342" t="s">
        <v>1941</v>
      </c>
      <c r="G157" s="291"/>
      <c r="H157" s="341" t="s">
        <v>1975</v>
      </c>
      <c r="I157" s="341" t="s">
        <v>1937</v>
      </c>
      <c r="J157" s="341">
        <v>50</v>
      </c>
      <c r="K157" s="337"/>
    </row>
    <row r="158" spans="2:11" s="1" customFormat="1" ht="15" customHeight="1">
      <c r="B158" s="314"/>
      <c r="C158" s="341" t="s">
        <v>1960</v>
      </c>
      <c r="D158" s="291"/>
      <c r="E158" s="291"/>
      <c r="F158" s="342" t="s">
        <v>1941</v>
      </c>
      <c r="G158" s="291"/>
      <c r="H158" s="341" t="s">
        <v>1975</v>
      </c>
      <c r="I158" s="341" t="s">
        <v>1937</v>
      </c>
      <c r="J158" s="341">
        <v>50</v>
      </c>
      <c r="K158" s="337"/>
    </row>
    <row r="159" spans="2:11" s="1" customFormat="1" ht="15" customHeight="1">
      <c r="B159" s="314"/>
      <c r="C159" s="341" t="s">
        <v>119</v>
      </c>
      <c r="D159" s="291"/>
      <c r="E159" s="291"/>
      <c r="F159" s="342" t="s">
        <v>1935</v>
      </c>
      <c r="G159" s="291"/>
      <c r="H159" s="341" t="s">
        <v>1997</v>
      </c>
      <c r="I159" s="341" t="s">
        <v>1937</v>
      </c>
      <c r="J159" s="341" t="s">
        <v>1998</v>
      </c>
      <c r="K159" s="337"/>
    </row>
    <row r="160" spans="2:11" s="1" customFormat="1" ht="15" customHeight="1">
      <c r="B160" s="314"/>
      <c r="C160" s="341" t="s">
        <v>1999</v>
      </c>
      <c r="D160" s="291"/>
      <c r="E160" s="291"/>
      <c r="F160" s="342" t="s">
        <v>1935</v>
      </c>
      <c r="G160" s="291"/>
      <c r="H160" s="341" t="s">
        <v>2000</v>
      </c>
      <c r="I160" s="341" t="s">
        <v>1970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80"/>
      <c r="C164" s="281"/>
      <c r="D164" s="281"/>
      <c r="E164" s="281"/>
      <c r="F164" s="281"/>
      <c r="G164" s="281"/>
      <c r="H164" s="281"/>
      <c r="I164" s="281"/>
      <c r="J164" s="281"/>
      <c r="K164" s="282"/>
    </row>
    <row r="165" spans="2:11" s="1" customFormat="1" ht="45" customHeight="1">
      <c r="B165" s="283"/>
      <c r="C165" s="416" t="s">
        <v>2001</v>
      </c>
      <c r="D165" s="416"/>
      <c r="E165" s="416"/>
      <c r="F165" s="416"/>
      <c r="G165" s="416"/>
      <c r="H165" s="416"/>
      <c r="I165" s="416"/>
      <c r="J165" s="416"/>
      <c r="K165" s="284"/>
    </row>
    <row r="166" spans="2:11" s="1" customFormat="1" ht="17.25" customHeight="1">
      <c r="B166" s="283"/>
      <c r="C166" s="304" t="s">
        <v>1929</v>
      </c>
      <c r="D166" s="304"/>
      <c r="E166" s="304"/>
      <c r="F166" s="304" t="s">
        <v>1930</v>
      </c>
      <c r="G166" s="346"/>
      <c r="H166" s="347" t="s">
        <v>51</v>
      </c>
      <c r="I166" s="347" t="s">
        <v>54</v>
      </c>
      <c r="J166" s="304" t="s">
        <v>1931</v>
      </c>
      <c r="K166" s="284"/>
    </row>
    <row r="167" spans="2:11" s="1" customFormat="1" ht="17.25" customHeight="1">
      <c r="B167" s="285"/>
      <c r="C167" s="306" t="s">
        <v>1932</v>
      </c>
      <c r="D167" s="306"/>
      <c r="E167" s="306"/>
      <c r="F167" s="307" t="s">
        <v>1933</v>
      </c>
      <c r="G167" s="348"/>
      <c r="H167" s="349"/>
      <c r="I167" s="349"/>
      <c r="J167" s="306" t="s">
        <v>1934</v>
      </c>
      <c r="K167" s="286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91" t="s">
        <v>1938</v>
      </c>
      <c r="D169" s="291"/>
      <c r="E169" s="291"/>
      <c r="F169" s="312" t="s">
        <v>1935</v>
      </c>
      <c r="G169" s="291"/>
      <c r="H169" s="291" t="s">
        <v>1975</v>
      </c>
      <c r="I169" s="291" t="s">
        <v>1937</v>
      </c>
      <c r="J169" s="291">
        <v>120</v>
      </c>
      <c r="K169" s="337"/>
    </row>
    <row r="170" spans="2:11" s="1" customFormat="1" ht="15" customHeight="1">
      <c r="B170" s="314"/>
      <c r="C170" s="291" t="s">
        <v>1984</v>
      </c>
      <c r="D170" s="291"/>
      <c r="E170" s="291"/>
      <c r="F170" s="312" t="s">
        <v>1935</v>
      </c>
      <c r="G170" s="291"/>
      <c r="H170" s="291" t="s">
        <v>1985</v>
      </c>
      <c r="I170" s="291" t="s">
        <v>1937</v>
      </c>
      <c r="J170" s="291" t="s">
        <v>1986</v>
      </c>
      <c r="K170" s="337"/>
    </row>
    <row r="171" spans="2:11" s="1" customFormat="1" ht="15" customHeight="1">
      <c r="B171" s="314"/>
      <c r="C171" s="291" t="s">
        <v>82</v>
      </c>
      <c r="D171" s="291"/>
      <c r="E171" s="291"/>
      <c r="F171" s="312" t="s">
        <v>1935</v>
      </c>
      <c r="G171" s="291"/>
      <c r="H171" s="291" t="s">
        <v>2002</v>
      </c>
      <c r="I171" s="291" t="s">
        <v>1937</v>
      </c>
      <c r="J171" s="291" t="s">
        <v>1986</v>
      </c>
      <c r="K171" s="337"/>
    </row>
    <row r="172" spans="2:11" s="1" customFormat="1" ht="15" customHeight="1">
      <c r="B172" s="314"/>
      <c r="C172" s="291" t="s">
        <v>1940</v>
      </c>
      <c r="D172" s="291"/>
      <c r="E172" s="291"/>
      <c r="F172" s="312" t="s">
        <v>1941</v>
      </c>
      <c r="G172" s="291"/>
      <c r="H172" s="291" t="s">
        <v>2002</v>
      </c>
      <c r="I172" s="291" t="s">
        <v>1937</v>
      </c>
      <c r="J172" s="291">
        <v>50</v>
      </c>
      <c r="K172" s="337"/>
    </row>
    <row r="173" spans="2:11" s="1" customFormat="1" ht="15" customHeight="1">
      <c r="B173" s="314"/>
      <c r="C173" s="291" t="s">
        <v>1943</v>
      </c>
      <c r="D173" s="291"/>
      <c r="E173" s="291"/>
      <c r="F173" s="312" t="s">
        <v>1935</v>
      </c>
      <c r="G173" s="291"/>
      <c r="H173" s="291" t="s">
        <v>2002</v>
      </c>
      <c r="I173" s="291" t="s">
        <v>1945</v>
      </c>
      <c r="J173" s="291"/>
      <c r="K173" s="337"/>
    </row>
    <row r="174" spans="2:11" s="1" customFormat="1" ht="15" customHeight="1">
      <c r="B174" s="314"/>
      <c r="C174" s="291" t="s">
        <v>1954</v>
      </c>
      <c r="D174" s="291"/>
      <c r="E174" s="291"/>
      <c r="F174" s="312" t="s">
        <v>1941</v>
      </c>
      <c r="G174" s="291"/>
      <c r="H174" s="291" t="s">
        <v>2002</v>
      </c>
      <c r="I174" s="291" t="s">
        <v>1937</v>
      </c>
      <c r="J174" s="291">
        <v>50</v>
      </c>
      <c r="K174" s="337"/>
    </row>
    <row r="175" spans="2:11" s="1" customFormat="1" ht="15" customHeight="1">
      <c r="B175" s="314"/>
      <c r="C175" s="291" t="s">
        <v>1962</v>
      </c>
      <c r="D175" s="291"/>
      <c r="E175" s="291"/>
      <c r="F175" s="312" t="s">
        <v>1941</v>
      </c>
      <c r="G175" s="291"/>
      <c r="H175" s="291" t="s">
        <v>2002</v>
      </c>
      <c r="I175" s="291" t="s">
        <v>1937</v>
      </c>
      <c r="J175" s="291">
        <v>50</v>
      </c>
      <c r="K175" s="337"/>
    </row>
    <row r="176" spans="2:11" s="1" customFormat="1" ht="15" customHeight="1">
      <c r="B176" s="314"/>
      <c r="C176" s="291" t="s">
        <v>1960</v>
      </c>
      <c r="D176" s="291"/>
      <c r="E176" s="291"/>
      <c r="F176" s="312" t="s">
        <v>1941</v>
      </c>
      <c r="G176" s="291"/>
      <c r="H176" s="291" t="s">
        <v>2002</v>
      </c>
      <c r="I176" s="291" t="s">
        <v>1937</v>
      </c>
      <c r="J176" s="291">
        <v>50</v>
      </c>
      <c r="K176" s="337"/>
    </row>
    <row r="177" spans="2:11" s="1" customFormat="1" ht="15" customHeight="1">
      <c r="B177" s="314"/>
      <c r="C177" s="291" t="s">
        <v>135</v>
      </c>
      <c r="D177" s="291"/>
      <c r="E177" s="291"/>
      <c r="F177" s="312" t="s">
        <v>1935</v>
      </c>
      <c r="G177" s="291"/>
      <c r="H177" s="291" t="s">
        <v>2003</v>
      </c>
      <c r="I177" s="291" t="s">
        <v>2004</v>
      </c>
      <c r="J177" s="291"/>
      <c r="K177" s="337"/>
    </row>
    <row r="178" spans="2:11" s="1" customFormat="1" ht="15" customHeight="1">
      <c r="B178" s="314"/>
      <c r="C178" s="291" t="s">
        <v>54</v>
      </c>
      <c r="D178" s="291"/>
      <c r="E178" s="291"/>
      <c r="F178" s="312" t="s">
        <v>1935</v>
      </c>
      <c r="G178" s="291"/>
      <c r="H178" s="291" t="s">
        <v>2005</v>
      </c>
      <c r="I178" s="291" t="s">
        <v>2006</v>
      </c>
      <c r="J178" s="291">
        <v>1</v>
      </c>
      <c r="K178" s="337"/>
    </row>
    <row r="179" spans="2:11" s="1" customFormat="1" ht="15" customHeight="1">
      <c r="B179" s="314"/>
      <c r="C179" s="291" t="s">
        <v>50</v>
      </c>
      <c r="D179" s="291"/>
      <c r="E179" s="291"/>
      <c r="F179" s="312" t="s">
        <v>1935</v>
      </c>
      <c r="G179" s="291"/>
      <c r="H179" s="291" t="s">
        <v>2007</v>
      </c>
      <c r="I179" s="291" t="s">
        <v>1937</v>
      </c>
      <c r="J179" s="291">
        <v>20</v>
      </c>
      <c r="K179" s="337"/>
    </row>
    <row r="180" spans="2:11" s="1" customFormat="1" ht="15" customHeight="1">
      <c r="B180" s="314"/>
      <c r="C180" s="291" t="s">
        <v>51</v>
      </c>
      <c r="D180" s="291"/>
      <c r="E180" s="291"/>
      <c r="F180" s="312" t="s">
        <v>1935</v>
      </c>
      <c r="G180" s="291"/>
      <c r="H180" s="291" t="s">
        <v>2008</v>
      </c>
      <c r="I180" s="291" t="s">
        <v>1937</v>
      </c>
      <c r="J180" s="291">
        <v>255</v>
      </c>
      <c r="K180" s="337"/>
    </row>
    <row r="181" spans="2:11" s="1" customFormat="1" ht="15" customHeight="1">
      <c r="B181" s="314"/>
      <c r="C181" s="291" t="s">
        <v>136</v>
      </c>
      <c r="D181" s="291"/>
      <c r="E181" s="291"/>
      <c r="F181" s="312" t="s">
        <v>1935</v>
      </c>
      <c r="G181" s="291"/>
      <c r="H181" s="291" t="s">
        <v>1899</v>
      </c>
      <c r="I181" s="291" t="s">
        <v>1937</v>
      </c>
      <c r="J181" s="291">
        <v>10</v>
      </c>
      <c r="K181" s="337"/>
    </row>
    <row r="182" spans="2:11" s="1" customFormat="1" ht="15" customHeight="1">
      <c r="B182" s="314"/>
      <c r="C182" s="291" t="s">
        <v>137</v>
      </c>
      <c r="D182" s="291"/>
      <c r="E182" s="291"/>
      <c r="F182" s="312" t="s">
        <v>1935</v>
      </c>
      <c r="G182" s="291"/>
      <c r="H182" s="291" t="s">
        <v>2009</v>
      </c>
      <c r="I182" s="291" t="s">
        <v>1970</v>
      </c>
      <c r="J182" s="291"/>
      <c r="K182" s="337"/>
    </row>
    <row r="183" spans="2:11" s="1" customFormat="1" ht="15" customHeight="1">
      <c r="B183" s="314"/>
      <c r="C183" s="291" t="s">
        <v>2010</v>
      </c>
      <c r="D183" s="291"/>
      <c r="E183" s="291"/>
      <c r="F183" s="312" t="s">
        <v>1935</v>
      </c>
      <c r="G183" s="291"/>
      <c r="H183" s="291" t="s">
        <v>2011</v>
      </c>
      <c r="I183" s="291" t="s">
        <v>1970</v>
      </c>
      <c r="J183" s="291"/>
      <c r="K183" s="337"/>
    </row>
    <row r="184" spans="2:11" s="1" customFormat="1" ht="15" customHeight="1">
      <c r="B184" s="314"/>
      <c r="C184" s="291" t="s">
        <v>1999</v>
      </c>
      <c r="D184" s="291"/>
      <c r="E184" s="291"/>
      <c r="F184" s="312" t="s">
        <v>1935</v>
      </c>
      <c r="G184" s="291"/>
      <c r="H184" s="291" t="s">
        <v>2012</v>
      </c>
      <c r="I184" s="291" t="s">
        <v>1970</v>
      </c>
      <c r="J184" s="291"/>
      <c r="K184" s="337"/>
    </row>
    <row r="185" spans="2:11" s="1" customFormat="1" ht="15" customHeight="1">
      <c r="B185" s="314"/>
      <c r="C185" s="291" t="s">
        <v>139</v>
      </c>
      <c r="D185" s="291"/>
      <c r="E185" s="291"/>
      <c r="F185" s="312" t="s">
        <v>1941</v>
      </c>
      <c r="G185" s="291"/>
      <c r="H185" s="291" t="s">
        <v>2013</v>
      </c>
      <c r="I185" s="291" t="s">
        <v>1937</v>
      </c>
      <c r="J185" s="291">
        <v>50</v>
      </c>
      <c r="K185" s="337"/>
    </row>
    <row r="186" spans="2:11" s="1" customFormat="1" ht="15" customHeight="1">
      <c r="B186" s="314"/>
      <c r="C186" s="291" t="s">
        <v>2014</v>
      </c>
      <c r="D186" s="291"/>
      <c r="E186" s="291"/>
      <c r="F186" s="312" t="s">
        <v>1941</v>
      </c>
      <c r="G186" s="291"/>
      <c r="H186" s="291" t="s">
        <v>2015</v>
      </c>
      <c r="I186" s="291" t="s">
        <v>2016</v>
      </c>
      <c r="J186" s="291"/>
      <c r="K186" s="337"/>
    </row>
    <row r="187" spans="2:11" s="1" customFormat="1" ht="15" customHeight="1">
      <c r="B187" s="314"/>
      <c r="C187" s="291" t="s">
        <v>2017</v>
      </c>
      <c r="D187" s="291"/>
      <c r="E187" s="291"/>
      <c r="F187" s="312" t="s">
        <v>1941</v>
      </c>
      <c r="G187" s="291"/>
      <c r="H187" s="291" t="s">
        <v>2018</v>
      </c>
      <c r="I187" s="291" t="s">
        <v>2016</v>
      </c>
      <c r="J187" s="291"/>
      <c r="K187" s="337"/>
    </row>
    <row r="188" spans="2:11" s="1" customFormat="1" ht="15" customHeight="1">
      <c r="B188" s="314"/>
      <c r="C188" s="291" t="s">
        <v>2019</v>
      </c>
      <c r="D188" s="291"/>
      <c r="E188" s="291"/>
      <c r="F188" s="312" t="s">
        <v>1941</v>
      </c>
      <c r="G188" s="291"/>
      <c r="H188" s="291" t="s">
        <v>2020</v>
      </c>
      <c r="I188" s="291" t="s">
        <v>2016</v>
      </c>
      <c r="J188" s="291"/>
      <c r="K188" s="337"/>
    </row>
    <row r="189" spans="2:11" s="1" customFormat="1" ht="15" customHeight="1">
      <c r="B189" s="314"/>
      <c r="C189" s="350" t="s">
        <v>2021</v>
      </c>
      <c r="D189" s="291"/>
      <c r="E189" s="291"/>
      <c r="F189" s="312" t="s">
        <v>1941</v>
      </c>
      <c r="G189" s="291"/>
      <c r="H189" s="291" t="s">
        <v>2022</v>
      </c>
      <c r="I189" s="291" t="s">
        <v>2023</v>
      </c>
      <c r="J189" s="351" t="s">
        <v>2024</v>
      </c>
      <c r="K189" s="337"/>
    </row>
    <row r="190" spans="2:11" s="1" customFormat="1" ht="15" customHeight="1">
      <c r="B190" s="314"/>
      <c r="C190" s="350" t="s">
        <v>39</v>
      </c>
      <c r="D190" s="291"/>
      <c r="E190" s="291"/>
      <c r="F190" s="312" t="s">
        <v>1935</v>
      </c>
      <c r="G190" s="291"/>
      <c r="H190" s="288" t="s">
        <v>2025</v>
      </c>
      <c r="I190" s="291" t="s">
        <v>2026</v>
      </c>
      <c r="J190" s="291"/>
      <c r="K190" s="337"/>
    </row>
    <row r="191" spans="2:11" s="1" customFormat="1" ht="15" customHeight="1">
      <c r="B191" s="314"/>
      <c r="C191" s="350" t="s">
        <v>2027</v>
      </c>
      <c r="D191" s="291"/>
      <c r="E191" s="291"/>
      <c r="F191" s="312" t="s">
        <v>1935</v>
      </c>
      <c r="G191" s="291"/>
      <c r="H191" s="291" t="s">
        <v>2028</v>
      </c>
      <c r="I191" s="291" t="s">
        <v>1970</v>
      </c>
      <c r="J191" s="291"/>
      <c r="K191" s="337"/>
    </row>
    <row r="192" spans="2:11" s="1" customFormat="1" ht="15" customHeight="1">
      <c r="B192" s="314"/>
      <c r="C192" s="350" t="s">
        <v>2029</v>
      </c>
      <c r="D192" s="291"/>
      <c r="E192" s="291"/>
      <c r="F192" s="312" t="s">
        <v>1935</v>
      </c>
      <c r="G192" s="291"/>
      <c r="H192" s="291" t="s">
        <v>2030</v>
      </c>
      <c r="I192" s="291" t="s">
        <v>1970</v>
      </c>
      <c r="J192" s="291"/>
      <c r="K192" s="337"/>
    </row>
    <row r="193" spans="2:11" s="1" customFormat="1" ht="15" customHeight="1">
      <c r="B193" s="314"/>
      <c r="C193" s="350" t="s">
        <v>2031</v>
      </c>
      <c r="D193" s="291"/>
      <c r="E193" s="291"/>
      <c r="F193" s="312" t="s">
        <v>1941</v>
      </c>
      <c r="G193" s="291"/>
      <c r="H193" s="291" t="s">
        <v>2032</v>
      </c>
      <c r="I193" s="291" t="s">
        <v>1970</v>
      </c>
      <c r="J193" s="291"/>
      <c r="K193" s="337"/>
    </row>
    <row r="194" spans="2:11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pans="2:11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pans="2:11" s="1" customFormat="1" ht="13.5">
      <c r="B198" s="280"/>
      <c r="C198" s="281"/>
      <c r="D198" s="281"/>
      <c r="E198" s="281"/>
      <c r="F198" s="281"/>
      <c r="G198" s="281"/>
      <c r="H198" s="281"/>
      <c r="I198" s="281"/>
      <c r="J198" s="281"/>
      <c r="K198" s="282"/>
    </row>
    <row r="199" spans="2:11" s="1" customFormat="1" ht="21">
      <c r="B199" s="283"/>
      <c r="C199" s="416" t="s">
        <v>2033</v>
      </c>
      <c r="D199" s="416"/>
      <c r="E199" s="416"/>
      <c r="F199" s="416"/>
      <c r="G199" s="416"/>
      <c r="H199" s="416"/>
      <c r="I199" s="416"/>
      <c r="J199" s="416"/>
      <c r="K199" s="284"/>
    </row>
    <row r="200" spans="2:11" s="1" customFormat="1" ht="25.5" customHeight="1">
      <c r="B200" s="283"/>
      <c r="C200" s="353" t="s">
        <v>2034</v>
      </c>
      <c r="D200" s="353"/>
      <c r="E200" s="353"/>
      <c r="F200" s="353" t="s">
        <v>2035</v>
      </c>
      <c r="G200" s="354"/>
      <c r="H200" s="417" t="s">
        <v>2036</v>
      </c>
      <c r="I200" s="417"/>
      <c r="J200" s="417"/>
      <c r="K200" s="284"/>
    </row>
    <row r="201" spans="2:1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pans="2:11" s="1" customFormat="1" ht="15" customHeight="1">
      <c r="B202" s="314"/>
      <c r="C202" s="291" t="s">
        <v>2026</v>
      </c>
      <c r="D202" s="291"/>
      <c r="E202" s="291"/>
      <c r="F202" s="312" t="s">
        <v>40</v>
      </c>
      <c r="G202" s="291"/>
      <c r="H202" s="418" t="s">
        <v>2037</v>
      </c>
      <c r="I202" s="418"/>
      <c r="J202" s="418"/>
      <c r="K202" s="337"/>
    </row>
    <row r="203" spans="2:11" s="1" customFormat="1" ht="15" customHeight="1">
      <c r="B203" s="314"/>
      <c r="C203" s="291"/>
      <c r="D203" s="291"/>
      <c r="E203" s="291"/>
      <c r="F203" s="312" t="s">
        <v>41</v>
      </c>
      <c r="G203" s="291"/>
      <c r="H203" s="418" t="s">
        <v>2038</v>
      </c>
      <c r="I203" s="418"/>
      <c r="J203" s="418"/>
      <c r="K203" s="337"/>
    </row>
    <row r="204" spans="2:11" s="1" customFormat="1" ht="15" customHeight="1">
      <c r="B204" s="314"/>
      <c r="C204" s="291"/>
      <c r="D204" s="291"/>
      <c r="E204" s="291"/>
      <c r="F204" s="312" t="s">
        <v>44</v>
      </c>
      <c r="G204" s="291"/>
      <c r="H204" s="418" t="s">
        <v>2039</v>
      </c>
      <c r="I204" s="418"/>
      <c r="J204" s="418"/>
      <c r="K204" s="337"/>
    </row>
    <row r="205" spans="2:11" s="1" customFormat="1" ht="15" customHeight="1">
      <c r="B205" s="314"/>
      <c r="C205" s="291"/>
      <c r="D205" s="291"/>
      <c r="E205" s="291"/>
      <c r="F205" s="312" t="s">
        <v>42</v>
      </c>
      <c r="G205" s="291"/>
      <c r="H205" s="418" t="s">
        <v>2040</v>
      </c>
      <c r="I205" s="418"/>
      <c r="J205" s="418"/>
      <c r="K205" s="337"/>
    </row>
    <row r="206" spans="2:11" s="1" customFormat="1" ht="15" customHeight="1">
      <c r="B206" s="314"/>
      <c r="C206" s="291"/>
      <c r="D206" s="291"/>
      <c r="E206" s="291"/>
      <c r="F206" s="312" t="s">
        <v>43</v>
      </c>
      <c r="G206" s="291"/>
      <c r="H206" s="418" t="s">
        <v>2041</v>
      </c>
      <c r="I206" s="418"/>
      <c r="J206" s="418"/>
      <c r="K206" s="337"/>
    </row>
    <row r="207" spans="2:11" s="1" customFormat="1" ht="15" customHeight="1">
      <c r="B207" s="314"/>
      <c r="C207" s="291"/>
      <c r="D207" s="291"/>
      <c r="E207" s="291"/>
      <c r="F207" s="312"/>
      <c r="G207" s="291"/>
      <c r="H207" s="291"/>
      <c r="I207" s="291"/>
      <c r="J207" s="291"/>
      <c r="K207" s="337"/>
    </row>
    <row r="208" spans="2:11" s="1" customFormat="1" ht="15" customHeight="1">
      <c r="B208" s="314"/>
      <c r="C208" s="291" t="s">
        <v>1982</v>
      </c>
      <c r="D208" s="291"/>
      <c r="E208" s="291"/>
      <c r="F208" s="312" t="s">
        <v>75</v>
      </c>
      <c r="G208" s="291"/>
      <c r="H208" s="418" t="s">
        <v>2042</v>
      </c>
      <c r="I208" s="418"/>
      <c r="J208" s="418"/>
      <c r="K208" s="337"/>
    </row>
    <row r="209" spans="2:11" s="1" customFormat="1" ht="15" customHeight="1">
      <c r="B209" s="314"/>
      <c r="C209" s="291"/>
      <c r="D209" s="291"/>
      <c r="E209" s="291"/>
      <c r="F209" s="312" t="s">
        <v>1878</v>
      </c>
      <c r="G209" s="291"/>
      <c r="H209" s="418" t="s">
        <v>1879</v>
      </c>
      <c r="I209" s="418"/>
      <c r="J209" s="418"/>
      <c r="K209" s="337"/>
    </row>
    <row r="210" spans="2:11" s="1" customFormat="1" ht="15" customHeight="1">
      <c r="B210" s="314"/>
      <c r="C210" s="291"/>
      <c r="D210" s="291"/>
      <c r="E210" s="291"/>
      <c r="F210" s="312" t="s">
        <v>1876</v>
      </c>
      <c r="G210" s="291"/>
      <c r="H210" s="418" t="s">
        <v>2043</v>
      </c>
      <c r="I210" s="418"/>
      <c r="J210" s="418"/>
      <c r="K210" s="337"/>
    </row>
    <row r="211" spans="2:11" s="1" customFormat="1" ht="15" customHeight="1">
      <c r="B211" s="355"/>
      <c r="C211" s="291"/>
      <c r="D211" s="291"/>
      <c r="E211" s="291"/>
      <c r="F211" s="312" t="s">
        <v>1880</v>
      </c>
      <c r="G211" s="350"/>
      <c r="H211" s="419" t="s">
        <v>1881</v>
      </c>
      <c r="I211" s="419"/>
      <c r="J211" s="419"/>
      <c r="K211" s="356"/>
    </row>
    <row r="212" spans="2:11" s="1" customFormat="1" ht="15" customHeight="1">
      <c r="B212" s="355"/>
      <c r="C212" s="291"/>
      <c r="D212" s="291"/>
      <c r="E212" s="291"/>
      <c r="F212" s="312" t="s">
        <v>1882</v>
      </c>
      <c r="G212" s="350"/>
      <c r="H212" s="419" t="s">
        <v>2044</v>
      </c>
      <c r="I212" s="419"/>
      <c r="J212" s="419"/>
      <c r="K212" s="356"/>
    </row>
    <row r="213" spans="2:11" s="1" customFormat="1" ht="15" customHeight="1">
      <c r="B213" s="355"/>
      <c r="C213" s="291"/>
      <c r="D213" s="291"/>
      <c r="E213" s="291"/>
      <c r="F213" s="312"/>
      <c r="G213" s="350"/>
      <c r="H213" s="341"/>
      <c r="I213" s="341"/>
      <c r="J213" s="341"/>
      <c r="K213" s="356"/>
    </row>
    <row r="214" spans="2:11" s="1" customFormat="1" ht="15" customHeight="1">
      <c r="B214" s="355"/>
      <c r="C214" s="291" t="s">
        <v>2006</v>
      </c>
      <c r="D214" s="291"/>
      <c r="E214" s="291"/>
      <c r="F214" s="312">
        <v>1</v>
      </c>
      <c r="G214" s="350"/>
      <c r="H214" s="419" t="s">
        <v>2045</v>
      </c>
      <c r="I214" s="419"/>
      <c r="J214" s="419"/>
      <c r="K214" s="356"/>
    </row>
    <row r="215" spans="2:11" s="1" customFormat="1" ht="15" customHeight="1">
      <c r="B215" s="355"/>
      <c r="C215" s="291"/>
      <c r="D215" s="291"/>
      <c r="E215" s="291"/>
      <c r="F215" s="312">
        <v>2</v>
      </c>
      <c r="G215" s="350"/>
      <c r="H215" s="419" t="s">
        <v>2046</v>
      </c>
      <c r="I215" s="419"/>
      <c r="J215" s="419"/>
      <c r="K215" s="356"/>
    </row>
    <row r="216" spans="2:11" s="1" customFormat="1" ht="15" customHeight="1">
      <c r="B216" s="355"/>
      <c r="C216" s="291"/>
      <c r="D216" s="291"/>
      <c r="E216" s="291"/>
      <c r="F216" s="312">
        <v>3</v>
      </c>
      <c r="G216" s="350"/>
      <c r="H216" s="419" t="s">
        <v>2047</v>
      </c>
      <c r="I216" s="419"/>
      <c r="J216" s="419"/>
      <c r="K216" s="356"/>
    </row>
    <row r="217" spans="2:11" s="1" customFormat="1" ht="15" customHeight="1">
      <c r="B217" s="355"/>
      <c r="C217" s="291"/>
      <c r="D217" s="291"/>
      <c r="E217" s="291"/>
      <c r="F217" s="312">
        <v>4</v>
      </c>
      <c r="G217" s="350"/>
      <c r="H217" s="419" t="s">
        <v>2048</v>
      </c>
      <c r="I217" s="419"/>
      <c r="J217" s="419"/>
      <c r="K217" s="356"/>
    </row>
    <row r="218" spans="2:11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83</v>
      </c>
      <c r="AZ2" s="110" t="s">
        <v>106</v>
      </c>
      <c r="BA2" s="110" t="s">
        <v>106</v>
      </c>
      <c r="BB2" s="110" t="s">
        <v>107</v>
      </c>
      <c r="BC2" s="110" t="s">
        <v>108</v>
      </c>
      <c r="BD2" s="110" t="s">
        <v>78</v>
      </c>
    </row>
    <row r="3" spans="2:5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78</v>
      </c>
      <c r="AZ3" s="110" t="s">
        <v>109</v>
      </c>
      <c r="BA3" s="110" t="s">
        <v>109</v>
      </c>
      <c r="BB3" s="110" t="s">
        <v>107</v>
      </c>
      <c r="BC3" s="110" t="s">
        <v>110</v>
      </c>
      <c r="BD3" s="110" t="s">
        <v>78</v>
      </c>
    </row>
    <row r="4" spans="2:56" s="1" customFormat="1" ht="24.95" customHeight="1">
      <c r="B4" s="22"/>
      <c r="D4" s="113" t="s">
        <v>111</v>
      </c>
      <c r="L4" s="22"/>
      <c r="M4" s="114" t="s">
        <v>10</v>
      </c>
      <c r="AT4" s="19" t="s">
        <v>4</v>
      </c>
      <c r="AZ4" s="110" t="s">
        <v>112</v>
      </c>
      <c r="BA4" s="110" t="s">
        <v>112</v>
      </c>
      <c r="BB4" s="110" t="s">
        <v>107</v>
      </c>
      <c r="BC4" s="110" t="s">
        <v>113</v>
      </c>
      <c r="BD4" s="110" t="s">
        <v>78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Oprava povrchu komunikací, výměna vodovodu a oprava kanalizace v Klatovech 2024, 5. část</v>
      </c>
      <c r="F7" s="405"/>
      <c r="G7" s="405"/>
      <c r="H7" s="405"/>
      <c r="L7" s="22"/>
    </row>
    <row r="8" spans="2:12" s="1" customFormat="1" ht="12" customHeight="1">
      <c r="B8" s="22"/>
      <c r="D8" s="115" t="s">
        <v>114</v>
      </c>
      <c r="L8" s="22"/>
    </row>
    <row r="9" spans="1:31" s="2" customFormat="1" ht="16.5" customHeight="1">
      <c r="A9" s="36"/>
      <c r="B9" s="41"/>
      <c r="C9" s="36"/>
      <c r="D9" s="36"/>
      <c r="E9" s="404" t="s">
        <v>115</v>
      </c>
      <c r="F9" s="406"/>
      <c r="G9" s="406"/>
      <c r="H9" s="406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116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07" t="s">
        <v>117</v>
      </c>
      <c r="F11" s="406"/>
      <c r="G11" s="406"/>
      <c r="H11" s="406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19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21</v>
      </c>
      <c r="E14" s="36"/>
      <c r="F14" s="105" t="s">
        <v>22</v>
      </c>
      <c r="G14" s="36"/>
      <c r="H14" s="36"/>
      <c r="I14" s="115" t="s">
        <v>23</v>
      </c>
      <c r="J14" s="117" t="str">
        <f>'Rekapitulace stavby'!AN8</f>
        <v>10. 4. 2024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25</v>
      </c>
      <c r="E16" s="36"/>
      <c r="F16" s="36"/>
      <c r="G16" s="36"/>
      <c r="H16" s="36"/>
      <c r="I16" s="115" t="s">
        <v>26</v>
      </c>
      <c r="J16" s="105" t="str">
        <f>IF('Rekapitulace stavby'!AN10="","",'Rekapitulace stavby'!AN10)</f>
        <v/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5" t="s">
        <v>27</v>
      </c>
      <c r="J17" s="105" t="str">
        <f>IF('Rekapitulace stavby'!AN11="","",'Rekapitulace stavby'!AN11)</f>
        <v/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28</v>
      </c>
      <c r="E19" s="36"/>
      <c r="F19" s="36"/>
      <c r="G19" s="36"/>
      <c r="H19" s="36"/>
      <c r="I19" s="115" t="s">
        <v>26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08" t="str">
        <f>'Rekapitulace stavby'!E14</f>
        <v>Vyplň údaj</v>
      </c>
      <c r="F20" s="409"/>
      <c r="G20" s="409"/>
      <c r="H20" s="409"/>
      <c r="I20" s="115" t="s">
        <v>27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30</v>
      </c>
      <c r="E22" s="36"/>
      <c r="F22" s="36"/>
      <c r="G22" s="36"/>
      <c r="H22" s="36"/>
      <c r="I22" s="115" t="s">
        <v>26</v>
      </c>
      <c r="J22" s="105" t="str">
        <f>IF('Rekapitulace stavby'!AN16="","",'Rekapitulace stavby'!AN16)</f>
        <v/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 xml:space="preserve"> </v>
      </c>
      <c r="F23" s="36"/>
      <c r="G23" s="36"/>
      <c r="H23" s="36"/>
      <c r="I23" s="115" t="s">
        <v>27</v>
      </c>
      <c r="J23" s="105" t="str">
        <f>IF('Rekapitulace stavby'!AN17="","",'Rekapitulace stavby'!AN17)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32</v>
      </c>
      <c r="E25" s="36"/>
      <c r="F25" s="36"/>
      <c r="G25" s="36"/>
      <c r="H25" s="36"/>
      <c r="I25" s="115" t="s">
        <v>26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5" t="s">
        <v>27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33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410" t="s">
        <v>19</v>
      </c>
      <c r="F29" s="410"/>
      <c r="G29" s="410"/>
      <c r="H29" s="41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35</v>
      </c>
      <c r="E32" s="36"/>
      <c r="F32" s="36"/>
      <c r="G32" s="36"/>
      <c r="H32" s="36"/>
      <c r="I32" s="36"/>
      <c r="J32" s="123">
        <f>ROUND(J97,2)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37</v>
      </c>
      <c r="G34" s="36"/>
      <c r="H34" s="36"/>
      <c r="I34" s="124" t="s">
        <v>36</v>
      </c>
      <c r="J34" s="124" t="s">
        <v>38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39</v>
      </c>
      <c r="E35" s="115" t="s">
        <v>40</v>
      </c>
      <c r="F35" s="126">
        <f>ROUND((SUM(BE97:BE408)),2)</f>
        <v>0</v>
      </c>
      <c r="G35" s="36"/>
      <c r="H35" s="36"/>
      <c r="I35" s="127">
        <v>0.21</v>
      </c>
      <c r="J35" s="126">
        <f>ROUND(((SUM(BE97:BE408))*I35),2)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41</v>
      </c>
      <c r="F36" s="126">
        <f>ROUND((SUM(BF97:BF408)),2)</f>
        <v>0</v>
      </c>
      <c r="G36" s="36"/>
      <c r="H36" s="36"/>
      <c r="I36" s="127">
        <v>0.15</v>
      </c>
      <c r="J36" s="126">
        <f>ROUND(((SUM(BF97:BF408))*I36),2)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42</v>
      </c>
      <c r="F37" s="126">
        <f>ROUND((SUM(BG97:BG408)),2)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43</v>
      </c>
      <c r="F38" s="126">
        <f>ROUND((SUM(BH97:BH408)),2)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44</v>
      </c>
      <c r="F39" s="126">
        <f>ROUND((SUM(BI97:BI408)),2)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45</v>
      </c>
      <c r="E41" s="130"/>
      <c r="F41" s="130"/>
      <c r="G41" s="131" t="s">
        <v>46</v>
      </c>
      <c r="H41" s="132" t="s">
        <v>47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118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11" t="str">
        <f>E7</f>
        <v>Oprava povrchu komunikací, výměna vodovodu a oprava kanalizace v Klatovech 2024, 5. část</v>
      </c>
      <c r="F50" s="412"/>
      <c r="G50" s="412"/>
      <c r="H50" s="412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11" t="s">
        <v>115</v>
      </c>
      <c r="F52" s="413"/>
      <c r="G52" s="413"/>
      <c r="H52" s="413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116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101-1 - KOMUNIKACE</v>
      </c>
      <c r="F54" s="413"/>
      <c r="G54" s="413"/>
      <c r="H54" s="413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10. 4. 2024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30</v>
      </c>
      <c r="J58" s="34" t="str">
        <f>E23</f>
        <v xml:space="preserve"> 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28</v>
      </c>
      <c r="D59" s="38"/>
      <c r="E59" s="38"/>
      <c r="F59" s="29" t="str">
        <f>IF(E20="","",E20)</f>
        <v>Vyplň údaj</v>
      </c>
      <c r="G59" s="38"/>
      <c r="H59" s="38"/>
      <c r="I59" s="31" t="s">
        <v>32</v>
      </c>
      <c r="J59" s="34" t="str">
        <f>E26</f>
        <v xml:space="preserve"> 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119</v>
      </c>
      <c r="D61" s="140"/>
      <c r="E61" s="140"/>
      <c r="F61" s="140"/>
      <c r="G61" s="140"/>
      <c r="H61" s="140"/>
      <c r="I61" s="140"/>
      <c r="J61" s="141" t="s">
        <v>120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67</v>
      </c>
      <c r="D63" s="38"/>
      <c r="E63" s="38"/>
      <c r="F63" s="38"/>
      <c r="G63" s="38"/>
      <c r="H63" s="38"/>
      <c r="I63" s="38"/>
      <c r="J63" s="79">
        <f>J97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121</v>
      </c>
    </row>
    <row r="64" spans="2:12" s="9" customFormat="1" ht="24.95" customHeight="1">
      <c r="B64" s="143"/>
      <c r="C64" s="144"/>
      <c r="D64" s="145" t="s">
        <v>122</v>
      </c>
      <c r="E64" s="146"/>
      <c r="F64" s="146"/>
      <c r="G64" s="146"/>
      <c r="H64" s="146"/>
      <c r="I64" s="146"/>
      <c r="J64" s="147">
        <f>J98</f>
        <v>0</v>
      </c>
      <c r="K64" s="144"/>
      <c r="L64" s="148"/>
    </row>
    <row r="65" spans="2:12" s="10" customFormat="1" ht="19.9" customHeight="1">
      <c r="B65" s="149"/>
      <c r="C65" s="99"/>
      <c r="D65" s="150" t="s">
        <v>123</v>
      </c>
      <c r="E65" s="151"/>
      <c r="F65" s="151"/>
      <c r="G65" s="151"/>
      <c r="H65" s="151"/>
      <c r="I65" s="151"/>
      <c r="J65" s="152">
        <f>J99</f>
        <v>0</v>
      </c>
      <c r="K65" s="99"/>
      <c r="L65" s="153"/>
    </row>
    <row r="66" spans="2:12" s="10" customFormat="1" ht="19.9" customHeight="1">
      <c r="B66" s="149"/>
      <c r="C66" s="99"/>
      <c r="D66" s="150" t="s">
        <v>124</v>
      </c>
      <c r="E66" s="151"/>
      <c r="F66" s="151"/>
      <c r="G66" s="151"/>
      <c r="H66" s="151"/>
      <c r="I66" s="151"/>
      <c r="J66" s="152">
        <f>J192</f>
        <v>0</v>
      </c>
      <c r="K66" s="99"/>
      <c r="L66" s="153"/>
    </row>
    <row r="67" spans="2:12" s="10" customFormat="1" ht="19.9" customHeight="1">
      <c r="B67" s="149"/>
      <c r="C67" s="99"/>
      <c r="D67" s="150" t="s">
        <v>125</v>
      </c>
      <c r="E67" s="151"/>
      <c r="F67" s="151"/>
      <c r="G67" s="151"/>
      <c r="H67" s="151"/>
      <c r="I67" s="151"/>
      <c r="J67" s="152">
        <f>J272</f>
        <v>0</v>
      </c>
      <c r="K67" s="99"/>
      <c r="L67" s="153"/>
    </row>
    <row r="68" spans="2:12" s="10" customFormat="1" ht="19.9" customHeight="1">
      <c r="B68" s="149"/>
      <c r="C68" s="99"/>
      <c r="D68" s="150" t="s">
        <v>126</v>
      </c>
      <c r="E68" s="151"/>
      <c r="F68" s="151"/>
      <c r="G68" s="151"/>
      <c r="H68" s="151"/>
      <c r="I68" s="151"/>
      <c r="J68" s="152">
        <f>J311</f>
        <v>0</v>
      </c>
      <c r="K68" s="99"/>
      <c r="L68" s="153"/>
    </row>
    <row r="69" spans="2:12" s="10" customFormat="1" ht="19.9" customHeight="1">
      <c r="B69" s="149"/>
      <c r="C69" s="99"/>
      <c r="D69" s="150" t="s">
        <v>127</v>
      </c>
      <c r="E69" s="151"/>
      <c r="F69" s="151"/>
      <c r="G69" s="151"/>
      <c r="H69" s="151"/>
      <c r="I69" s="151"/>
      <c r="J69" s="152">
        <f>J384</f>
        <v>0</v>
      </c>
      <c r="K69" s="99"/>
      <c r="L69" s="153"/>
    </row>
    <row r="70" spans="2:12" s="10" customFormat="1" ht="19.9" customHeight="1">
      <c r="B70" s="149"/>
      <c r="C70" s="99"/>
      <c r="D70" s="150" t="s">
        <v>128</v>
      </c>
      <c r="E70" s="151"/>
      <c r="F70" s="151"/>
      <c r="G70" s="151"/>
      <c r="H70" s="151"/>
      <c r="I70" s="151"/>
      <c r="J70" s="152">
        <f>J386</f>
        <v>0</v>
      </c>
      <c r="K70" s="99"/>
      <c r="L70" s="153"/>
    </row>
    <row r="71" spans="2:12" s="9" customFormat="1" ht="24.95" customHeight="1">
      <c r="B71" s="143"/>
      <c r="C71" s="144"/>
      <c r="D71" s="145" t="s">
        <v>129</v>
      </c>
      <c r="E71" s="146"/>
      <c r="F71" s="146"/>
      <c r="G71" s="146"/>
      <c r="H71" s="146"/>
      <c r="I71" s="146"/>
      <c r="J71" s="147">
        <f>J388</f>
        <v>0</v>
      </c>
      <c r="K71" s="144"/>
      <c r="L71" s="148"/>
    </row>
    <row r="72" spans="2:12" s="10" customFormat="1" ht="19.9" customHeight="1">
      <c r="B72" s="149"/>
      <c r="C72" s="99"/>
      <c r="D72" s="150" t="s">
        <v>130</v>
      </c>
      <c r="E72" s="151"/>
      <c r="F72" s="151"/>
      <c r="G72" s="151"/>
      <c r="H72" s="151"/>
      <c r="I72" s="151"/>
      <c r="J72" s="152">
        <f>J389</f>
        <v>0</v>
      </c>
      <c r="K72" s="99"/>
      <c r="L72" s="153"/>
    </row>
    <row r="73" spans="2:12" s="9" customFormat="1" ht="24.95" customHeight="1">
      <c r="B73" s="143"/>
      <c r="C73" s="144"/>
      <c r="D73" s="145" t="s">
        <v>131</v>
      </c>
      <c r="E73" s="146"/>
      <c r="F73" s="146"/>
      <c r="G73" s="146"/>
      <c r="H73" s="146"/>
      <c r="I73" s="146"/>
      <c r="J73" s="147">
        <f>J397</f>
        <v>0</v>
      </c>
      <c r="K73" s="144"/>
      <c r="L73" s="148"/>
    </row>
    <row r="74" spans="2:12" s="10" customFormat="1" ht="19.9" customHeight="1">
      <c r="B74" s="149"/>
      <c r="C74" s="99"/>
      <c r="D74" s="150" t="s">
        <v>132</v>
      </c>
      <c r="E74" s="151"/>
      <c r="F74" s="151"/>
      <c r="G74" s="151"/>
      <c r="H74" s="151"/>
      <c r="I74" s="151"/>
      <c r="J74" s="152">
        <f>J398</f>
        <v>0</v>
      </c>
      <c r="K74" s="99"/>
      <c r="L74" s="153"/>
    </row>
    <row r="75" spans="2:12" s="10" customFormat="1" ht="19.9" customHeight="1">
      <c r="B75" s="149"/>
      <c r="C75" s="99"/>
      <c r="D75" s="150" t="s">
        <v>133</v>
      </c>
      <c r="E75" s="151"/>
      <c r="F75" s="151"/>
      <c r="G75" s="151"/>
      <c r="H75" s="151"/>
      <c r="I75" s="151"/>
      <c r="J75" s="152">
        <f>J405</f>
        <v>0</v>
      </c>
      <c r="K75" s="99"/>
      <c r="L75" s="153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134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411" t="str">
        <f>E7</f>
        <v>Oprava povrchu komunikací, výměna vodovodu a oprava kanalizace v Klatovech 2024, 5. část</v>
      </c>
      <c r="F85" s="412"/>
      <c r="G85" s="412"/>
      <c r="H85" s="412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114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411" t="s">
        <v>115</v>
      </c>
      <c r="F87" s="413"/>
      <c r="G87" s="413"/>
      <c r="H87" s="413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116</v>
      </c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65" t="str">
        <f>E11</f>
        <v>SO 101-1 - KOMUNIKACE</v>
      </c>
      <c r="F89" s="413"/>
      <c r="G89" s="413"/>
      <c r="H89" s="413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F14</f>
        <v xml:space="preserve"> </v>
      </c>
      <c r="G91" s="38"/>
      <c r="H91" s="38"/>
      <c r="I91" s="31" t="s">
        <v>23</v>
      </c>
      <c r="J91" s="61" t="str">
        <f>IF(J14="","",J14)</f>
        <v>10. 4. 2024</v>
      </c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25</v>
      </c>
      <c r="D93" s="38"/>
      <c r="E93" s="38"/>
      <c r="F93" s="29" t="str">
        <f>E17</f>
        <v xml:space="preserve"> </v>
      </c>
      <c r="G93" s="38"/>
      <c r="H93" s="38"/>
      <c r="I93" s="31" t="s">
        <v>30</v>
      </c>
      <c r="J93" s="34" t="str">
        <f>E23</f>
        <v xml:space="preserve"> 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31" t="s">
        <v>32</v>
      </c>
      <c r="J94" s="34" t="str">
        <f>E26</f>
        <v xml:space="preserve"> </v>
      </c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4"/>
      <c r="B96" s="155"/>
      <c r="C96" s="156" t="s">
        <v>135</v>
      </c>
      <c r="D96" s="157" t="s">
        <v>54</v>
      </c>
      <c r="E96" s="157" t="s">
        <v>50</v>
      </c>
      <c r="F96" s="157" t="s">
        <v>51</v>
      </c>
      <c r="G96" s="157" t="s">
        <v>136</v>
      </c>
      <c r="H96" s="157" t="s">
        <v>137</v>
      </c>
      <c r="I96" s="157" t="s">
        <v>138</v>
      </c>
      <c r="J96" s="157" t="s">
        <v>120</v>
      </c>
      <c r="K96" s="158" t="s">
        <v>139</v>
      </c>
      <c r="L96" s="159"/>
      <c r="M96" s="70" t="s">
        <v>19</v>
      </c>
      <c r="N96" s="71" t="s">
        <v>39</v>
      </c>
      <c r="O96" s="71" t="s">
        <v>140</v>
      </c>
      <c r="P96" s="71" t="s">
        <v>141</v>
      </c>
      <c r="Q96" s="71" t="s">
        <v>142</v>
      </c>
      <c r="R96" s="71" t="s">
        <v>143</v>
      </c>
      <c r="S96" s="71" t="s">
        <v>144</v>
      </c>
      <c r="T96" s="72" t="s">
        <v>145</v>
      </c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</row>
    <row r="97" spans="1:63" s="2" customFormat="1" ht="22.9" customHeight="1">
      <c r="A97" s="36"/>
      <c r="B97" s="37"/>
      <c r="C97" s="77" t="s">
        <v>146</v>
      </c>
      <c r="D97" s="38"/>
      <c r="E97" s="38"/>
      <c r="F97" s="38"/>
      <c r="G97" s="38"/>
      <c r="H97" s="38"/>
      <c r="I97" s="38"/>
      <c r="J97" s="160">
        <f>BK97</f>
        <v>0</v>
      </c>
      <c r="K97" s="38"/>
      <c r="L97" s="41"/>
      <c r="M97" s="73"/>
      <c r="N97" s="161"/>
      <c r="O97" s="74"/>
      <c r="P97" s="162">
        <f>P98+P388+P397</f>
        <v>0</v>
      </c>
      <c r="Q97" s="74"/>
      <c r="R97" s="162">
        <f>R98+R388+R397</f>
        <v>843.58098</v>
      </c>
      <c r="S97" s="74"/>
      <c r="T97" s="163">
        <f>T98+T388+T397</f>
        <v>1049.296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68</v>
      </c>
      <c r="AU97" s="19" t="s">
        <v>121</v>
      </c>
      <c r="BK97" s="164">
        <f>BK98+BK388+BK397</f>
        <v>0</v>
      </c>
    </row>
    <row r="98" spans="2:63" s="12" customFormat="1" ht="25.9" customHeight="1">
      <c r="B98" s="165"/>
      <c r="C98" s="166"/>
      <c r="D98" s="167" t="s">
        <v>68</v>
      </c>
      <c r="E98" s="168" t="s">
        <v>147</v>
      </c>
      <c r="F98" s="168" t="s">
        <v>148</v>
      </c>
      <c r="G98" s="166"/>
      <c r="H98" s="166"/>
      <c r="I98" s="169"/>
      <c r="J98" s="170">
        <f>BK98</f>
        <v>0</v>
      </c>
      <c r="K98" s="166"/>
      <c r="L98" s="171"/>
      <c r="M98" s="172"/>
      <c r="N98" s="173"/>
      <c r="O98" s="173"/>
      <c r="P98" s="174">
        <f>P99+P192+P272+P311+P384+P386</f>
        <v>0</v>
      </c>
      <c r="Q98" s="173"/>
      <c r="R98" s="174">
        <f>R99+R192+R272+R311+R384+R386</f>
        <v>843.5729799999999</v>
      </c>
      <c r="S98" s="173"/>
      <c r="T98" s="175">
        <f>T99+T192+T272+T311+T384+T386</f>
        <v>1049.296</v>
      </c>
      <c r="AR98" s="176" t="s">
        <v>76</v>
      </c>
      <c r="AT98" s="177" t="s">
        <v>68</v>
      </c>
      <c r="AU98" s="177" t="s">
        <v>69</v>
      </c>
      <c r="AY98" s="176" t="s">
        <v>149</v>
      </c>
      <c r="BK98" s="178">
        <f>BK99+BK192+BK272+BK311+BK384+BK386</f>
        <v>0</v>
      </c>
    </row>
    <row r="99" spans="2:63" s="12" customFormat="1" ht="22.9" customHeight="1">
      <c r="B99" s="165"/>
      <c r="C99" s="166"/>
      <c r="D99" s="167" t="s">
        <v>68</v>
      </c>
      <c r="E99" s="179" t="s">
        <v>76</v>
      </c>
      <c r="F99" s="179" t="s">
        <v>150</v>
      </c>
      <c r="G99" s="166"/>
      <c r="H99" s="166"/>
      <c r="I99" s="169"/>
      <c r="J99" s="180">
        <f>BK99</f>
        <v>0</v>
      </c>
      <c r="K99" s="166"/>
      <c r="L99" s="171"/>
      <c r="M99" s="172"/>
      <c r="N99" s="173"/>
      <c r="O99" s="173"/>
      <c r="P99" s="174">
        <f>SUM(P100:P191)</f>
        <v>0</v>
      </c>
      <c r="Q99" s="173"/>
      <c r="R99" s="174">
        <f>SUM(R100:R191)</f>
        <v>233.13555999999997</v>
      </c>
      <c r="S99" s="173"/>
      <c r="T99" s="175">
        <f>SUM(T100:T191)</f>
        <v>1048.6200000000001</v>
      </c>
      <c r="AR99" s="176" t="s">
        <v>76</v>
      </c>
      <c r="AT99" s="177" t="s">
        <v>68</v>
      </c>
      <c r="AU99" s="177" t="s">
        <v>76</v>
      </c>
      <c r="AY99" s="176" t="s">
        <v>149</v>
      </c>
      <c r="BK99" s="178">
        <f>SUM(BK100:BK191)</f>
        <v>0</v>
      </c>
    </row>
    <row r="100" spans="1:65" s="2" customFormat="1" ht="16.5" customHeight="1">
      <c r="A100" s="36"/>
      <c r="B100" s="37"/>
      <c r="C100" s="181" t="s">
        <v>76</v>
      </c>
      <c r="D100" s="181" t="s">
        <v>151</v>
      </c>
      <c r="E100" s="182" t="s">
        <v>152</v>
      </c>
      <c r="F100" s="183" t="s">
        <v>153</v>
      </c>
      <c r="G100" s="184" t="s">
        <v>154</v>
      </c>
      <c r="H100" s="185">
        <v>18</v>
      </c>
      <c r="I100" s="186"/>
      <c r="J100" s="187">
        <f>ROUND(I100*H100,2)</f>
        <v>0</v>
      </c>
      <c r="K100" s="183" t="s">
        <v>19</v>
      </c>
      <c r="L100" s="41"/>
      <c r="M100" s="188" t="s">
        <v>19</v>
      </c>
      <c r="N100" s="189" t="s">
        <v>40</v>
      </c>
      <c r="O100" s="66"/>
      <c r="P100" s="190">
        <f>O100*H100</f>
        <v>0</v>
      </c>
      <c r="Q100" s="190">
        <v>0</v>
      </c>
      <c r="R100" s="190">
        <f>Q100*H100</f>
        <v>0</v>
      </c>
      <c r="S100" s="190">
        <v>1</v>
      </c>
      <c r="T100" s="191">
        <f>S100*H100</f>
        <v>18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155</v>
      </c>
      <c r="AT100" s="192" t="s">
        <v>151</v>
      </c>
      <c r="AU100" s="192" t="s">
        <v>78</v>
      </c>
      <c r="AY100" s="19" t="s">
        <v>149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9" t="s">
        <v>76</v>
      </c>
      <c r="BK100" s="193">
        <f>ROUND(I100*H100,2)</f>
        <v>0</v>
      </c>
      <c r="BL100" s="19" t="s">
        <v>155</v>
      </c>
      <c r="BM100" s="192" t="s">
        <v>156</v>
      </c>
    </row>
    <row r="101" spans="1:65" s="2" customFormat="1" ht="37.9" customHeight="1">
      <c r="A101" s="36"/>
      <c r="B101" s="37"/>
      <c r="C101" s="181" t="s">
        <v>78</v>
      </c>
      <c r="D101" s="181" t="s">
        <v>151</v>
      </c>
      <c r="E101" s="182" t="s">
        <v>157</v>
      </c>
      <c r="F101" s="183" t="s">
        <v>158</v>
      </c>
      <c r="G101" s="184" t="s">
        <v>159</v>
      </c>
      <c r="H101" s="185">
        <v>15</v>
      </c>
      <c r="I101" s="186"/>
      <c r="J101" s="187">
        <f>ROUND(I101*H101,2)</f>
        <v>0</v>
      </c>
      <c r="K101" s="183" t="s">
        <v>160</v>
      </c>
      <c r="L101" s="41"/>
      <c r="M101" s="188" t="s">
        <v>19</v>
      </c>
      <c r="N101" s="189" t="s">
        <v>40</v>
      </c>
      <c r="O101" s="66"/>
      <c r="P101" s="190">
        <f>O101*H101</f>
        <v>0</v>
      </c>
      <c r="Q101" s="190">
        <v>0</v>
      </c>
      <c r="R101" s="190">
        <f>Q101*H101</f>
        <v>0</v>
      </c>
      <c r="S101" s="190">
        <v>0.26</v>
      </c>
      <c r="T101" s="191">
        <f>S101*H101</f>
        <v>3.9000000000000004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155</v>
      </c>
      <c r="AT101" s="192" t="s">
        <v>151</v>
      </c>
      <c r="AU101" s="192" t="s">
        <v>78</v>
      </c>
      <c r="AY101" s="19" t="s">
        <v>149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9" t="s">
        <v>76</v>
      </c>
      <c r="BK101" s="193">
        <f>ROUND(I101*H101,2)</f>
        <v>0</v>
      </c>
      <c r="BL101" s="19" t="s">
        <v>155</v>
      </c>
      <c r="BM101" s="192" t="s">
        <v>161</v>
      </c>
    </row>
    <row r="102" spans="1:47" s="2" customFormat="1" ht="11.25">
      <c r="A102" s="36"/>
      <c r="B102" s="37"/>
      <c r="C102" s="38"/>
      <c r="D102" s="194" t="s">
        <v>162</v>
      </c>
      <c r="E102" s="38"/>
      <c r="F102" s="195" t="s">
        <v>163</v>
      </c>
      <c r="G102" s="38"/>
      <c r="H102" s="38"/>
      <c r="I102" s="196"/>
      <c r="J102" s="38"/>
      <c r="K102" s="38"/>
      <c r="L102" s="41"/>
      <c r="M102" s="197"/>
      <c r="N102" s="198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162</v>
      </c>
      <c r="AU102" s="19" t="s">
        <v>78</v>
      </c>
    </row>
    <row r="103" spans="2:51" s="13" customFormat="1" ht="11.25">
      <c r="B103" s="199"/>
      <c r="C103" s="200"/>
      <c r="D103" s="201" t="s">
        <v>164</v>
      </c>
      <c r="E103" s="202" t="s">
        <v>19</v>
      </c>
      <c r="F103" s="203" t="s">
        <v>165</v>
      </c>
      <c r="G103" s="200"/>
      <c r="H103" s="202" t="s">
        <v>19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164</v>
      </c>
      <c r="AU103" s="209" t="s">
        <v>78</v>
      </c>
      <c r="AV103" s="13" t="s">
        <v>76</v>
      </c>
      <c r="AW103" s="13" t="s">
        <v>31</v>
      </c>
      <c r="AX103" s="13" t="s">
        <v>69</v>
      </c>
      <c r="AY103" s="209" t="s">
        <v>149</v>
      </c>
    </row>
    <row r="104" spans="2:51" s="14" customFormat="1" ht="11.25">
      <c r="B104" s="210"/>
      <c r="C104" s="211"/>
      <c r="D104" s="201" t="s">
        <v>164</v>
      </c>
      <c r="E104" s="212" t="s">
        <v>19</v>
      </c>
      <c r="F104" s="213" t="s">
        <v>8</v>
      </c>
      <c r="G104" s="211"/>
      <c r="H104" s="214">
        <v>15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164</v>
      </c>
      <c r="AU104" s="220" t="s">
        <v>78</v>
      </c>
      <c r="AV104" s="14" t="s">
        <v>78</v>
      </c>
      <c r="AW104" s="14" t="s">
        <v>31</v>
      </c>
      <c r="AX104" s="14" t="s">
        <v>69</v>
      </c>
      <c r="AY104" s="220" t="s">
        <v>149</v>
      </c>
    </row>
    <row r="105" spans="2:51" s="15" customFormat="1" ht="11.25">
      <c r="B105" s="221"/>
      <c r="C105" s="222"/>
      <c r="D105" s="201" t="s">
        <v>164</v>
      </c>
      <c r="E105" s="223" t="s">
        <v>19</v>
      </c>
      <c r="F105" s="224" t="s">
        <v>166</v>
      </c>
      <c r="G105" s="222"/>
      <c r="H105" s="225">
        <v>15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164</v>
      </c>
      <c r="AU105" s="231" t="s">
        <v>78</v>
      </c>
      <c r="AV105" s="15" t="s">
        <v>155</v>
      </c>
      <c r="AW105" s="15" t="s">
        <v>31</v>
      </c>
      <c r="AX105" s="15" t="s">
        <v>76</v>
      </c>
      <c r="AY105" s="231" t="s">
        <v>149</v>
      </c>
    </row>
    <row r="106" spans="1:65" s="2" customFormat="1" ht="37.9" customHeight="1">
      <c r="A106" s="36"/>
      <c r="B106" s="37"/>
      <c r="C106" s="181" t="s">
        <v>167</v>
      </c>
      <c r="D106" s="181" t="s">
        <v>151</v>
      </c>
      <c r="E106" s="182" t="s">
        <v>168</v>
      </c>
      <c r="F106" s="183" t="s">
        <v>169</v>
      </c>
      <c r="G106" s="184" t="s">
        <v>159</v>
      </c>
      <c r="H106" s="185">
        <v>43</v>
      </c>
      <c r="I106" s="186"/>
      <c r="J106" s="187">
        <f>ROUND(I106*H106,2)</f>
        <v>0</v>
      </c>
      <c r="K106" s="183" t="s">
        <v>160</v>
      </c>
      <c r="L106" s="41"/>
      <c r="M106" s="188" t="s">
        <v>19</v>
      </c>
      <c r="N106" s="189" t="s">
        <v>40</v>
      </c>
      <c r="O106" s="66"/>
      <c r="P106" s="190">
        <f>O106*H106</f>
        <v>0</v>
      </c>
      <c r="Q106" s="190">
        <v>0</v>
      </c>
      <c r="R106" s="190">
        <f>Q106*H106</f>
        <v>0</v>
      </c>
      <c r="S106" s="190">
        <v>0.26</v>
      </c>
      <c r="T106" s="191">
        <f>S106*H106</f>
        <v>11.18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155</v>
      </c>
      <c r="AT106" s="192" t="s">
        <v>151</v>
      </c>
      <c r="AU106" s="192" t="s">
        <v>78</v>
      </c>
      <c r="AY106" s="19" t="s">
        <v>149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9" t="s">
        <v>76</v>
      </c>
      <c r="BK106" s="193">
        <f>ROUND(I106*H106,2)</f>
        <v>0</v>
      </c>
      <c r="BL106" s="19" t="s">
        <v>155</v>
      </c>
      <c r="BM106" s="192" t="s">
        <v>170</v>
      </c>
    </row>
    <row r="107" spans="1:47" s="2" customFormat="1" ht="11.25">
      <c r="A107" s="36"/>
      <c r="B107" s="37"/>
      <c r="C107" s="38"/>
      <c r="D107" s="194" t="s">
        <v>162</v>
      </c>
      <c r="E107" s="38"/>
      <c r="F107" s="195" t="s">
        <v>171</v>
      </c>
      <c r="G107" s="38"/>
      <c r="H107" s="38"/>
      <c r="I107" s="196"/>
      <c r="J107" s="38"/>
      <c r="K107" s="38"/>
      <c r="L107" s="41"/>
      <c r="M107" s="197"/>
      <c r="N107" s="198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162</v>
      </c>
      <c r="AU107" s="19" t="s">
        <v>78</v>
      </c>
    </row>
    <row r="108" spans="2:51" s="13" customFormat="1" ht="11.25">
      <c r="B108" s="199"/>
      <c r="C108" s="200"/>
      <c r="D108" s="201" t="s">
        <v>164</v>
      </c>
      <c r="E108" s="202" t="s">
        <v>19</v>
      </c>
      <c r="F108" s="203" t="s">
        <v>172</v>
      </c>
      <c r="G108" s="200"/>
      <c r="H108" s="202" t="s">
        <v>19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164</v>
      </c>
      <c r="AU108" s="209" t="s">
        <v>78</v>
      </c>
      <c r="AV108" s="13" t="s">
        <v>76</v>
      </c>
      <c r="AW108" s="13" t="s">
        <v>31</v>
      </c>
      <c r="AX108" s="13" t="s">
        <v>69</v>
      </c>
      <c r="AY108" s="209" t="s">
        <v>149</v>
      </c>
    </row>
    <row r="109" spans="2:51" s="14" customFormat="1" ht="11.25">
      <c r="B109" s="210"/>
      <c r="C109" s="211"/>
      <c r="D109" s="201" t="s">
        <v>164</v>
      </c>
      <c r="E109" s="212" t="s">
        <v>19</v>
      </c>
      <c r="F109" s="213" t="s">
        <v>173</v>
      </c>
      <c r="G109" s="211"/>
      <c r="H109" s="214">
        <v>43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164</v>
      </c>
      <c r="AU109" s="220" t="s">
        <v>78</v>
      </c>
      <c r="AV109" s="14" t="s">
        <v>78</v>
      </c>
      <c r="AW109" s="14" t="s">
        <v>31</v>
      </c>
      <c r="AX109" s="14" t="s">
        <v>69</v>
      </c>
      <c r="AY109" s="220" t="s">
        <v>149</v>
      </c>
    </row>
    <row r="110" spans="2:51" s="15" customFormat="1" ht="11.25">
      <c r="B110" s="221"/>
      <c r="C110" s="222"/>
      <c r="D110" s="201" t="s">
        <v>164</v>
      </c>
      <c r="E110" s="223" t="s">
        <v>19</v>
      </c>
      <c r="F110" s="224" t="s">
        <v>166</v>
      </c>
      <c r="G110" s="222"/>
      <c r="H110" s="225">
        <v>43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164</v>
      </c>
      <c r="AU110" s="231" t="s">
        <v>78</v>
      </c>
      <c r="AV110" s="15" t="s">
        <v>155</v>
      </c>
      <c r="AW110" s="15" t="s">
        <v>31</v>
      </c>
      <c r="AX110" s="15" t="s">
        <v>76</v>
      </c>
      <c r="AY110" s="231" t="s">
        <v>149</v>
      </c>
    </row>
    <row r="111" spans="1:65" s="2" customFormat="1" ht="33" customHeight="1">
      <c r="A111" s="36"/>
      <c r="B111" s="37"/>
      <c r="C111" s="181" t="s">
        <v>155</v>
      </c>
      <c r="D111" s="181" t="s">
        <v>151</v>
      </c>
      <c r="E111" s="182" t="s">
        <v>174</v>
      </c>
      <c r="F111" s="183" t="s">
        <v>175</v>
      </c>
      <c r="G111" s="184" t="s">
        <v>159</v>
      </c>
      <c r="H111" s="185">
        <v>1400</v>
      </c>
      <c r="I111" s="186"/>
      <c r="J111" s="187">
        <f>ROUND(I111*H111,2)</f>
        <v>0</v>
      </c>
      <c r="K111" s="183" t="s">
        <v>160</v>
      </c>
      <c r="L111" s="41"/>
      <c r="M111" s="188" t="s">
        <v>19</v>
      </c>
      <c r="N111" s="189" t="s">
        <v>40</v>
      </c>
      <c r="O111" s="66"/>
      <c r="P111" s="190">
        <f>O111*H111</f>
        <v>0</v>
      </c>
      <c r="Q111" s="190">
        <v>0</v>
      </c>
      <c r="R111" s="190">
        <f>Q111*H111</f>
        <v>0</v>
      </c>
      <c r="S111" s="190">
        <v>0.098</v>
      </c>
      <c r="T111" s="191">
        <f>S111*H111</f>
        <v>137.20000000000002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155</v>
      </c>
      <c r="AT111" s="192" t="s">
        <v>151</v>
      </c>
      <c r="AU111" s="192" t="s">
        <v>78</v>
      </c>
      <c r="AY111" s="19" t="s">
        <v>149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9" t="s">
        <v>76</v>
      </c>
      <c r="BK111" s="193">
        <f>ROUND(I111*H111,2)</f>
        <v>0</v>
      </c>
      <c r="BL111" s="19" t="s">
        <v>155</v>
      </c>
      <c r="BM111" s="192" t="s">
        <v>176</v>
      </c>
    </row>
    <row r="112" spans="1:47" s="2" customFormat="1" ht="11.25">
      <c r="A112" s="36"/>
      <c r="B112" s="37"/>
      <c r="C112" s="38"/>
      <c r="D112" s="194" t="s">
        <v>162</v>
      </c>
      <c r="E112" s="38"/>
      <c r="F112" s="195" t="s">
        <v>177</v>
      </c>
      <c r="G112" s="38"/>
      <c r="H112" s="38"/>
      <c r="I112" s="196"/>
      <c r="J112" s="38"/>
      <c r="K112" s="38"/>
      <c r="L112" s="41"/>
      <c r="M112" s="197"/>
      <c r="N112" s="198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162</v>
      </c>
      <c r="AU112" s="19" t="s">
        <v>78</v>
      </c>
    </row>
    <row r="113" spans="2:51" s="13" customFormat="1" ht="11.25">
      <c r="B113" s="199"/>
      <c r="C113" s="200"/>
      <c r="D113" s="201" t="s">
        <v>164</v>
      </c>
      <c r="E113" s="202" t="s">
        <v>19</v>
      </c>
      <c r="F113" s="203" t="s">
        <v>178</v>
      </c>
      <c r="G113" s="200"/>
      <c r="H113" s="202" t="s">
        <v>19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164</v>
      </c>
      <c r="AU113" s="209" t="s">
        <v>78</v>
      </c>
      <c r="AV113" s="13" t="s">
        <v>76</v>
      </c>
      <c r="AW113" s="13" t="s">
        <v>31</v>
      </c>
      <c r="AX113" s="13" t="s">
        <v>69</v>
      </c>
      <c r="AY113" s="209" t="s">
        <v>149</v>
      </c>
    </row>
    <row r="114" spans="2:51" s="14" customFormat="1" ht="11.25">
      <c r="B114" s="210"/>
      <c r="C114" s="211"/>
      <c r="D114" s="201" t="s">
        <v>164</v>
      </c>
      <c r="E114" s="212" t="s">
        <v>19</v>
      </c>
      <c r="F114" s="213" t="s">
        <v>179</v>
      </c>
      <c r="G114" s="211"/>
      <c r="H114" s="214">
        <v>1400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164</v>
      </c>
      <c r="AU114" s="220" t="s">
        <v>78</v>
      </c>
      <c r="AV114" s="14" t="s">
        <v>78</v>
      </c>
      <c r="AW114" s="14" t="s">
        <v>31</v>
      </c>
      <c r="AX114" s="14" t="s">
        <v>69</v>
      </c>
      <c r="AY114" s="220" t="s">
        <v>149</v>
      </c>
    </row>
    <row r="115" spans="2:51" s="15" customFormat="1" ht="11.25">
      <c r="B115" s="221"/>
      <c r="C115" s="222"/>
      <c r="D115" s="201" t="s">
        <v>164</v>
      </c>
      <c r="E115" s="223" t="s">
        <v>19</v>
      </c>
      <c r="F115" s="224" t="s">
        <v>166</v>
      </c>
      <c r="G115" s="222"/>
      <c r="H115" s="225">
        <v>1400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164</v>
      </c>
      <c r="AU115" s="231" t="s">
        <v>78</v>
      </c>
      <c r="AV115" s="15" t="s">
        <v>155</v>
      </c>
      <c r="AW115" s="15" t="s">
        <v>31</v>
      </c>
      <c r="AX115" s="15" t="s">
        <v>76</v>
      </c>
      <c r="AY115" s="231" t="s">
        <v>149</v>
      </c>
    </row>
    <row r="116" spans="1:65" s="2" customFormat="1" ht="24.2" customHeight="1">
      <c r="A116" s="36"/>
      <c r="B116" s="37"/>
      <c r="C116" s="181" t="s">
        <v>180</v>
      </c>
      <c r="D116" s="181" t="s">
        <v>151</v>
      </c>
      <c r="E116" s="182" t="s">
        <v>181</v>
      </c>
      <c r="F116" s="183" t="s">
        <v>182</v>
      </c>
      <c r="G116" s="184" t="s">
        <v>159</v>
      </c>
      <c r="H116" s="185">
        <v>3580</v>
      </c>
      <c r="I116" s="186"/>
      <c r="J116" s="187">
        <f>ROUND(I116*H116,2)</f>
        <v>0</v>
      </c>
      <c r="K116" s="183" t="s">
        <v>19</v>
      </c>
      <c r="L116" s="41"/>
      <c r="M116" s="188" t="s">
        <v>19</v>
      </c>
      <c r="N116" s="189" t="s">
        <v>40</v>
      </c>
      <c r="O116" s="66"/>
      <c r="P116" s="190">
        <f>O116*H116</f>
        <v>0</v>
      </c>
      <c r="Q116" s="190">
        <v>0.00016</v>
      </c>
      <c r="R116" s="190">
        <f>Q116*H116</f>
        <v>0.5728000000000001</v>
      </c>
      <c r="S116" s="190">
        <v>0.23</v>
      </c>
      <c r="T116" s="191">
        <f>S116*H116</f>
        <v>823.4000000000001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155</v>
      </c>
      <c r="AT116" s="192" t="s">
        <v>151</v>
      </c>
      <c r="AU116" s="192" t="s">
        <v>78</v>
      </c>
      <c r="AY116" s="19" t="s">
        <v>149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9" t="s">
        <v>76</v>
      </c>
      <c r="BK116" s="193">
        <f>ROUND(I116*H116,2)</f>
        <v>0</v>
      </c>
      <c r="BL116" s="19" t="s">
        <v>155</v>
      </c>
      <c r="BM116" s="192" t="s">
        <v>183</v>
      </c>
    </row>
    <row r="117" spans="1:47" s="2" customFormat="1" ht="19.5">
      <c r="A117" s="36"/>
      <c r="B117" s="37"/>
      <c r="C117" s="38"/>
      <c r="D117" s="201" t="s">
        <v>184</v>
      </c>
      <c r="E117" s="38"/>
      <c r="F117" s="232" t="s">
        <v>185</v>
      </c>
      <c r="G117" s="38"/>
      <c r="H117" s="38"/>
      <c r="I117" s="196"/>
      <c r="J117" s="38"/>
      <c r="K117" s="38"/>
      <c r="L117" s="41"/>
      <c r="M117" s="197"/>
      <c r="N117" s="198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184</v>
      </c>
      <c r="AU117" s="19" t="s">
        <v>78</v>
      </c>
    </row>
    <row r="118" spans="2:51" s="13" customFormat="1" ht="11.25">
      <c r="B118" s="199"/>
      <c r="C118" s="200"/>
      <c r="D118" s="201" t="s">
        <v>164</v>
      </c>
      <c r="E118" s="202" t="s">
        <v>19</v>
      </c>
      <c r="F118" s="203" t="s">
        <v>186</v>
      </c>
      <c r="G118" s="200"/>
      <c r="H118" s="202" t="s">
        <v>19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164</v>
      </c>
      <c r="AU118" s="209" t="s">
        <v>78</v>
      </c>
      <c r="AV118" s="13" t="s">
        <v>76</v>
      </c>
      <c r="AW118" s="13" t="s">
        <v>31</v>
      </c>
      <c r="AX118" s="13" t="s">
        <v>69</v>
      </c>
      <c r="AY118" s="209" t="s">
        <v>149</v>
      </c>
    </row>
    <row r="119" spans="2:51" s="14" customFormat="1" ht="11.25">
      <c r="B119" s="210"/>
      <c r="C119" s="211"/>
      <c r="D119" s="201" t="s">
        <v>164</v>
      </c>
      <c r="E119" s="212" t="s">
        <v>19</v>
      </c>
      <c r="F119" s="213" t="s">
        <v>187</v>
      </c>
      <c r="G119" s="211"/>
      <c r="H119" s="214">
        <v>3580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164</v>
      </c>
      <c r="AU119" s="220" t="s">
        <v>78</v>
      </c>
      <c r="AV119" s="14" t="s">
        <v>78</v>
      </c>
      <c r="AW119" s="14" t="s">
        <v>31</v>
      </c>
      <c r="AX119" s="14" t="s">
        <v>69</v>
      </c>
      <c r="AY119" s="220" t="s">
        <v>149</v>
      </c>
    </row>
    <row r="120" spans="2:51" s="15" customFormat="1" ht="11.25">
      <c r="B120" s="221"/>
      <c r="C120" s="222"/>
      <c r="D120" s="201" t="s">
        <v>164</v>
      </c>
      <c r="E120" s="223" t="s">
        <v>19</v>
      </c>
      <c r="F120" s="224" t="s">
        <v>166</v>
      </c>
      <c r="G120" s="222"/>
      <c r="H120" s="225">
        <v>3580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164</v>
      </c>
      <c r="AU120" s="231" t="s">
        <v>78</v>
      </c>
      <c r="AV120" s="15" t="s">
        <v>155</v>
      </c>
      <c r="AW120" s="15" t="s">
        <v>31</v>
      </c>
      <c r="AX120" s="15" t="s">
        <v>76</v>
      </c>
      <c r="AY120" s="231" t="s">
        <v>149</v>
      </c>
    </row>
    <row r="121" spans="1:65" s="2" customFormat="1" ht="24.2" customHeight="1">
      <c r="A121" s="36"/>
      <c r="B121" s="37"/>
      <c r="C121" s="181" t="s">
        <v>188</v>
      </c>
      <c r="D121" s="181" t="s">
        <v>151</v>
      </c>
      <c r="E121" s="182" t="s">
        <v>189</v>
      </c>
      <c r="F121" s="183" t="s">
        <v>190</v>
      </c>
      <c r="G121" s="184" t="s">
        <v>191</v>
      </c>
      <c r="H121" s="185">
        <v>387</v>
      </c>
      <c r="I121" s="186"/>
      <c r="J121" s="187">
        <f>ROUND(I121*H121,2)</f>
        <v>0</v>
      </c>
      <c r="K121" s="183" t="s">
        <v>160</v>
      </c>
      <c r="L121" s="41"/>
      <c r="M121" s="188" t="s">
        <v>19</v>
      </c>
      <c r="N121" s="189" t="s">
        <v>40</v>
      </c>
      <c r="O121" s="66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155</v>
      </c>
      <c r="AT121" s="192" t="s">
        <v>151</v>
      </c>
      <c r="AU121" s="192" t="s">
        <v>78</v>
      </c>
      <c r="AY121" s="19" t="s">
        <v>149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9" t="s">
        <v>76</v>
      </c>
      <c r="BK121" s="193">
        <f>ROUND(I121*H121,2)</f>
        <v>0</v>
      </c>
      <c r="BL121" s="19" t="s">
        <v>155</v>
      </c>
      <c r="BM121" s="192" t="s">
        <v>192</v>
      </c>
    </row>
    <row r="122" spans="1:47" s="2" customFormat="1" ht="11.25">
      <c r="A122" s="36"/>
      <c r="B122" s="37"/>
      <c r="C122" s="38"/>
      <c r="D122" s="194" t="s">
        <v>162</v>
      </c>
      <c r="E122" s="38"/>
      <c r="F122" s="195" t="s">
        <v>193</v>
      </c>
      <c r="G122" s="38"/>
      <c r="H122" s="38"/>
      <c r="I122" s="196"/>
      <c r="J122" s="38"/>
      <c r="K122" s="38"/>
      <c r="L122" s="41"/>
      <c r="M122" s="197"/>
      <c r="N122" s="198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162</v>
      </c>
      <c r="AU122" s="19" t="s">
        <v>78</v>
      </c>
    </row>
    <row r="123" spans="2:51" s="13" customFormat="1" ht="11.25">
      <c r="B123" s="199"/>
      <c r="C123" s="200"/>
      <c r="D123" s="201" t="s">
        <v>164</v>
      </c>
      <c r="E123" s="202" t="s">
        <v>19</v>
      </c>
      <c r="F123" s="203" t="s">
        <v>194</v>
      </c>
      <c r="G123" s="200"/>
      <c r="H123" s="202" t="s">
        <v>19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164</v>
      </c>
      <c r="AU123" s="209" t="s">
        <v>78</v>
      </c>
      <c r="AV123" s="13" t="s">
        <v>76</v>
      </c>
      <c r="AW123" s="13" t="s">
        <v>31</v>
      </c>
      <c r="AX123" s="13" t="s">
        <v>69</v>
      </c>
      <c r="AY123" s="209" t="s">
        <v>149</v>
      </c>
    </row>
    <row r="124" spans="2:51" s="14" customFormat="1" ht="11.25">
      <c r="B124" s="210"/>
      <c r="C124" s="211"/>
      <c r="D124" s="201" t="s">
        <v>164</v>
      </c>
      <c r="E124" s="212" t="s">
        <v>19</v>
      </c>
      <c r="F124" s="213" t="s">
        <v>195</v>
      </c>
      <c r="G124" s="211"/>
      <c r="H124" s="214">
        <v>387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164</v>
      </c>
      <c r="AU124" s="220" t="s">
        <v>78</v>
      </c>
      <c r="AV124" s="14" t="s">
        <v>78</v>
      </c>
      <c r="AW124" s="14" t="s">
        <v>31</v>
      </c>
      <c r="AX124" s="14" t="s">
        <v>69</v>
      </c>
      <c r="AY124" s="220" t="s">
        <v>149</v>
      </c>
    </row>
    <row r="125" spans="2:51" s="15" customFormat="1" ht="11.25">
      <c r="B125" s="221"/>
      <c r="C125" s="222"/>
      <c r="D125" s="201" t="s">
        <v>164</v>
      </c>
      <c r="E125" s="223" t="s">
        <v>19</v>
      </c>
      <c r="F125" s="224" t="s">
        <v>166</v>
      </c>
      <c r="G125" s="222"/>
      <c r="H125" s="225">
        <v>387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164</v>
      </c>
      <c r="AU125" s="231" t="s">
        <v>78</v>
      </c>
      <c r="AV125" s="15" t="s">
        <v>155</v>
      </c>
      <c r="AW125" s="15" t="s">
        <v>31</v>
      </c>
      <c r="AX125" s="15" t="s">
        <v>76</v>
      </c>
      <c r="AY125" s="231" t="s">
        <v>149</v>
      </c>
    </row>
    <row r="126" spans="1:65" s="2" customFormat="1" ht="24.2" customHeight="1">
      <c r="A126" s="36"/>
      <c r="B126" s="37"/>
      <c r="C126" s="181" t="s">
        <v>196</v>
      </c>
      <c r="D126" s="181" t="s">
        <v>151</v>
      </c>
      <c r="E126" s="182" t="s">
        <v>197</v>
      </c>
      <c r="F126" s="183" t="s">
        <v>198</v>
      </c>
      <c r="G126" s="184" t="s">
        <v>191</v>
      </c>
      <c r="H126" s="185">
        <v>268</v>
      </c>
      <c r="I126" s="186"/>
      <c r="J126" s="187">
        <f>ROUND(I126*H126,2)</f>
        <v>0</v>
      </c>
      <c r="K126" s="183" t="s">
        <v>160</v>
      </c>
      <c r="L126" s="41"/>
      <c r="M126" s="188" t="s">
        <v>19</v>
      </c>
      <c r="N126" s="189" t="s">
        <v>40</v>
      </c>
      <c r="O126" s="66"/>
      <c r="P126" s="190">
        <f>O126*H126</f>
        <v>0</v>
      </c>
      <c r="Q126" s="190">
        <v>0</v>
      </c>
      <c r="R126" s="190">
        <f>Q126*H126</f>
        <v>0</v>
      </c>
      <c r="S126" s="190">
        <v>0.205</v>
      </c>
      <c r="T126" s="191">
        <f>S126*H126</f>
        <v>54.94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155</v>
      </c>
      <c r="AT126" s="192" t="s">
        <v>151</v>
      </c>
      <c r="AU126" s="192" t="s">
        <v>78</v>
      </c>
      <c r="AY126" s="19" t="s">
        <v>149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9" t="s">
        <v>76</v>
      </c>
      <c r="BK126" s="193">
        <f>ROUND(I126*H126,2)</f>
        <v>0</v>
      </c>
      <c r="BL126" s="19" t="s">
        <v>155</v>
      </c>
      <c r="BM126" s="192" t="s">
        <v>199</v>
      </c>
    </row>
    <row r="127" spans="1:47" s="2" customFormat="1" ht="11.25">
      <c r="A127" s="36"/>
      <c r="B127" s="37"/>
      <c r="C127" s="38"/>
      <c r="D127" s="194" t="s">
        <v>162</v>
      </c>
      <c r="E127" s="38"/>
      <c r="F127" s="195" t="s">
        <v>200</v>
      </c>
      <c r="G127" s="38"/>
      <c r="H127" s="38"/>
      <c r="I127" s="196"/>
      <c r="J127" s="38"/>
      <c r="K127" s="38"/>
      <c r="L127" s="41"/>
      <c r="M127" s="197"/>
      <c r="N127" s="198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162</v>
      </c>
      <c r="AU127" s="19" t="s">
        <v>78</v>
      </c>
    </row>
    <row r="128" spans="2:51" s="13" customFormat="1" ht="11.25">
      <c r="B128" s="199"/>
      <c r="C128" s="200"/>
      <c r="D128" s="201" t="s">
        <v>164</v>
      </c>
      <c r="E128" s="202" t="s">
        <v>19</v>
      </c>
      <c r="F128" s="203" t="s">
        <v>201</v>
      </c>
      <c r="G128" s="200"/>
      <c r="H128" s="202" t="s">
        <v>19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164</v>
      </c>
      <c r="AU128" s="209" t="s">
        <v>78</v>
      </c>
      <c r="AV128" s="13" t="s">
        <v>76</v>
      </c>
      <c r="AW128" s="13" t="s">
        <v>31</v>
      </c>
      <c r="AX128" s="13" t="s">
        <v>69</v>
      </c>
      <c r="AY128" s="209" t="s">
        <v>149</v>
      </c>
    </row>
    <row r="129" spans="2:51" s="14" customFormat="1" ht="11.25">
      <c r="B129" s="210"/>
      <c r="C129" s="211"/>
      <c r="D129" s="201" t="s">
        <v>164</v>
      </c>
      <c r="E129" s="212" t="s">
        <v>19</v>
      </c>
      <c r="F129" s="213" t="s">
        <v>202</v>
      </c>
      <c r="G129" s="211"/>
      <c r="H129" s="214">
        <v>268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164</v>
      </c>
      <c r="AU129" s="220" t="s">
        <v>78</v>
      </c>
      <c r="AV129" s="14" t="s">
        <v>78</v>
      </c>
      <c r="AW129" s="14" t="s">
        <v>31</v>
      </c>
      <c r="AX129" s="14" t="s">
        <v>69</v>
      </c>
      <c r="AY129" s="220" t="s">
        <v>149</v>
      </c>
    </row>
    <row r="130" spans="2:51" s="15" customFormat="1" ht="11.25">
      <c r="B130" s="221"/>
      <c r="C130" s="222"/>
      <c r="D130" s="201" t="s">
        <v>164</v>
      </c>
      <c r="E130" s="223" t="s">
        <v>19</v>
      </c>
      <c r="F130" s="224" t="s">
        <v>166</v>
      </c>
      <c r="G130" s="222"/>
      <c r="H130" s="225">
        <v>268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164</v>
      </c>
      <c r="AU130" s="231" t="s">
        <v>78</v>
      </c>
      <c r="AV130" s="15" t="s">
        <v>155</v>
      </c>
      <c r="AW130" s="15" t="s">
        <v>31</v>
      </c>
      <c r="AX130" s="15" t="s">
        <v>76</v>
      </c>
      <c r="AY130" s="231" t="s">
        <v>149</v>
      </c>
    </row>
    <row r="131" spans="1:65" s="2" customFormat="1" ht="24.2" customHeight="1">
      <c r="A131" s="36"/>
      <c r="B131" s="37"/>
      <c r="C131" s="181" t="s">
        <v>203</v>
      </c>
      <c r="D131" s="181" t="s">
        <v>151</v>
      </c>
      <c r="E131" s="182" t="s">
        <v>204</v>
      </c>
      <c r="F131" s="183" t="s">
        <v>205</v>
      </c>
      <c r="G131" s="184" t="s">
        <v>191</v>
      </c>
      <c r="H131" s="185">
        <v>653</v>
      </c>
      <c r="I131" s="186"/>
      <c r="J131" s="187">
        <f>ROUND(I131*H131,2)</f>
        <v>0</v>
      </c>
      <c r="K131" s="183" t="s">
        <v>160</v>
      </c>
      <c r="L131" s="41"/>
      <c r="M131" s="188" t="s">
        <v>19</v>
      </c>
      <c r="N131" s="189" t="s">
        <v>40</v>
      </c>
      <c r="O131" s="66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155</v>
      </c>
      <c r="AT131" s="192" t="s">
        <v>151</v>
      </c>
      <c r="AU131" s="192" t="s">
        <v>78</v>
      </c>
      <c r="AY131" s="19" t="s">
        <v>149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9" t="s">
        <v>76</v>
      </c>
      <c r="BK131" s="193">
        <f>ROUND(I131*H131,2)</f>
        <v>0</v>
      </c>
      <c r="BL131" s="19" t="s">
        <v>155</v>
      </c>
      <c r="BM131" s="192" t="s">
        <v>206</v>
      </c>
    </row>
    <row r="132" spans="1:47" s="2" customFormat="1" ht="11.25">
      <c r="A132" s="36"/>
      <c r="B132" s="37"/>
      <c r="C132" s="38"/>
      <c r="D132" s="194" t="s">
        <v>162</v>
      </c>
      <c r="E132" s="38"/>
      <c r="F132" s="195" t="s">
        <v>207</v>
      </c>
      <c r="G132" s="38"/>
      <c r="H132" s="38"/>
      <c r="I132" s="196"/>
      <c r="J132" s="38"/>
      <c r="K132" s="38"/>
      <c r="L132" s="41"/>
      <c r="M132" s="197"/>
      <c r="N132" s="198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162</v>
      </c>
      <c r="AU132" s="19" t="s">
        <v>78</v>
      </c>
    </row>
    <row r="133" spans="1:47" s="2" customFormat="1" ht="19.5">
      <c r="A133" s="36"/>
      <c r="B133" s="37"/>
      <c r="C133" s="38"/>
      <c r="D133" s="201" t="s">
        <v>184</v>
      </c>
      <c r="E133" s="38"/>
      <c r="F133" s="232" t="s">
        <v>208</v>
      </c>
      <c r="G133" s="38"/>
      <c r="H133" s="38"/>
      <c r="I133" s="196"/>
      <c r="J133" s="38"/>
      <c r="K133" s="38"/>
      <c r="L133" s="41"/>
      <c r="M133" s="197"/>
      <c r="N133" s="198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184</v>
      </c>
      <c r="AU133" s="19" t="s">
        <v>78</v>
      </c>
    </row>
    <row r="134" spans="2:51" s="13" customFormat="1" ht="11.25">
      <c r="B134" s="199"/>
      <c r="C134" s="200"/>
      <c r="D134" s="201" t="s">
        <v>164</v>
      </c>
      <c r="E134" s="202" t="s">
        <v>19</v>
      </c>
      <c r="F134" s="203" t="s">
        <v>209</v>
      </c>
      <c r="G134" s="200"/>
      <c r="H134" s="202" t="s">
        <v>19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164</v>
      </c>
      <c r="AU134" s="209" t="s">
        <v>78</v>
      </c>
      <c r="AV134" s="13" t="s">
        <v>76</v>
      </c>
      <c r="AW134" s="13" t="s">
        <v>31</v>
      </c>
      <c r="AX134" s="13" t="s">
        <v>69</v>
      </c>
      <c r="AY134" s="209" t="s">
        <v>149</v>
      </c>
    </row>
    <row r="135" spans="2:51" s="14" customFormat="1" ht="11.25">
      <c r="B135" s="210"/>
      <c r="C135" s="211"/>
      <c r="D135" s="201" t="s">
        <v>164</v>
      </c>
      <c r="E135" s="212" t="s">
        <v>19</v>
      </c>
      <c r="F135" s="213" t="s">
        <v>210</v>
      </c>
      <c r="G135" s="211"/>
      <c r="H135" s="214">
        <v>653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164</v>
      </c>
      <c r="AU135" s="220" t="s">
        <v>78</v>
      </c>
      <c r="AV135" s="14" t="s">
        <v>78</v>
      </c>
      <c r="AW135" s="14" t="s">
        <v>31</v>
      </c>
      <c r="AX135" s="14" t="s">
        <v>69</v>
      </c>
      <c r="AY135" s="220" t="s">
        <v>149</v>
      </c>
    </row>
    <row r="136" spans="2:51" s="15" customFormat="1" ht="11.25">
      <c r="B136" s="221"/>
      <c r="C136" s="222"/>
      <c r="D136" s="201" t="s">
        <v>164</v>
      </c>
      <c r="E136" s="223" t="s">
        <v>19</v>
      </c>
      <c r="F136" s="224" t="s">
        <v>166</v>
      </c>
      <c r="G136" s="222"/>
      <c r="H136" s="225">
        <v>653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164</v>
      </c>
      <c r="AU136" s="231" t="s">
        <v>78</v>
      </c>
      <c r="AV136" s="15" t="s">
        <v>155</v>
      </c>
      <c r="AW136" s="15" t="s">
        <v>31</v>
      </c>
      <c r="AX136" s="15" t="s">
        <v>76</v>
      </c>
      <c r="AY136" s="231" t="s">
        <v>149</v>
      </c>
    </row>
    <row r="137" spans="1:65" s="2" customFormat="1" ht="21.75" customHeight="1">
      <c r="A137" s="36"/>
      <c r="B137" s="37"/>
      <c r="C137" s="181" t="s">
        <v>211</v>
      </c>
      <c r="D137" s="181" t="s">
        <v>151</v>
      </c>
      <c r="E137" s="182" t="s">
        <v>212</v>
      </c>
      <c r="F137" s="183" t="s">
        <v>213</v>
      </c>
      <c r="G137" s="184" t="s">
        <v>107</v>
      </c>
      <c r="H137" s="185">
        <v>378.64</v>
      </c>
      <c r="I137" s="186"/>
      <c r="J137" s="187">
        <f>ROUND(I137*H137,2)</f>
        <v>0</v>
      </c>
      <c r="K137" s="183" t="s">
        <v>160</v>
      </c>
      <c r="L137" s="41"/>
      <c r="M137" s="188" t="s">
        <v>19</v>
      </c>
      <c r="N137" s="189" t="s">
        <v>40</v>
      </c>
      <c r="O137" s="66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155</v>
      </c>
      <c r="AT137" s="192" t="s">
        <v>151</v>
      </c>
      <c r="AU137" s="192" t="s">
        <v>78</v>
      </c>
      <c r="AY137" s="19" t="s">
        <v>149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9" t="s">
        <v>76</v>
      </c>
      <c r="BK137" s="193">
        <f>ROUND(I137*H137,2)</f>
        <v>0</v>
      </c>
      <c r="BL137" s="19" t="s">
        <v>155</v>
      </c>
      <c r="BM137" s="192" t="s">
        <v>214</v>
      </c>
    </row>
    <row r="138" spans="1:47" s="2" customFormat="1" ht="11.25">
      <c r="A138" s="36"/>
      <c r="B138" s="37"/>
      <c r="C138" s="38"/>
      <c r="D138" s="194" t="s">
        <v>162</v>
      </c>
      <c r="E138" s="38"/>
      <c r="F138" s="195" t="s">
        <v>215</v>
      </c>
      <c r="G138" s="38"/>
      <c r="H138" s="38"/>
      <c r="I138" s="196"/>
      <c r="J138" s="38"/>
      <c r="K138" s="38"/>
      <c r="L138" s="41"/>
      <c r="M138" s="197"/>
      <c r="N138" s="198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162</v>
      </c>
      <c r="AU138" s="19" t="s">
        <v>78</v>
      </c>
    </row>
    <row r="139" spans="2:51" s="13" customFormat="1" ht="11.25">
      <c r="B139" s="199"/>
      <c r="C139" s="200"/>
      <c r="D139" s="201" t="s">
        <v>164</v>
      </c>
      <c r="E139" s="202" t="s">
        <v>19</v>
      </c>
      <c r="F139" s="203" t="s">
        <v>216</v>
      </c>
      <c r="G139" s="200"/>
      <c r="H139" s="202" t="s">
        <v>19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164</v>
      </c>
      <c r="AU139" s="209" t="s">
        <v>78</v>
      </c>
      <c r="AV139" s="13" t="s">
        <v>76</v>
      </c>
      <c r="AW139" s="13" t="s">
        <v>31</v>
      </c>
      <c r="AX139" s="13" t="s">
        <v>69</v>
      </c>
      <c r="AY139" s="209" t="s">
        <v>149</v>
      </c>
    </row>
    <row r="140" spans="2:51" s="14" customFormat="1" ht="11.25">
      <c r="B140" s="210"/>
      <c r="C140" s="211"/>
      <c r="D140" s="201" t="s">
        <v>164</v>
      </c>
      <c r="E140" s="212" t="s">
        <v>19</v>
      </c>
      <c r="F140" s="213" t="s">
        <v>217</v>
      </c>
      <c r="G140" s="211"/>
      <c r="H140" s="214">
        <v>13.86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164</v>
      </c>
      <c r="AU140" s="220" t="s">
        <v>78</v>
      </c>
      <c r="AV140" s="14" t="s">
        <v>78</v>
      </c>
      <c r="AW140" s="14" t="s">
        <v>31</v>
      </c>
      <c r="AX140" s="14" t="s">
        <v>69</v>
      </c>
      <c r="AY140" s="220" t="s">
        <v>149</v>
      </c>
    </row>
    <row r="141" spans="2:51" s="13" customFormat="1" ht="11.25">
      <c r="B141" s="199"/>
      <c r="C141" s="200"/>
      <c r="D141" s="201" t="s">
        <v>164</v>
      </c>
      <c r="E141" s="202" t="s">
        <v>19</v>
      </c>
      <c r="F141" s="203" t="s">
        <v>218</v>
      </c>
      <c r="G141" s="200"/>
      <c r="H141" s="202" t="s">
        <v>19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164</v>
      </c>
      <c r="AU141" s="209" t="s">
        <v>78</v>
      </c>
      <c r="AV141" s="13" t="s">
        <v>76</v>
      </c>
      <c r="AW141" s="13" t="s">
        <v>31</v>
      </c>
      <c r="AX141" s="13" t="s">
        <v>69</v>
      </c>
      <c r="AY141" s="209" t="s">
        <v>149</v>
      </c>
    </row>
    <row r="142" spans="2:51" s="14" customFormat="1" ht="11.25">
      <c r="B142" s="210"/>
      <c r="C142" s="211"/>
      <c r="D142" s="201" t="s">
        <v>164</v>
      </c>
      <c r="E142" s="212" t="s">
        <v>19</v>
      </c>
      <c r="F142" s="213" t="s">
        <v>219</v>
      </c>
      <c r="G142" s="211"/>
      <c r="H142" s="214">
        <v>182.2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164</v>
      </c>
      <c r="AU142" s="220" t="s">
        <v>78</v>
      </c>
      <c r="AV142" s="14" t="s">
        <v>78</v>
      </c>
      <c r="AW142" s="14" t="s">
        <v>31</v>
      </c>
      <c r="AX142" s="14" t="s">
        <v>69</v>
      </c>
      <c r="AY142" s="220" t="s">
        <v>149</v>
      </c>
    </row>
    <row r="143" spans="2:51" s="13" customFormat="1" ht="11.25">
      <c r="B143" s="199"/>
      <c r="C143" s="200"/>
      <c r="D143" s="201" t="s">
        <v>164</v>
      </c>
      <c r="E143" s="202" t="s">
        <v>19</v>
      </c>
      <c r="F143" s="203" t="s">
        <v>220</v>
      </c>
      <c r="G143" s="200"/>
      <c r="H143" s="202" t="s">
        <v>19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164</v>
      </c>
      <c r="AU143" s="209" t="s">
        <v>78</v>
      </c>
      <c r="AV143" s="13" t="s">
        <v>76</v>
      </c>
      <c r="AW143" s="13" t="s">
        <v>31</v>
      </c>
      <c r="AX143" s="13" t="s">
        <v>69</v>
      </c>
      <c r="AY143" s="209" t="s">
        <v>149</v>
      </c>
    </row>
    <row r="144" spans="2:51" s="14" customFormat="1" ht="11.25">
      <c r="B144" s="210"/>
      <c r="C144" s="211"/>
      <c r="D144" s="201" t="s">
        <v>164</v>
      </c>
      <c r="E144" s="212" t="s">
        <v>19</v>
      </c>
      <c r="F144" s="213" t="s">
        <v>221</v>
      </c>
      <c r="G144" s="211"/>
      <c r="H144" s="214">
        <v>154.98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164</v>
      </c>
      <c r="AU144" s="220" t="s">
        <v>78</v>
      </c>
      <c r="AV144" s="14" t="s">
        <v>78</v>
      </c>
      <c r="AW144" s="14" t="s">
        <v>31</v>
      </c>
      <c r="AX144" s="14" t="s">
        <v>69</v>
      </c>
      <c r="AY144" s="220" t="s">
        <v>149</v>
      </c>
    </row>
    <row r="145" spans="2:51" s="13" customFormat="1" ht="11.25">
      <c r="B145" s="199"/>
      <c r="C145" s="200"/>
      <c r="D145" s="201" t="s">
        <v>164</v>
      </c>
      <c r="E145" s="202" t="s">
        <v>19</v>
      </c>
      <c r="F145" s="203" t="s">
        <v>222</v>
      </c>
      <c r="G145" s="200"/>
      <c r="H145" s="202" t="s">
        <v>19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164</v>
      </c>
      <c r="AU145" s="209" t="s">
        <v>78</v>
      </c>
      <c r="AV145" s="13" t="s">
        <v>76</v>
      </c>
      <c r="AW145" s="13" t="s">
        <v>31</v>
      </c>
      <c r="AX145" s="13" t="s">
        <v>69</v>
      </c>
      <c r="AY145" s="209" t="s">
        <v>149</v>
      </c>
    </row>
    <row r="146" spans="2:51" s="14" customFormat="1" ht="11.25">
      <c r="B146" s="210"/>
      <c r="C146" s="211"/>
      <c r="D146" s="201" t="s">
        <v>164</v>
      </c>
      <c r="E146" s="212" t="s">
        <v>19</v>
      </c>
      <c r="F146" s="213" t="s">
        <v>223</v>
      </c>
      <c r="G146" s="211"/>
      <c r="H146" s="214">
        <v>27.6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164</v>
      </c>
      <c r="AU146" s="220" t="s">
        <v>78</v>
      </c>
      <c r="AV146" s="14" t="s">
        <v>78</v>
      </c>
      <c r="AW146" s="14" t="s">
        <v>31</v>
      </c>
      <c r="AX146" s="14" t="s">
        <v>69</v>
      </c>
      <c r="AY146" s="220" t="s">
        <v>149</v>
      </c>
    </row>
    <row r="147" spans="2:51" s="15" customFormat="1" ht="11.25">
      <c r="B147" s="221"/>
      <c r="C147" s="222"/>
      <c r="D147" s="201" t="s">
        <v>164</v>
      </c>
      <c r="E147" s="223" t="s">
        <v>106</v>
      </c>
      <c r="F147" s="224" t="s">
        <v>166</v>
      </c>
      <c r="G147" s="222"/>
      <c r="H147" s="225">
        <v>378.64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164</v>
      </c>
      <c r="AU147" s="231" t="s">
        <v>78</v>
      </c>
      <c r="AV147" s="15" t="s">
        <v>155</v>
      </c>
      <c r="AW147" s="15" t="s">
        <v>31</v>
      </c>
      <c r="AX147" s="15" t="s">
        <v>76</v>
      </c>
      <c r="AY147" s="231" t="s">
        <v>149</v>
      </c>
    </row>
    <row r="148" spans="1:65" s="2" customFormat="1" ht="24.2" customHeight="1">
      <c r="A148" s="36"/>
      <c r="B148" s="37"/>
      <c r="C148" s="181" t="s">
        <v>224</v>
      </c>
      <c r="D148" s="181" t="s">
        <v>151</v>
      </c>
      <c r="E148" s="182" t="s">
        <v>225</v>
      </c>
      <c r="F148" s="183" t="s">
        <v>226</v>
      </c>
      <c r="G148" s="184" t="s">
        <v>107</v>
      </c>
      <c r="H148" s="185">
        <v>98.5</v>
      </c>
      <c r="I148" s="186"/>
      <c r="J148" s="187">
        <f>ROUND(I148*H148,2)</f>
        <v>0</v>
      </c>
      <c r="K148" s="183" t="s">
        <v>160</v>
      </c>
      <c r="L148" s="41"/>
      <c r="M148" s="188" t="s">
        <v>19</v>
      </c>
      <c r="N148" s="189" t="s">
        <v>40</v>
      </c>
      <c r="O148" s="66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155</v>
      </c>
      <c r="AT148" s="192" t="s">
        <v>151</v>
      </c>
      <c r="AU148" s="192" t="s">
        <v>78</v>
      </c>
      <c r="AY148" s="19" t="s">
        <v>149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9" t="s">
        <v>76</v>
      </c>
      <c r="BK148" s="193">
        <f>ROUND(I148*H148,2)</f>
        <v>0</v>
      </c>
      <c r="BL148" s="19" t="s">
        <v>155</v>
      </c>
      <c r="BM148" s="192" t="s">
        <v>227</v>
      </c>
    </row>
    <row r="149" spans="1:47" s="2" customFormat="1" ht="11.25">
      <c r="A149" s="36"/>
      <c r="B149" s="37"/>
      <c r="C149" s="38"/>
      <c r="D149" s="194" t="s">
        <v>162</v>
      </c>
      <c r="E149" s="38"/>
      <c r="F149" s="195" t="s">
        <v>228</v>
      </c>
      <c r="G149" s="38"/>
      <c r="H149" s="38"/>
      <c r="I149" s="196"/>
      <c r="J149" s="38"/>
      <c r="K149" s="38"/>
      <c r="L149" s="41"/>
      <c r="M149" s="197"/>
      <c r="N149" s="198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162</v>
      </c>
      <c r="AU149" s="19" t="s">
        <v>78</v>
      </c>
    </row>
    <row r="150" spans="2:51" s="13" customFormat="1" ht="11.25">
      <c r="B150" s="199"/>
      <c r="C150" s="200"/>
      <c r="D150" s="201" t="s">
        <v>164</v>
      </c>
      <c r="E150" s="202" t="s">
        <v>19</v>
      </c>
      <c r="F150" s="203" t="s">
        <v>229</v>
      </c>
      <c r="G150" s="200"/>
      <c r="H150" s="202" t="s">
        <v>19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164</v>
      </c>
      <c r="AU150" s="209" t="s">
        <v>78</v>
      </c>
      <c r="AV150" s="13" t="s">
        <v>76</v>
      </c>
      <c r="AW150" s="13" t="s">
        <v>31</v>
      </c>
      <c r="AX150" s="13" t="s">
        <v>69</v>
      </c>
      <c r="AY150" s="209" t="s">
        <v>149</v>
      </c>
    </row>
    <row r="151" spans="2:51" s="14" customFormat="1" ht="11.25">
      <c r="B151" s="210"/>
      <c r="C151" s="211"/>
      <c r="D151" s="201" t="s">
        <v>164</v>
      </c>
      <c r="E151" s="212" t="s">
        <v>19</v>
      </c>
      <c r="F151" s="213" t="s">
        <v>230</v>
      </c>
      <c r="G151" s="211"/>
      <c r="H151" s="214">
        <v>72.5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164</v>
      </c>
      <c r="AU151" s="220" t="s">
        <v>78</v>
      </c>
      <c r="AV151" s="14" t="s">
        <v>78</v>
      </c>
      <c r="AW151" s="14" t="s">
        <v>31</v>
      </c>
      <c r="AX151" s="14" t="s">
        <v>69</v>
      </c>
      <c r="AY151" s="220" t="s">
        <v>149</v>
      </c>
    </row>
    <row r="152" spans="2:51" s="13" customFormat="1" ht="11.25">
      <c r="B152" s="199"/>
      <c r="C152" s="200"/>
      <c r="D152" s="201" t="s">
        <v>164</v>
      </c>
      <c r="E152" s="202" t="s">
        <v>19</v>
      </c>
      <c r="F152" s="203" t="s">
        <v>231</v>
      </c>
      <c r="G152" s="200"/>
      <c r="H152" s="202" t="s">
        <v>19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164</v>
      </c>
      <c r="AU152" s="209" t="s">
        <v>78</v>
      </c>
      <c r="AV152" s="13" t="s">
        <v>76</v>
      </c>
      <c r="AW152" s="13" t="s">
        <v>31</v>
      </c>
      <c r="AX152" s="13" t="s">
        <v>69</v>
      </c>
      <c r="AY152" s="209" t="s">
        <v>149</v>
      </c>
    </row>
    <row r="153" spans="2:51" s="14" customFormat="1" ht="11.25">
      <c r="B153" s="210"/>
      <c r="C153" s="211"/>
      <c r="D153" s="201" t="s">
        <v>164</v>
      </c>
      <c r="E153" s="212" t="s">
        <v>19</v>
      </c>
      <c r="F153" s="213" t="s">
        <v>232</v>
      </c>
      <c r="G153" s="211"/>
      <c r="H153" s="214">
        <v>26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164</v>
      </c>
      <c r="AU153" s="220" t="s">
        <v>78</v>
      </c>
      <c r="AV153" s="14" t="s">
        <v>78</v>
      </c>
      <c r="AW153" s="14" t="s">
        <v>31</v>
      </c>
      <c r="AX153" s="14" t="s">
        <v>69</v>
      </c>
      <c r="AY153" s="220" t="s">
        <v>149</v>
      </c>
    </row>
    <row r="154" spans="2:51" s="15" customFormat="1" ht="11.25">
      <c r="B154" s="221"/>
      <c r="C154" s="222"/>
      <c r="D154" s="201" t="s">
        <v>164</v>
      </c>
      <c r="E154" s="223" t="s">
        <v>109</v>
      </c>
      <c r="F154" s="224" t="s">
        <v>166</v>
      </c>
      <c r="G154" s="222"/>
      <c r="H154" s="225">
        <v>98.5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164</v>
      </c>
      <c r="AU154" s="231" t="s">
        <v>78</v>
      </c>
      <c r="AV154" s="15" t="s">
        <v>155</v>
      </c>
      <c r="AW154" s="15" t="s">
        <v>31</v>
      </c>
      <c r="AX154" s="15" t="s">
        <v>76</v>
      </c>
      <c r="AY154" s="231" t="s">
        <v>149</v>
      </c>
    </row>
    <row r="155" spans="1:65" s="2" customFormat="1" ht="37.9" customHeight="1">
      <c r="A155" s="36"/>
      <c r="B155" s="37"/>
      <c r="C155" s="181" t="s">
        <v>233</v>
      </c>
      <c r="D155" s="181" t="s">
        <v>151</v>
      </c>
      <c r="E155" s="182" t="s">
        <v>234</v>
      </c>
      <c r="F155" s="183" t="s">
        <v>235</v>
      </c>
      <c r="G155" s="184" t="s">
        <v>107</v>
      </c>
      <c r="H155" s="185">
        <v>477.14</v>
      </c>
      <c r="I155" s="186"/>
      <c r="J155" s="187">
        <f>ROUND(I155*H155,2)</f>
        <v>0</v>
      </c>
      <c r="K155" s="183" t="s">
        <v>19</v>
      </c>
      <c r="L155" s="41"/>
      <c r="M155" s="188" t="s">
        <v>19</v>
      </c>
      <c r="N155" s="189" t="s">
        <v>40</v>
      </c>
      <c r="O155" s="66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155</v>
      </c>
      <c r="AT155" s="192" t="s">
        <v>151</v>
      </c>
      <c r="AU155" s="192" t="s">
        <v>78</v>
      </c>
      <c r="AY155" s="19" t="s">
        <v>149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9" t="s">
        <v>76</v>
      </c>
      <c r="BK155" s="193">
        <f>ROUND(I155*H155,2)</f>
        <v>0</v>
      </c>
      <c r="BL155" s="19" t="s">
        <v>155</v>
      </c>
      <c r="BM155" s="192" t="s">
        <v>236</v>
      </c>
    </row>
    <row r="156" spans="2:51" s="14" customFormat="1" ht="11.25">
      <c r="B156" s="210"/>
      <c r="C156" s="211"/>
      <c r="D156" s="201" t="s">
        <v>164</v>
      </c>
      <c r="E156" s="212" t="s">
        <v>19</v>
      </c>
      <c r="F156" s="213" t="s">
        <v>106</v>
      </c>
      <c r="G156" s="211"/>
      <c r="H156" s="214">
        <v>378.64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164</v>
      </c>
      <c r="AU156" s="220" t="s">
        <v>78</v>
      </c>
      <c r="AV156" s="14" t="s">
        <v>78</v>
      </c>
      <c r="AW156" s="14" t="s">
        <v>31</v>
      </c>
      <c r="AX156" s="14" t="s">
        <v>69</v>
      </c>
      <c r="AY156" s="220" t="s">
        <v>149</v>
      </c>
    </row>
    <row r="157" spans="2:51" s="14" customFormat="1" ht="11.25">
      <c r="B157" s="210"/>
      <c r="C157" s="211"/>
      <c r="D157" s="201" t="s">
        <v>164</v>
      </c>
      <c r="E157" s="212" t="s">
        <v>19</v>
      </c>
      <c r="F157" s="213" t="s">
        <v>109</v>
      </c>
      <c r="G157" s="211"/>
      <c r="H157" s="214">
        <v>98.5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164</v>
      </c>
      <c r="AU157" s="220" t="s">
        <v>78</v>
      </c>
      <c r="AV157" s="14" t="s">
        <v>78</v>
      </c>
      <c r="AW157" s="14" t="s">
        <v>31</v>
      </c>
      <c r="AX157" s="14" t="s">
        <v>69</v>
      </c>
      <c r="AY157" s="220" t="s">
        <v>149</v>
      </c>
    </row>
    <row r="158" spans="2:51" s="15" customFormat="1" ht="11.25">
      <c r="B158" s="221"/>
      <c r="C158" s="222"/>
      <c r="D158" s="201" t="s">
        <v>164</v>
      </c>
      <c r="E158" s="223" t="s">
        <v>19</v>
      </c>
      <c r="F158" s="224" t="s">
        <v>166</v>
      </c>
      <c r="G158" s="222"/>
      <c r="H158" s="225">
        <v>477.14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164</v>
      </c>
      <c r="AU158" s="231" t="s">
        <v>78</v>
      </c>
      <c r="AV158" s="15" t="s">
        <v>155</v>
      </c>
      <c r="AW158" s="15" t="s">
        <v>31</v>
      </c>
      <c r="AX158" s="15" t="s">
        <v>76</v>
      </c>
      <c r="AY158" s="231" t="s">
        <v>149</v>
      </c>
    </row>
    <row r="159" spans="1:65" s="2" customFormat="1" ht="24.2" customHeight="1">
      <c r="A159" s="36"/>
      <c r="B159" s="37"/>
      <c r="C159" s="181" t="s">
        <v>237</v>
      </c>
      <c r="D159" s="181" t="s">
        <v>151</v>
      </c>
      <c r="E159" s="182" t="s">
        <v>238</v>
      </c>
      <c r="F159" s="183" t="s">
        <v>239</v>
      </c>
      <c r="G159" s="184" t="s">
        <v>107</v>
      </c>
      <c r="H159" s="185">
        <v>87.8</v>
      </c>
      <c r="I159" s="186"/>
      <c r="J159" s="187">
        <f>ROUND(I159*H159,2)</f>
        <v>0</v>
      </c>
      <c r="K159" s="183" t="s">
        <v>240</v>
      </c>
      <c r="L159" s="41"/>
      <c r="M159" s="188" t="s">
        <v>19</v>
      </c>
      <c r="N159" s="189" t="s">
        <v>40</v>
      </c>
      <c r="O159" s="66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155</v>
      </c>
      <c r="AT159" s="192" t="s">
        <v>151</v>
      </c>
      <c r="AU159" s="192" t="s">
        <v>78</v>
      </c>
      <c r="AY159" s="19" t="s">
        <v>149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9" t="s">
        <v>76</v>
      </c>
      <c r="BK159" s="193">
        <f>ROUND(I159*H159,2)</f>
        <v>0</v>
      </c>
      <c r="BL159" s="19" t="s">
        <v>155</v>
      </c>
      <c r="BM159" s="192" t="s">
        <v>241</v>
      </c>
    </row>
    <row r="160" spans="1:47" s="2" customFormat="1" ht="11.25">
      <c r="A160" s="36"/>
      <c r="B160" s="37"/>
      <c r="C160" s="38"/>
      <c r="D160" s="194" t="s">
        <v>162</v>
      </c>
      <c r="E160" s="38"/>
      <c r="F160" s="195" t="s">
        <v>242</v>
      </c>
      <c r="G160" s="38"/>
      <c r="H160" s="38"/>
      <c r="I160" s="196"/>
      <c r="J160" s="38"/>
      <c r="K160" s="38"/>
      <c r="L160" s="41"/>
      <c r="M160" s="197"/>
      <c r="N160" s="198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162</v>
      </c>
      <c r="AU160" s="19" t="s">
        <v>78</v>
      </c>
    </row>
    <row r="161" spans="2:51" s="13" customFormat="1" ht="11.25">
      <c r="B161" s="199"/>
      <c r="C161" s="200"/>
      <c r="D161" s="201" t="s">
        <v>164</v>
      </c>
      <c r="E161" s="202" t="s">
        <v>19</v>
      </c>
      <c r="F161" s="203" t="s">
        <v>229</v>
      </c>
      <c r="G161" s="200"/>
      <c r="H161" s="202" t="s">
        <v>19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164</v>
      </c>
      <c r="AU161" s="209" t="s">
        <v>78</v>
      </c>
      <c r="AV161" s="13" t="s">
        <v>76</v>
      </c>
      <c r="AW161" s="13" t="s">
        <v>31</v>
      </c>
      <c r="AX161" s="13" t="s">
        <v>69</v>
      </c>
      <c r="AY161" s="209" t="s">
        <v>149</v>
      </c>
    </row>
    <row r="162" spans="2:51" s="14" customFormat="1" ht="11.25">
      <c r="B162" s="210"/>
      <c r="C162" s="211"/>
      <c r="D162" s="201" t="s">
        <v>164</v>
      </c>
      <c r="E162" s="212" t="s">
        <v>19</v>
      </c>
      <c r="F162" s="213" t="s">
        <v>243</v>
      </c>
      <c r="G162" s="211"/>
      <c r="H162" s="214">
        <v>69.6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164</v>
      </c>
      <c r="AU162" s="220" t="s">
        <v>78</v>
      </c>
      <c r="AV162" s="14" t="s">
        <v>78</v>
      </c>
      <c r="AW162" s="14" t="s">
        <v>31</v>
      </c>
      <c r="AX162" s="14" t="s">
        <v>69</v>
      </c>
      <c r="AY162" s="220" t="s">
        <v>149</v>
      </c>
    </row>
    <row r="163" spans="2:51" s="13" customFormat="1" ht="11.25">
      <c r="B163" s="199"/>
      <c r="C163" s="200"/>
      <c r="D163" s="201" t="s">
        <v>164</v>
      </c>
      <c r="E163" s="202" t="s">
        <v>19</v>
      </c>
      <c r="F163" s="203" t="s">
        <v>231</v>
      </c>
      <c r="G163" s="200"/>
      <c r="H163" s="202" t="s">
        <v>19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164</v>
      </c>
      <c r="AU163" s="209" t="s">
        <v>78</v>
      </c>
      <c r="AV163" s="13" t="s">
        <v>76</v>
      </c>
      <c r="AW163" s="13" t="s">
        <v>31</v>
      </c>
      <c r="AX163" s="13" t="s">
        <v>69</v>
      </c>
      <c r="AY163" s="209" t="s">
        <v>149</v>
      </c>
    </row>
    <row r="164" spans="2:51" s="14" customFormat="1" ht="11.25">
      <c r="B164" s="210"/>
      <c r="C164" s="211"/>
      <c r="D164" s="201" t="s">
        <v>164</v>
      </c>
      <c r="E164" s="212" t="s">
        <v>19</v>
      </c>
      <c r="F164" s="213" t="s">
        <v>244</v>
      </c>
      <c r="G164" s="211"/>
      <c r="H164" s="214">
        <v>18.2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164</v>
      </c>
      <c r="AU164" s="220" t="s">
        <v>78</v>
      </c>
      <c r="AV164" s="14" t="s">
        <v>78</v>
      </c>
      <c r="AW164" s="14" t="s">
        <v>31</v>
      </c>
      <c r="AX164" s="14" t="s">
        <v>69</v>
      </c>
      <c r="AY164" s="220" t="s">
        <v>149</v>
      </c>
    </row>
    <row r="165" spans="2:51" s="15" customFormat="1" ht="11.25">
      <c r="B165" s="221"/>
      <c r="C165" s="222"/>
      <c r="D165" s="201" t="s">
        <v>164</v>
      </c>
      <c r="E165" s="223" t="s">
        <v>112</v>
      </c>
      <c r="F165" s="224" t="s">
        <v>166</v>
      </c>
      <c r="G165" s="222"/>
      <c r="H165" s="225">
        <v>87.8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164</v>
      </c>
      <c r="AU165" s="231" t="s">
        <v>78</v>
      </c>
      <c r="AV165" s="15" t="s">
        <v>155</v>
      </c>
      <c r="AW165" s="15" t="s">
        <v>31</v>
      </c>
      <c r="AX165" s="15" t="s">
        <v>76</v>
      </c>
      <c r="AY165" s="231" t="s">
        <v>149</v>
      </c>
    </row>
    <row r="166" spans="1:65" s="2" customFormat="1" ht="16.5" customHeight="1">
      <c r="A166" s="36"/>
      <c r="B166" s="37"/>
      <c r="C166" s="233" t="s">
        <v>245</v>
      </c>
      <c r="D166" s="233" t="s">
        <v>246</v>
      </c>
      <c r="E166" s="234" t="s">
        <v>247</v>
      </c>
      <c r="F166" s="235" t="s">
        <v>248</v>
      </c>
      <c r="G166" s="236" t="s">
        <v>249</v>
      </c>
      <c r="H166" s="237">
        <v>158.04</v>
      </c>
      <c r="I166" s="238"/>
      <c r="J166" s="239">
        <f>ROUND(I166*H166,2)</f>
        <v>0</v>
      </c>
      <c r="K166" s="235" t="s">
        <v>240</v>
      </c>
      <c r="L166" s="240"/>
      <c r="M166" s="241" t="s">
        <v>19</v>
      </c>
      <c r="N166" s="242" t="s">
        <v>40</v>
      </c>
      <c r="O166" s="66"/>
      <c r="P166" s="190">
        <f>O166*H166</f>
        <v>0</v>
      </c>
      <c r="Q166" s="190">
        <v>1</v>
      </c>
      <c r="R166" s="190">
        <f>Q166*H166</f>
        <v>158.04</v>
      </c>
      <c r="S166" s="190">
        <v>0</v>
      </c>
      <c r="T166" s="19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2" t="s">
        <v>203</v>
      </c>
      <c r="AT166" s="192" t="s">
        <v>246</v>
      </c>
      <c r="AU166" s="192" t="s">
        <v>78</v>
      </c>
      <c r="AY166" s="19" t="s">
        <v>149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9" t="s">
        <v>76</v>
      </c>
      <c r="BK166" s="193">
        <f>ROUND(I166*H166,2)</f>
        <v>0</v>
      </c>
      <c r="BL166" s="19" t="s">
        <v>155</v>
      </c>
      <c r="BM166" s="192" t="s">
        <v>250</v>
      </c>
    </row>
    <row r="167" spans="2:51" s="14" customFormat="1" ht="11.25">
      <c r="B167" s="210"/>
      <c r="C167" s="211"/>
      <c r="D167" s="201" t="s">
        <v>164</v>
      </c>
      <c r="E167" s="212" t="s">
        <v>19</v>
      </c>
      <c r="F167" s="213" t="s">
        <v>251</v>
      </c>
      <c r="G167" s="211"/>
      <c r="H167" s="214">
        <v>158.04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164</v>
      </c>
      <c r="AU167" s="220" t="s">
        <v>78</v>
      </c>
      <c r="AV167" s="14" t="s">
        <v>78</v>
      </c>
      <c r="AW167" s="14" t="s">
        <v>31</v>
      </c>
      <c r="AX167" s="14" t="s">
        <v>76</v>
      </c>
      <c r="AY167" s="220" t="s">
        <v>149</v>
      </c>
    </row>
    <row r="168" spans="1:65" s="2" customFormat="1" ht="24.2" customHeight="1">
      <c r="A168" s="36"/>
      <c r="B168" s="37"/>
      <c r="C168" s="181" t="s">
        <v>252</v>
      </c>
      <c r="D168" s="181" t="s">
        <v>151</v>
      </c>
      <c r="E168" s="182" t="s">
        <v>253</v>
      </c>
      <c r="F168" s="183" t="s">
        <v>254</v>
      </c>
      <c r="G168" s="184" t="s">
        <v>159</v>
      </c>
      <c r="H168" s="185">
        <v>138</v>
      </c>
      <c r="I168" s="186"/>
      <c r="J168" s="187">
        <f>ROUND(I168*H168,2)</f>
        <v>0</v>
      </c>
      <c r="K168" s="183" t="s">
        <v>160</v>
      </c>
      <c r="L168" s="41"/>
      <c r="M168" s="188" t="s">
        <v>19</v>
      </c>
      <c r="N168" s="189" t="s">
        <v>40</v>
      </c>
      <c r="O168" s="66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155</v>
      </c>
      <c r="AT168" s="192" t="s">
        <v>151</v>
      </c>
      <c r="AU168" s="192" t="s">
        <v>78</v>
      </c>
      <c r="AY168" s="19" t="s">
        <v>149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9" t="s">
        <v>76</v>
      </c>
      <c r="BK168" s="193">
        <f>ROUND(I168*H168,2)</f>
        <v>0</v>
      </c>
      <c r="BL168" s="19" t="s">
        <v>155</v>
      </c>
      <c r="BM168" s="192" t="s">
        <v>255</v>
      </c>
    </row>
    <row r="169" spans="1:47" s="2" customFormat="1" ht="11.25">
      <c r="A169" s="36"/>
      <c r="B169" s="37"/>
      <c r="C169" s="38"/>
      <c r="D169" s="194" t="s">
        <v>162</v>
      </c>
      <c r="E169" s="38"/>
      <c r="F169" s="195" t="s">
        <v>256</v>
      </c>
      <c r="G169" s="38"/>
      <c r="H169" s="38"/>
      <c r="I169" s="196"/>
      <c r="J169" s="38"/>
      <c r="K169" s="38"/>
      <c r="L169" s="41"/>
      <c r="M169" s="197"/>
      <c r="N169" s="198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162</v>
      </c>
      <c r="AU169" s="19" t="s">
        <v>78</v>
      </c>
    </row>
    <row r="170" spans="2:51" s="13" customFormat="1" ht="11.25">
      <c r="B170" s="199"/>
      <c r="C170" s="200"/>
      <c r="D170" s="201" t="s">
        <v>164</v>
      </c>
      <c r="E170" s="202" t="s">
        <v>19</v>
      </c>
      <c r="F170" s="203" t="s">
        <v>222</v>
      </c>
      <c r="G170" s="200"/>
      <c r="H170" s="202" t="s">
        <v>19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164</v>
      </c>
      <c r="AU170" s="209" t="s">
        <v>78</v>
      </c>
      <c r="AV170" s="13" t="s">
        <v>76</v>
      </c>
      <c r="AW170" s="13" t="s">
        <v>31</v>
      </c>
      <c r="AX170" s="13" t="s">
        <v>69</v>
      </c>
      <c r="AY170" s="209" t="s">
        <v>149</v>
      </c>
    </row>
    <row r="171" spans="2:51" s="14" customFormat="1" ht="11.25">
      <c r="B171" s="210"/>
      <c r="C171" s="211"/>
      <c r="D171" s="201" t="s">
        <v>164</v>
      </c>
      <c r="E171" s="212" t="s">
        <v>19</v>
      </c>
      <c r="F171" s="213" t="s">
        <v>257</v>
      </c>
      <c r="G171" s="211"/>
      <c r="H171" s="214">
        <v>138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164</v>
      </c>
      <c r="AU171" s="220" t="s">
        <v>78</v>
      </c>
      <c r="AV171" s="14" t="s">
        <v>78</v>
      </c>
      <c r="AW171" s="14" t="s">
        <v>31</v>
      </c>
      <c r="AX171" s="14" t="s">
        <v>69</v>
      </c>
      <c r="AY171" s="220" t="s">
        <v>149</v>
      </c>
    </row>
    <row r="172" spans="2:51" s="15" customFormat="1" ht="11.25">
      <c r="B172" s="221"/>
      <c r="C172" s="222"/>
      <c r="D172" s="201" t="s">
        <v>164</v>
      </c>
      <c r="E172" s="223" t="s">
        <v>19</v>
      </c>
      <c r="F172" s="224" t="s">
        <v>166</v>
      </c>
      <c r="G172" s="222"/>
      <c r="H172" s="225">
        <v>138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164</v>
      </c>
      <c r="AU172" s="231" t="s">
        <v>78</v>
      </c>
      <c r="AV172" s="15" t="s">
        <v>155</v>
      </c>
      <c r="AW172" s="15" t="s">
        <v>31</v>
      </c>
      <c r="AX172" s="15" t="s">
        <v>76</v>
      </c>
      <c r="AY172" s="231" t="s">
        <v>149</v>
      </c>
    </row>
    <row r="173" spans="1:65" s="2" customFormat="1" ht="16.5" customHeight="1">
      <c r="A173" s="36"/>
      <c r="B173" s="37"/>
      <c r="C173" s="233" t="s">
        <v>8</v>
      </c>
      <c r="D173" s="233" t="s">
        <v>246</v>
      </c>
      <c r="E173" s="234" t="s">
        <v>258</v>
      </c>
      <c r="F173" s="235" t="s">
        <v>259</v>
      </c>
      <c r="G173" s="236" t="s">
        <v>249</v>
      </c>
      <c r="H173" s="237">
        <v>74.52</v>
      </c>
      <c r="I173" s="238"/>
      <c r="J173" s="239">
        <f>ROUND(I173*H173,2)</f>
        <v>0</v>
      </c>
      <c r="K173" s="235" t="s">
        <v>240</v>
      </c>
      <c r="L173" s="240"/>
      <c r="M173" s="241" t="s">
        <v>19</v>
      </c>
      <c r="N173" s="242" t="s">
        <v>40</v>
      </c>
      <c r="O173" s="66"/>
      <c r="P173" s="190">
        <f>O173*H173</f>
        <v>0</v>
      </c>
      <c r="Q173" s="190">
        <v>1</v>
      </c>
      <c r="R173" s="190">
        <f>Q173*H173</f>
        <v>74.52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203</v>
      </c>
      <c r="AT173" s="192" t="s">
        <v>246</v>
      </c>
      <c r="AU173" s="192" t="s">
        <v>78</v>
      </c>
      <c r="AY173" s="19" t="s">
        <v>149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76</v>
      </c>
      <c r="BK173" s="193">
        <f>ROUND(I173*H173,2)</f>
        <v>0</v>
      </c>
      <c r="BL173" s="19" t="s">
        <v>155</v>
      </c>
      <c r="BM173" s="192" t="s">
        <v>260</v>
      </c>
    </row>
    <row r="174" spans="2:51" s="14" customFormat="1" ht="11.25">
      <c r="B174" s="210"/>
      <c r="C174" s="211"/>
      <c r="D174" s="201" t="s">
        <v>164</v>
      </c>
      <c r="E174" s="212" t="s">
        <v>19</v>
      </c>
      <c r="F174" s="213" t="s">
        <v>261</v>
      </c>
      <c r="G174" s="211"/>
      <c r="H174" s="214">
        <v>74.52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164</v>
      </c>
      <c r="AU174" s="220" t="s">
        <v>78</v>
      </c>
      <c r="AV174" s="14" t="s">
        <v>78</v>
      </c>
      <c r="AW174" s="14" t="s">
        <v>31</v>
      </c>
      <c r="AX174" s="14" t="s">
        <v>69</v>
      </c>
      <c r="AY174" s="220" t="s">
        <v>149</v>
      </c>
    </row>
    <row r="175" spans="2:51" s="15" customFormat="1" ht="11.25">
      <c r="B175" s="221"/>
      <c r="C175" s="222"/>
      <c r="D175" s="201" t="s">
        <v>164</v>
      </c>
      <c r="E175" s="223" t="s">
        <v>19</v>
      </c>
      <c r="F175" s="224" t="s">
        <v>166</v>
      </c>
      <c r="G175" s="222"/>
      <c r="H175" s="225">
        <v>74.52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164</v>
      </c>
      <c r="AU175" s="231" t="s">
        <v>78</v>
      </c>
      <c r="AV175" s="15" t="s">
        <v>155</v>
      </c>
      <c r="AW175" s="15" t="s">
        <v>31</v>
      </c>
      <c r="AX175" s="15" t="s">
        <v>76</v>
      </c>
      <c r="AY175" s="231" t="s">
        <v>149</v>
      </c>
    </row>
    <row r="176" spans="1:65" s="2" customFormat="1" ht="24.2" customHeight="1">
      <c r="A176" s="36"/>
      <c r="B176" s="37"/>
      <c r="C176" s="181" t="s">
        <v>262</v>
      </c>
      <c r="D176" s="181" t="s">
        <v>151</v>
      </c>
      <c r="E176" s="182" t="s">
        <v>263</v>
      </c>
      <c r="F176" s="183" t="s">
        <v>264</v>
      </c>
      <c r="G176" s="184" t="s">
        <v>159</v>
      </c>
      <c r="H176" s="185">
        <v>138</v>
      </c>
      <c r="I176" s="186"/>
      <c r="J176" s="187">
        <f>ROUND(I176*H176,2)</f>
        <v>0</v>
      </c>
      <c r="K176" s="183" t="s">
        <v>240</v>
      </c>
      <c r="L176" s="41"/>
      <c r="M176" s="188" t="s">
        <v>19</v>
      </c>
      <c r="N176" s="189" t="s">
        <v>40</v>
      </c>
      <c r="O176" s="66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2" t="s">
        <v>155</v>
      </c>
      <c r="AT176" s="192" t="s">
        <v>151</v>
      </c>
      <c r="AU176" s="192" t="s">
        <v>78</v>
      </c>
      <c r="AY176" s="19" t="s">
        <v>149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9" t="s">
        <v>76</v>
      </c>
      <c r="BK176" s="193">
        <f>ROUND(I176*H176,2)</f>
        <v>0</v>
      </c>
      <c r="BL176" s="19" t="s">
        <v>155</v>
      </c>
      <c r="BM176" s="192" t="s">
        <v>265</v>
      </c>
    </row>
    <row r="177" spans="1:47" s="2" customFormat="1" ht="11.25">
      <c r="A177" s="36"/>
      <c r="B177" s="37"/>
      <c r="C177" s="38"/>
      <c r="D177" s="194" t="s">
        <v>162</v>
      </c>
      <c r="E177" s="38"/>
      <c r="F177" s="195" t="s">
        <v>266</v>
      </c>
      <c r="G177" s="38"/>
      <c r="H177" s="38"/>
      <c r="I177" s="196"/>
      <c r="J177" s="38"/>
      <c r="K177" s="38"/>
      <c r="L177" s="41"/>
      <c r="M177" s="197"/>
      <c r="N177" s="198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162</v>
      </c>
      <c r="AU177" s="19" t="s">
        <v>78</v>
      </c>
    </row>
    <row r="178" spans="2:51" s="13" customFormat="1" ht="11.25">
      <c r="B178" s="199"/>
      <c r="C178" s="200"/>
      <c r="D178" s="201" t="s">
        <v>164</v>
      </c>
      <c r="E178" s="202" t="s">
        <v>19</v>
      </c>
      <c r="F178" s="203" t="s">
        <v>222</v>
      </c>
      <c r="G178" s="200"/>
      <c r="H178" s="202" t="s">
        <v>19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164</v>
      </c>
      <c r="AU178" s="209" t="s">
        <v>78</v>
      </c>
      <c r="AV178" s="13" t="s">
        <v>76</v>
      </c>
      <c r="AW178" s="13" t="s">
        <v>31</v>
      </c>
      <c r="AX178" s="13" t="s">
        <v>69</v>
      </c>
      <c r="AY178" s="209" t="s">
        <v>149</v>
      </c>
    </row>
    <row r="179" spans="2:51" s="14" customFormat="1" ht="11.25">
      <c r="B179" s="210"/>
      <c r="C179" s="211"/>
      <c r="D179" s="201" t="s">
        <v>164</v>
      </c>
      <c r="E179" s="212" t="s">
        <v>19</v>
      </c>
      <c r="F179" s="213" t="s">
        <v>257</v>
      </c>
      <c r="G179" s="211"/>
      <c r="H179" s="214">
        <v>138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164</v>
      </c>
      <c r="AU179" s="220" t="s">
        <v>78</v>
      </c>
      <c r="AV179" s="14" t="s">
        <v>78</v>
      </c>
      <c r="AW179" s="14" t="s">
        <v>31</v>
      </c>
      <c r="AX179" s="14" t="s">
        <v>69</v>
      </c>
      <c r="AY179" s="220" t="s">
        <v>149</v>
      </c>
    </row>
    <row r="180" spans="2:51" s="15" customFormat="1" ht="11.25">
      <c r="B180" s="221"/>
      <c r="C180" s="222"/>
      <c r="D180" s="201" t="s">
        <v>164</v>
      </c>
      <c r="E180" s="223" t="s">
        <v>19</v>
      </c>
      <c r="F180" s="224" t="s">
        <v>166</v>
      </c>
      <c r="G180" s="222"/>
      <c r="H180" s="225">
        <v>138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164</v>
      </c>
      <c r="AU180" s="231" t="s">
        <v>78</v>
      </c>
      <c r="AV180" s="15" t="s">
        <v>155</v>
      </c>
      <c r="AW180" s="15" t="s">
        <v>31</v>
      </c>
      <c r="AX180" s="15" t="s">
        <v>76</v>
      </c>
      <c r="AY180" s="231" t="s">
        <v>149</v>
      </c>
    </row>
    <row r="181" spans="1:65" s="2" customFormat="1" ht="16.5" customHeight="1">
      <c r="A181" s="36"/>
      <c r="B181" s="37"/>
      <c r="C181" s="233" t="s">
        <v>267</v>
      </c>
      <c r="D181" s="233" t="s">
        <v>246</v>
      </c>
      <c r="E181" s="234" t="s">
        <v>268</v>
      </c>
      <c r="F181" s="235" t="s">
        <v>269</v>
      </c>
      <c r="G181" s="236" t="s">
        <v>270</v>
      </c>
      <c r="H181" s="237">
        <v>2.76</v>
      </c>
      <c r="I181" s="238"/>
      <c r="J181" s="239">
        <f>ROUND(I181*H181,2)</f>
        <v>0</v>
      </c>
      <c r="K181" s="235" t="s">
        <v>240</v>
      </c>
      <c r="L181" s="240"/>
      <c r="M181" s="241" t="s">
        <v>19</v>
      </c>
      <c r="N181" s="242" t="s">
        <v>40</v>
      </c>
      <c r="O181" s="66"/>
      <c r="P181" s="190">
        <f>O181*H181</f>
        <v>0</v>
      </c>
      <c r="Q181" s="190">
        <v>0.001</v>
      </c>
      <c r="R181" s="190">
        <f>Q181*H181</f>
        <v>0.00276</v>
      </c>
      <c r="S181" s="190">
        <v>0</v>
      </c>
      <c r="T181" s="19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203</v>
      </c>
      <c r="AT181" s="192" t="s">
        <v>246</v>
      </c>
      <c r="AU181" s="192" t="s">
        <v>78</v>
      </c>
      <c r="AY181" s="19" t="s">
        <v>149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9" t="s">
        <v>76</v>
      </c>
      <c r="BK181" s="193">
        <f>ROUND(I181*H181,2)</f>
        <v>0</v>
      </c>
      <c r="BL181" s="19" t="s">
        <v>155</v>
      </c>
      <c r="BM181" s="192" t="s">
        <v>271</v>
      </c>
    </row>
    <row r="182" spans="2:51" s="14" customFormat="1" ht="11.25">
      <c r="B182" s="210"/>
      <c r="C182" s="211"/>
      <c r="D182" s="201" t="s">
        <v>164</v>
      </c>
      <c r="E182" s="212" t="s">
        <v>19</v>
      </c>
      <c r="F182" s="213" t="s">
        <v>272</v>
      </c>
      <c r="G182" s="211"/>
      <c r="H182" s="214">
        <v>2.76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164</v>
      </c>
      <c r="AU182" s="220" t="s">
        <v>78</v>
      </c>
      <c r="AV182" s="14" t="s">
        <v>78</v>
      </c>
      <c r="AW182" s="14" t="s">
        <v>31</v>
      </c>
      <c r="AX182" s="14" t="s">
        <v>76</v>
      </c>
      <c r="AY182" s="220" t="s">
        <v>149</v>
      </c>
    </row>
    <row r="183" spans="1:65" s="2" customFormat="1" ht="21.75" customHeight="1">
      <c r="A183" s="36"/>
      <c r="B183" s="37"/>
      <c r="C183" s="181" t="s">
        <v>273</v>
      </c>
      <c r="D183" s="181" t="s">
        <v>151</v>
      </c>
      <c r="E183" s="182" t="s">
        <v>274</v>
      </c>
      <c r="F183" s="183" t="s">
        <v>275</v>
      </c>
      <c r="G183" s="184" t="s">
        <v>159</v>
      </c>
      <c r="H183" s="185">
        <v>1313</v>
      </c>
      <c r="I183" s="186"/>
      <c r="J183" s="187">
        <f>ROUND(I183*H183,2)</f>
        <v>0</v>
      </c>
      <c r="K183" s="183" t="s">
        <v>240</v>
      </c>
      <c r="L183" s="41"/>
      <c r="M183" s="188" t="s">
        <v>19</v>
      </c>
      <c r="N183" s="189" t="s">
        <v>40</v>
      </c>
      <c r="O183" s="66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155</v>
      </c>
      <c r="AT183" s="192" t="s">
        <v>151</v>
      </c>
      <c r="AU183" s="192" t="s">
        <v>78</v>
      </c>
      <c r="AY183" s="19" t="s">
        <v>149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9" t="s">
        <v>76</v>
      </c>
      <c r="BK183" s="193">
        <f>ROUND(I183*H183,2)</f>
        <v>0</v>
      </c>
      <c r="BL183" s="19" t="s">
        <v>155</v>
      </c>
      <c r="BM183" s="192" t="s">
        <v>276</v>
      </c>
    </row>
    <row r="184" spans="1:47" s="2" customFormat="1" ht="11.25">
      <c r="A184" s="36"/>
      <c r="B184" s="37"/>
      <c r="C184" s="38"/>
      <c r="D184" s="194" t="s">
        <v>162</v>
      </c>
      <c r="E184" s="38"/>
      <c r="F184" s="195" t="s">
        <v>277</v>
      </c>
      <c r="G184" s="38"/>
      <c r="H184" s="38"/>
      <c r="I184" s="196"/>
      <c r="J184" s="38"/>
      <c r="K184" s="38"/>
      <c r="L184" s="41"/>
      <c r="M184" s="197"/>
      <c r="N184" s="198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162</v>
      </c>
      <c r="AU184" s="19" t="s">
        <v>78</v>
      </c>
    </row>
    <row r="185" spans="2:51" s="13" customFormat="1" ht="11.25">
      <c r="B185" s="199"/>
      <c r="C185" s="200"/>
      <c r="D185" s="201" t="s">
        <v>164</v>
      </c>
      <c r="E185" s="202" t="s">
        <v>19</v>
      </c>
      <c r="F185" s="203" t="s">
        <v>216</v>
      </c>
      <c r="G185" s="200"/>
      <c r="H185" s="202" t="s">
        <v>19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164</v>
      </c>
      <c r="AU185" s="209" t="s">
        <v>78</v>
      </c>
      <c r="AV185" s="13" t="s">
        <v>76</v>
      </c>
      <c r="AW185" s="13" t="s">
        <v>31</v>
      </c>
      <c r="AX185" s="13" t="s">
        <v>69</v>
      </c>
      <c r="AY185" s="209" t="s">
        <v>149</v>
      </c>
    </row>
    <row r="186" spans="2:51" s="14" customFormat="1" ht="11.25">
      <c r="B186" s="210"/>
      <c r="C186" s="211"/>
      <c r="D186" s="201" t="s">
        <v>164</v>
      </c>
      <c r="E186" s="212" t="s">
        <v>19</v>
      </c>
      <c r="F186" s="213" t="s">
        <v>278</v>
      </c>
      <c r="G186" s="211"/>
      <c r="H186" s="214">
        <v>33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164</v>
      </c>
      <c r="AU186" s="220" t="s">
        <v>78</v>
      </c>
      <c r="AV186" s="14" t="s">
        <v>78</v>
      </c>
      <c r="AW186" s="14" t="s">
        <v>31</v>
      </c>
      <c r="AX186" s="14" t="s">
        <v>69</v>
      </c>
      <c r="AY186" s="220" t="s">
        <v>149</v>
      </c>
    </row>
    <row r="187" spans="2:51" s="13" customFormat="1" ht="11.25">
      <c r="B187" s="199"/>
      <c r="C187" s="200"/>
      <c r="D187" s="201" t="s">
        <v>164</v>
      </c>
      <c r="E187" s="202" t="s">
        <v>19</v>
      </c>
      <c r="F187" s="203" t="s">
        <v>218</v>
      </c>
      <c r="G187" s="200"/>
      <c r="H187" s="202" t="s">
        <v>19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164</v>
      </c>
      <c r="AU187" s="209" t="s">
        <v>78</v>
      </c>
      <c r="AV187" s="13" t="s">
        <v>76</v>
      </c>
      <c r="AW187" s="13" t="s">
        <v>31</v>
      </c>
      <c r="AX187" s="13" t="s">
        <v>69</v>
      </c>
      <c r="AY187" s="209" t="s">
        <v>149</v>
      </c>
    </row>
    <row r="188" spans="2:51" s="14" customFormat="1" ht="11.25">
      <c r="B188" s="210"/>
      <c r="C188" s="211"/>
      <c r="D188" s="201" t="s">
        <v>164</v>
      </c>
      <c r="E188" s="212" t="s">
        <v>19</v>
      </c>
      <c r="F188" s="213" t="s">
        <v>279</v>
      </c>
      <c r="G188" s="211"/>
      <c r="H188" s="214">
        <v>911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164</v>
      </c>
      <c r="AU188" s="220" t="s">
        <v>78</v>
      </c>
      <c r="AV188" s="14" t="s">
        <v>78</v>
      </c>
      <c r="AW188" s="14" t="s">
        <v>31</v>
      </c>
      <c r="AX188" s="14" t="s">
        <v>69</v>
      </c>
      <c r="AY188" s="220" t="s">
        <v>149</v>
      </c>
    </row>
    <row r="189" spans="2:51" s="13" customFormat="1" ht="11.25">
      <c r="B189" s="199"/>
      <c r="C189" s="200"/>
      <c r="D189" s="201" t="s">
        <v>164</v>
      </c>
      <c r="E189" s="202" t="s">
        <v>19</v>
      </c>
      <c r="F189" s="203" t="s">
        <v>220</v>
      </c>
      <c r="G189" s="200"/>
      <c r="H189" s="202" t="s">
        <v>19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164</v>
      </c>
      <c r="AU189" s="209" t="s">
        <v>78</v>
      </c>
      <c r="AV189" s="13" t="s">
        <v>76</v>
      </c>
      <c r="AW189" s="13" t="s">
        <v>31</v>
      </c>
      <c r="AX189" s="13" t="s">
        <v>69</v>
      </c>
      <c r="AY189" s="209" t="s">
        <v>149</v>
      </c>
    </row>
    <row r="190" spans="2:51" s="14" customFormat="1" ht="11.25">
      <c r="B190" s="210"/>
      <c r="C190" s="211"/>
      <c r="D190" s="201" t="s">
        <v>164</v>
      </c>
      <c r="E190" s="212" t="s">
        <v>19</v>
      </c>
      <c r="F190" s="213" t="s">
        <v>280</v>
      </c>
      <c r="G190" s="211"/>
      <c r="H190" s="214">
        <v>369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164</v>
      </c>
      <c r="AU190" s="220" t="s">
        <v>78</v>
      </c>
      <c r="AV190" s="14" t="s">
        <v>78</v>
      </c>
      <c r="AW190" s="14" t="s">
        <v>31</v>
      </c>
      <c r="AX190" s="14" t="s">
        <v>69</v>
      </c>
      <c r="AY190" s="220" t="s">
        <v>149</v>
      </c>
    </row>
    <row r="191" spans="2:51" s="15" customFormat="1" ht="11.25">
      <c r="B191" s="221"/>
      <c r="C191" s="222"/>
      <c r="D191" s="201" t="s">
        <v>164</v>
      </c>
      <c r="E191" s="223" t="s">
        <v>19</v>
      </c>
      <c r="F191" s="224" t="s">
        <v>166</v>
      </c>
      <c r="G191" s="222"/>
      <c r="H191" s="225">
        <v>1313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164</v>
      </c>
      <c r="AU191" s="231" t="s">
        <v>78</v>
      </c>
      <c r="AV191" s="15" t="s">
        <v>155</v>
      </c>
      <c r="AW191" s="15" t="s">
        <v>31</v>
      </c>
      <c r="AX191" s="15" t="s">
        <v>76</v>
      </c>
      <c r="AY191" s="231" t="s">
        <v>149</v>
      </c>
    </row>
    <row r="192" spans="2:63" s="12" customFormat="1" ht="22.9" customHeight="1">
      <c r="B192" s="165"/>
      <c r="C192" s="166"/>
      <c r="D192" s="167" t="s">
        <v>68</v>
      </c>
      <c r="E192" s="179" t="s">
        <v>180</v>
      </c>
      <c r="F192" s="179" t="s">
        <v>281</v>
      </c>
      <c r="G192" s="166"/>
      <c r="H192" s="166"/>
      <c r="I192" s="169"/>
      <c r="J192" s="180">
        <f>BK192</f>
        <v>0</v>
      </c>
      <c r="K192" s="166"/>
      <c r="L192" s="171"/>
      <c r="M192" s="172"/>
      <c r="N192" s="173"/>
      <c r="O192" s="173"/>
      <c r="P192" s="174">
        <f>SUM(P193:P271)</f>
        <v>0</v>
      </c>
      <c r="Q192" s="173"/>
      <c r="R192" s="174">
        <f>SUM(R193:R271)</f>
        <v>318.17928</v>
      </c>
      <c r="S192" s="173"/>
      <c r="T192" s="175">
        <f>SUM(T193:T271)</f>
        <v>0</v>
      </c>
      <c r="AR192" s="176" t="s">
        <v>76</v>
      </c>
      <c r="AT192" s="177" t="s">
        <v>68</v>
      </c>
      <c r="AU192" s="177" t="s">
        <v>76</v>
      </c>
      <c r="AY192" s="176" t="s">
        <v>149</v>
      </c>
      <c r="BK192" s="178">
        <f>SUM(BK193:BK271)</f>
        <v>0</v>
      </c>
    </row>
    <row r="193" spans="1:65" s="2" customFormat="1" ht="24.2" customHeight="1">
      <c r="A193" s="36"/>
      <c r="B193" s="37"/>
      <c r="C193" s="181" t="s">
        <v>282</v>
      </c>
      <c r="D193" s="181" t="s">
        <v>151</v>
      </c>
      <c r="E193" s="182" t="s">
        <v>283</v>
      </c>
      <c r="F193" s="183" t="s">
        <v>284</v>
      </c>
      <c r="G193" s="184" t="s">
        <v>159</v>
      </c>
      <c r="H193" s="185">
        <v>500</v>
      </c>
      <c r="I193" s="186"/>
      <c r="J193" s="187">
        <f>ROUND(I193*H193,2)</f>
        <v>0</v>
      </c>
      <c r="K193" s="183" t="s">
        <v>19</v>
      </c>
      <c r="L193" s="41"/>
      <c r="M193" s="188" t="s">
        <v>19</v>
      </c>
      <c r="N193" s="189" t="s">
        <v>40</v>
      </c>
      <c r="O193" s="66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2" t="s">
        <v>155</v>
      </c>
      <c r="AT193" s="192" t="s">
        <v>151</v>
      </c>
      <c r="AU193" s="192" t="s">
        <v>78</v>
      </c>
      <c r="AY193" s="19" t="s">
        <v>149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9" t="s">
        <v>76</v>
      </c>
      <c r="BK193" s="193">
        <f>ROUND(I193*H193,2)</f>
        <v>0</v>
      </c>
      <c r="BL193" s="19" t="s">
        <v>155</v>
      </c>
      <c r="BM193" s="192" t="s">
        <v>285</v>
      </c>
    </row>
    <row r="194" spans="1:47" s="2" customFormat="1" ht="19.5">
      <c r="A194" s="36"/>
      <c r="B194" s="37"/>
      <c r="C194" s="38"/>
      <c r="D194" s="201" t="s">
        <v>184</v>
      </c>
      <c r="E194" s="38"/>
      <c r="F194" s="232" t="s">
        <v>286</v>
      </c>
      <c r="G194" s="38"/>
      <c r="H194" s="38"/>
      <c r="I194" s="196"/>
      <c r="J194" s="38"/>
      <c r="K194" s="38"/>
      <c r="L194" s="41"/>
      <c r="M194" s="197"/>
      <c r="N194" s="198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184</v>
      </c>
      <c r="AU194" s="19" t="s">
        <v>78</v>
      </c>
    </row>
    <row r="195" spans="1:65" s="2" customFormat="1" ht="21.75" customHeight="1">
      <c r="A195" s="36"/>
      <c r="B195" s="37"/>
      <c r="C195" s="181" t="s">
        <v>287</v>
      </c>
      <c r="D195" s="181" t="s">
        <v>151</v>
      </c>
      <c r="E195" s="182" t="s">
        <v>288</v>
      </c>
      <c r="F195" s="183" t="s">
        <v>289</v>
      </c>
      <c r="G195" s="184" t="s">
        <v>159</v>
      </c>
      <c r="H195" s="185">
        <v>262</v>
      </c>
      <c r="I195" s="186"/>
      <c r="J195" s="187">
        <f>ROUND(I195*H195,2)</f>
        <v>0</v>
      </c>
      <c r="K195" s="183" t="s">
        <v>160</v>
      </c>
      <c r="L195" s="41"/>
      <c r="M195" s="188" t="s">
        <v>19</v>
      </c>
      <c r="N195" s="189" t="s">
        <v>40</v>
      </c>
      <c r="O195" s="66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2" t="s">
        <v>155</v>
      </c>
      <c r="AT195" s="192" t="s">
        <v>151</v>
      </c>
      <c r="AU195" s="192" t="s">
        <v>78</v>
      </c>
      <c r="AY195" s="19" t="s">
        <v>149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9" t="s">
        <v>76</v>
      </c>
      <c r="BK195" s="193">
        <f>ROUND(I195*H195,2)</f>
        <v>0</v>
      </c>
      <c r="BL195" s="19" t="s">
        <v>155</v>
      </c>
      <c r="BM195" s="192" t="s">
        <v>290</v>
      </c>
    </row>
    <row r="196" spans="1:47" s="2" customFormat="1" ht="11.25">
      <c r="A196" s="36"/>
      <c r="B196" s="37"/>
      <c r="C196" s="38"/>
      <c r="D196" s="194" t="s">
        <v>162</v>
      </c>
      <c r="E196" s="38"/>
      <c r="F196" s="195" t="s">
        <v>291</v>
      </c>
      <c r="G196" s="38"/>
      <c r="H196" s="38"/>
      <c r="I196" s="196"/>
      <c r="J196" s="38"/>
      <c r="K196" s="38"/>
      <c r="L196" s="41"/>
      <c r="M196" s="197"/>
      <c r="N196" s="198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162</v>
      </c>
      <c r="AU196" s="19" t="s">
        <v>78</v>
      </c>
    </row>
    <row r="197" spans="2:51" s="13" customFormat="1" ht="11.25">
      <c r="B197" s="199"/>
      <c r="C197" s="200"/>
      <c r="D197" s="201" t="s">
        <v>164</v>
      </c>
      <c r="E197" s="202" t="s">
        <v>19</v>
      </c>
      <c r="F197" s="203" t="s">
        <v>292</v>
      </c>
      <c r="G197" s="200"/>
      <c r="H197" s="202" t="s">
        <v>19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164</v>
      </c>
      <c r="AU197" s="209" t="s">
        <v>78</v>
      </c>
      <c r="AV197" s="13" t="s">
        <v>76</v>
      </c>
      <c r="AW197" s="13" t="s">
        <v>31</v>
      </c>
      <c r="AX197" s="13" t="s">
        <v>69</v>
      </c>
      <c r="AY197" s="209" t="s">
        <v>149</v>
      </c>
    </row>
    <row r="198" spans="2:51" s="14" customFormat="1" ht="11.25">
      <c r="B198" s="210"/>
      <c r="C198" s="211"/>
      <c r="D198" s="201" t="s">
        <v>164</v>
      </c>
      <c r="E198" s="212" t="s">
        <v>19</v>
      </c>
      <c r="F198" s="213" t="s">
        <v>293</v>
      </c>
      <c r="G198" s="211"/>
      <c r="H198" s="214">
        <v>262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164</v>
      </c>
      <c r="AU198" s="220" t="s">
        <v>78</v>
      </c>
      <c r="AV198" s="14" t="s">
        <v>78</v>
      </c>
      <c r="AW198" s="14" t="s">
        <v>31</v>
      </c>
      <c r="AX198" s="14" t="s">
        <v>69</v>
      </c>
      <c r="AY198" s="220" t="s">
        <v>149</v>
      </c>
    </row>
    <row r="199" spans="2:51" s="15" customFormat="1" ht="11.25">
      <c r="B199" s="221"/>
      <c r="C199" s="222"/>
      <c r="D199" s="201" t="s">
        <v>164</v>
      </c>
      <c r="E199" s="223" t="s">
        <v>19</v>
      </c>
      <c r="F199" s="224" t="s">
        <v>166</v>
      </c>
      <c r="G199" s="222"/>
      <c r="H199" s="225">
        <v>262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164</v>
      </c>
      <c r="AU199" s="231" t="s">
        <v>78</v>
      </c>
      <c r="AV199" s="15" t="s">
        <v>155</v>
      </c>
      <c r="AW199" s="15" t="s">
        <v>31</v>
      </c>
      <c r="AX199" s="15" t="s">
        <v>76</v>
      </c>
      <c r="AY199" s="231" t="s">
        <v>149</v>
      </c>
    </row>
    <row r="200" spans="1:65" s="2" customFormat="1" ht="21.75" customHeight="1">
      <c r="A200" s="36"/>
      <c r="B200" s="37"/>
      <c r="C200" s="181" t="s">
        <v>7</v>
      </c>
      <c r="D200" s="181" t="s">
        <v>151</v>
      </c>
      <c r="E200" s="182" t="s">
        <v>294</v>
      </c>
      <c r="F200" s="183" t="s">
        <v>295</v>
      </c>
      <c r="G200" s="184" t="s">
        <v>159</v>
      </c>
      <c r="H200" s="185">
        <v>33</v>
      </c>
      <c r="I200" s="186"/>
      <c r="J200" s="187">
        <f>ROUND(I200*H200,2)</f>
        <v>0</v>
      </c>
      <c r="K200" s="183" t="s">
        <v>160</v>
      </c>
      <c r="L200" s="41"/>
      <c r="M200" s="188" t="s">
        <v>19</v>
      </c>
      <c r="N200" s="189" t="s">
        <v>40</v>
      </c>
      <c r="O200" s="66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2" t="s">
        <v>155</v>
      </c>
      <c r="AT200" s="192" t="s">
        <v>151</v>
      </c>
      <c r="AU200" s="192" t="s">
        <v>78</v>
      </c>
      <c r="AY200" s="19" t="s">
        <v>149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9" t="s">
        <v>76</v>
      </c>
      <c r="BK200" s="193">
        <f>ROUND(I200*H200,2)</f>
        <v>0</v>
      </c>
      <c r="BL200" s="19" t="s">
        <v>155</v>
      </c>
      <c r="BM200" s="192" t="s">
        <v>296</v>
      </c>
    </row>
    <row r="201" spans="1:47" s="2" customFormat="1" ht="11.25">
      <c r="A201" s="36"/>
      <c r="B201" s="37"/>
      <c r="C201" s="38"/>
      <c r="D201" s="194" t="s">
        <v>162</v>
      </c>
      <c r="E201" s="38"/>
      <c r="F201" s="195" t="s">
        <v>297</v>
      </c>
      <c r="G201" s="38"/>
      <c r="H201" s="38"/>
      <c r="I201" s="196"/>
      <c r="J201" s="38"/>
      <c r="K201" s="38"/>
      <c r="L201" s="41"/>
      <c r="M201" s="197"/>
      <c r="N201" s="198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162</v>
      </c>
      <c r="AU201" s="19" t="s">
        <v>78</v>
      </c>
    </row>
    <row r="202" spans="2:51" s="13" customFormat="1" ht="11.25">
      <c r="B202" s="199"/>
      <c r="C202" s="200"/>
      <c r="D202" s="201" t="s">
        <v>164</v>
      </c>
      <c r="E202" s="202" t="s">
        <v>19</v>
      </c>
      <c r="F202" s="203" t="s">
        <v>216</v>
      </c>
      <c r="G202" s="200"/>
      <c r="H202" s="202" t="s">
        <v>19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164</v>
      </c>
      <c r="AU202" s="209" t="s">
        <v>78</v>
      </c>
      <c r="AV202" s="13" t="s">
        <v>76</v>
      </c>
      <c r="AW202" s="13" t="s">
        <v>31</v>
      </c>
      <c r="AX202" s="13" t="s">
        <v>69</v>
      </c>
      <c r="AY202" s="209" t="s">
        <v>149</v>
      </c>
    </row>
    <row r="203" spans="2:51" s="14" customFormat="1" ht="11.25">
      <c r="B203" s="210"/>
      <c r="C203" s="211"/>
      <c r="D203" s="201" t="s">
        <v>164</v>
      </c>
      <c r="E203" s="212" t="s">
        <v>19</v>
      </c>
      <c r="F203" s="213" t="s">
        <v>278</v>
      </c>
      <c r="G203" s="211"/>
      <c r="H203" s="214">
        <v>33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164</v>
      </c>
      <c r="AU203" s="220" t="s">
        <v>78</v>
      </c>
      <c r="AV203" s="14" t="s">
        <v>78</v>
      </c>
      <c r="AW203" s="14" t="s">
        <v>31</v>
      </c>
      <c r="AX203" s="14" t="s">
        <v>69</v>
      </c>
      <c r="AY203" s="220" t="s">
        <v>149</v>
      </c>
    </row>
    <row r="204" spans="2:51" s="15" customFormat="1" ht="11.25">
      <c r="B204" s="221"/>
      <c r="C204" s="222"/>
      <c r="D204" s="201" t="s">
        <v>164</v>
      </c>
      <c r="E204" s="223" t="s">
        <v>19</v>
      </c>
      <c r="F204" s="224" t="s">
        <v>166</v>
      </c>
      <c r="G204" s="222"/>
      <c r="H204" s="225">
        <v>33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164</v>
      </c>
      <c r="AU204" s="231" t="s">
        <v>78</v>
      </c>
      <c r="AV204" s="15" t="s">
        <v>155</v>
      </c>
      <c r="AW204" s="15" t="s">
        <v>31</v>
      </c>
      <c r="AX204" s="15" t="s">
        <v>76</v>
      </c>
      <c r="AY204" s="231" t="s">
        <v>149</v>
      </c>
    </row>
    <row r="205" spans="1:65" s="2" customFormat="1" ht="21.75" customHeight="1">
      <c r="A205" s="36"/>
      <c r="B205" s="37"/>
      <c r="C205" s="181" t="s">
        <v>298</v>
      </c>
      <c r="D205" s="181" t="s">
        <v>151</v>
      </c>
      <c r="E205" s="182" t="s">
        <v>299</v>
      </c>
      <c r="F205" s="183" t="s">
        <v>300</v>
      </c>
      <c r="G205" s="184" t="s">
        <v>159</v>
      </c>
      <c r="H205" s="185">
        <v>369</v>
      </c>
      <c r="I205" s="186"/>
      <c r="J205" s="187">
        <f>ROUND(I205*H205,2)</f>
        <v>0</v>
      </c>
      <c r="K205" s="183" t="s">
        <v>160</v>
      </c>
      <c r="L205" s="41"/>
      <c r="M205" s="188" t="s">
        <v>19</v>
      </c>
      <c r="N205" s="189" t="s">
        <v>40</v>
      </c>
      <c r="O205" s="66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2" t="s">
        <v>155</v>
      </c>
      <c r="AT205" s="192" t="s">
        <v>151</v>
      </c>
      <c r="AU205" s="192" t="s">
        <v>78</v>
      </c>
      <c r="AY205" s="19" t="s">
        <v>149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9" t="s">
        <v>76</v>
      </c>
      <c r="BK205" s="193">
        <f>ROUND(I205*H205,2)</f>
        <v>0</v>
      </c>
      <c r="BL205" s="19" t="s">
        <v>155</v>
      </c>
      <c r="BM205" s="192" t="s">
        <v>301</v>
      </c>
    </row>
    <row r="206" spans="1:47" s="2" customFormat="1" ht="11.25">
      <c r="A206" s="36"/>
      <c r="B206" s="37"/>
      <c r="C206" s="38"/>
      <c r="D206" s="194" t="s">
        <v>162</v>
      </c>
      <c r="E206" s="38"/>
      <c r="F206" s="195" t="s">
        <v>302</v>
      </c>
      <c r="G206" s="38"/>
      <c r="H206" s="38"/>
      <c r="I206" s="196"/>
      <c r="J206" s="38"/>
      <c r="K206" s="38"/>
      <c r="L206" s="41"/>
      <c r="M206" s="197"/>
      <c r="N206" s="198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162</v>
      </c>
      <c r="AU206" s="19" t="s">
        <v>78</v>
      </c>
    </row>
    <row r="207" spans="2:51" s="13" customFormat="1" ht="11.25">
      <c r="B207" s="199"/>
      <c r="C207" s="200"/>
      <c r="D207" s="201" t="s">
        <v>164</v>
      </c>
      <c r="E207" s="202" t="s">
        <v>19</v>
      </c>
      <c r="F207" s="203" t="s">
        <v>220</v>
      </c>
      <c r="G207" s="200"/>
      <c r="H207" s="202" t="s">
        <v>19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164</v>
      </c>
      <c r="AU207" s="209" t="s">
        <v>78</v>
      </c>
      <c r="AV207" s="13" t="s">
        <v>76</v>
      </c>
      <c r="AW207" s="13" t="s">
        <v>31</v>
      </c>
      <c r="AX207" s="13" t="s">
        <v>69</v>
      </c>
      <c r="AY207" s="209" t="s">
        <v>149</v>
      </c>
    </row>
    <row r="208" spans="2:51" s="14" customFormat="1" ht="11.25">
      <c r="B208" s="210"/>
      <c r="C208" s="211"/>
      <c r="D208" s="201" t="s">
        <v>164</v>
      </c>
      <c r="E208" s="212" t="s">
        <v>19</v>
      </c>
      <c r="F208" s="213" t="s">
        <v>280</v>
      </c>
      <c r="G208" s="211"/>
      <c r="H208" s="214">
        <v>369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164</v>
      </c>
      <c r="AU208" s="220" t="s">
        <v>78</v>
      </c>
      <c r="AV208" s="14" t="s">
        <v>78</v>
      </c>
      <c r="AW208" s="14" t="s">
        <v>31</v>
      </c>
      <c r="AX208" s="14" t="s">
        <v>69</v>
      </c>
      <c r="AY208" s="220" t="s">
        <v>149</v>
      </c>
    </row>
    <row r="209" spans="2:51" s="15" customFormat="1" ht="11.25">
      <c r="B209" s="221"/>
      <c r="C209" s="222"/>
      <c r="D209" s="201" t="s">
        <v>164</v>
      </c>
      <c r="E209" s="223" t="s">
        <v>19</v>
      </c>
      <c r="F209" s="224" t="s">
        <v>166</v>
      </c>
      <c r="G209" s="222"/>
      <c r="H209" s="225">
        <v>369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164</v>
      </c>
      <c r="AU209" s="231" t="s">
        <v>78</v>
      </c>
      <c r="AV209" s="15" t="s">
        <v>155</v>
      </c>
      <c r="AW209" s="15" t="s">
        <v>31</v>
      </c>
      <c r="AX209" s="15" t="s">
        <v>76</v>
      </c>
      <c r="AY209" s="231" t="s">
        <v>149</v>
      </c>
    </row>
    <row r="210" spans="1:65" s="2" customFormat="1" ht="24.2" customHeight="1">
      <c r="A210" s="36"/>
      <c r="B210" s="37"/>
      <c r="C210" s="181" t="s">
        <v>303</v>
      </c>
      <c r="D210" s="181" t="s">
        <v>151</v>
      </c>
      <c r="E210" s="182" t="s">
        <v>304</v>
      </c>
      <c r="F210" s="183" t="s">
        <v>305</v>
      </c>
      <c r="G210" s="184" t="s">
        <v>159</v>
      </c>
      <c r="H210" s="185">
        <v>33</v>
      </c>
      <c r="I210" s="186"/>
      <c r="J210" s="187">
        <f>ROUND(I210*H210,2)</f>
        <v>0</v>
      </c>
      <c r="K210" s="183" t="s">
        <v>160</v>
      </c>
      <c r="L210" s="41"/>
      <c r="M210" s="188" t="s">
        <v>19</v>
      </c>
      <c r="N210" s="189" t="s">
        <v>40</v>
      </c>
      <c r="O210" s="66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2" t="s">
        <v>155</v>
      </c>
      <c r="AT210" s="192" t="s">
        <v>151</v>
      </c>
      <c r="AU210" s="192" t="s">
        <v>78</v>
      </c>
      <c r="AY210" s="19" t="s">
        <v>149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9" t="s">
        <v>76</v>
      </c>
      <c r="BK210" s="193">
        <f>ROUND(I210*H210,2)</f>
        <v>0</v>
      </c>
      <c r="BL210" s="19" t="s">
        <v>155</v>
      </c>
      <c r="BM210" s="192" t="s">
        <v>306</v>
      </c>
    </row>
    <row r="211" spans="1:47" s="2" customFormat="1" ht="11.25">
      <c r="A211" s="36"/>
      <c r="B211" s="37"/>
      <c r="C211" s="38"/>
      <c r="D211" s="194" t="s">
        <v>162</v>
      </c>
      <c r="E211" s="38"/>
      <c r="F211" s="195" t="s">
        <v>307</v>
      </c>
      <c r="G211" s="38"/>
      <c r="H211" s="38"/>
      <c r="I211" s="196"/>
      <c r="J211" s="38"/>
      <c r="K211" s="38"/>
      <c r="L211" s="41"/>
      <c r="M211" s="197"/>
      <c r="N211" s="198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162</v>
      </c>
      <c r="AU211" s="19" t="s">
        <v>78</v>
      </c>
    </row>
    <row r="212" spans="2:51" s="13" customFormat="1" ht="11.25">
      <c r="B212" s="199"/>
      <c r="C212" s="200"/>
      <c r="D212" s="201" t="s">
        <v>164</v>
      </c>
      <c r="E212" s="202" t="s">
        <v>19</v>
      </c>
      <c r="F212" s="203" t="s">
        <v>216</v>
      </c>
      <c r="G212" s="200"/>
      <c r="H212" s="202" t="s">
        <v>19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164</v>
      </c>
      <c r="AU212" s="209" t="s">
        <v>78</v>
      </c>
      <c r="AV212" s="13" t="s">
        <v>76</v>
      </c>
      <c r="AW212" s="13" t="s">
        <v>31</v>
      </c>
      <c r="AX212" s="13" t="s">
        <v>69</v>
      </c>
      <c r="AY212" s="209" t="s">
        <v>149</v>
      </c>
    </row>
    <row r="213" spans="2:51" s="14" customFormat="1" ht="11.25">
      <c r="B213" s="210"/>
      <c r="C213" s="211"/>
      <c r="D213" s="201" t="s">
        <v>164</v>
      </c>
      <c r="E213" s="212" t="s">
        <v>19</v>
      </c>
      <c r="F213" s="213" t="s">
        <v>278</v>
      </c>
      <c r="G213" s="211"/>
      <c r="H213" s="214">
        <v>33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164</v>
      </c>
      <c r="AU213" s="220" t="s">
        <v>78</v>
      </c>
      <c r="AV213" s="14" t="s">
        <v>78</v>
      </c>
      <c r="AW213" s="14" t="s">
        <v>31</v>
      </c>
      <c r="AX213" s="14" t="s">
        <v>69</v>
      </c>
      <c r="AY213" s="220" t="s">
        <v>149</v>
      </c>
    </row>
    <row r="214" spans="2:51" s="15" customFormat="1" ht="11.25">
      <c r="B214" s="221"/>
      <c r="C214" s="222"/>
      <c r="D214" s="201" t="s">
        <v>164</v>
      </c>
      <c r="E214" s="223" t="s">
        <v>19</v>
      </c>
      <c r="F214" s="224" t="s">
        <v>166</v>
      </c>
      <c r="G214" s="222"/>
      <c r="H214" s="225">
        <v>33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164</v>
      </c>
      <c r="AU214" s="231" t="s">
        <v>78</v>
      </c>
      <c r="AV214" s="15" t="s">
        <v>155</v>
      </c>
      <c r="AW214" s="15" t="s">
        <v>31</v>
      </c>
      <c r="AX214" s="15" t="s">
        <v>76</v>
      </c>
      <c r="AY214" s="231" t="s">
        <v>149</v>
      </c>
    </row>
    <row r="215" spans="1:65" s="2" customFormat="1" ht="24.2" customHeight="1">
      <c r="A215" s="36"/>
      <c r="B215" s="37"/>
      <c r="C215" s="181" t="s">
        <v>308</v>
      </c>
      <c r="D215" s="181" t="s">
        <v>151</v>
      </c>
      <c r="E215" s="182" t="s">
        <v>309</v>
      </c>
      <c r="F215" s="183" t="s">
        <v>310</v>
      </c>
      <c r="G215" s="184" t="s">
        <v>159</v>
      </c>
      <c r="H215" s="185">
        <v>1280</v>
      </c>
      <c r="I215" s="186"/>
      <c r="J215" s="187">
        <f>ROUND(I215*H215,2)</f>
        <v>0</v>
      </c>
      <c r="K215" s="183" t="s">
        <v>160</v>
      </c>
      <c r="L215" s="41"/>
      <c r="M215" s="188" t="s">
        <v>19</v>
      </c>
      <c r="N215" s="189" t="s">
        <v>40</v>
      </c>
      <c r="O215" s="66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2" t="s">
        <v>155</v>
      </c>
      <c r="AT215" s="192" t="s">
        <v>151</v>
      </c>
      <c r="AU215" s="192" t="s">
        <v>78</v>
      </c>
      <c r="AY215" s="19" t="s">
        <v>149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9" t="s">
        <v>76</v>
      </c>
      <c r="BK215" s="193">
        <f>ROUND(I215*H215,2)</f>
        <v>0</v>
      </c>
      <c r="BL215" s="19" t="s">
        <v>155</v>
      </c>
      <c r="BM215" s="192" t="s">
        <v>311</v>
      </c>
    </row>
    <row r="216" spans="1:47" s="2" customFormat="1" ht="11.25">
      <c r="A216" s="36"/>
      <c r="B216" s="37"/>
      <c r="C216" s="38"/>
      <c r="D216" s="194" t="s">
        <v>162</v>
      </c>
      <c r="E216" s="38"/>
      <c r="F216" s="195" t="s">
        <v>312</v>
      </c>
      <c r="G216" s="38"/>
      <c r="H216" s="38"/>
      <c r="I216" s="196"/>
      <c r="J216" s="38"/>
      <c r="K216" s="38"/>
      <c r="L216" s="41"/>
      <c r="M216" s="197"/>
      <c r="N216" s="198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162</v>
      </c>
      <c r="AU216" s="19" t="s">
        <v>78</v>
      </c>
    </row>
    <row r="217" spans="2:51" s="13" customFormat="1" ht="11.25">
      <c r="B217" s="199"/>
      <c r="C217" s="200"/>
      <c r="D217" s="201" t="s">
        <v>164</v>
      </c>
      <c r="E217" s="202" t="s">
        <v>19</v>
      </c>
      <c r="F217" s="203" t="s">
        <v>220</v>
      </c>
      <c r="G217" s="200"/>
      <c r="H217" s="202" t="s">
        <v>19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164</v>
      </c>
      <c r="AU217" s="209" t="s">
        <v>78</v>
      </c>
      <c r="AV217" s="13" t="s">
        <v>76</v>
      </c>
      <c r="AW217" s="13" t="s">
        <v>31</v>
      </c>
      <c r="AX217" s="13" t="s">
        <v>69</v>
      </c>
      <c r="AY217" s="209" t="s">
        <v>149</v>
      </c>
    </row>
    <row r="218" spans="2:51" s="14" customFormat="1" ht="11.25">
      <c r="B218" s="210"/>
      <c r="C218" s="211"/>
      <c r="D218" s="201" t="s">
        <v>164</v>
      </c>
      <c r="E218" s="212" t="s">
        <v>19</v>
      </c>
      <c r="F218" s="213" t="s">
        <v>280</v>
      </c>
      <c r="G218" s="211"/>
      <c r="H218" s="214">
        <v>369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164</v>
      </c>
      <c r="AU218" s="220" t="s">
        <v>78</v>
      </c>
      <c r="AV218" s="14" t="s">
        <v>78</v>
      </c>
      <c r="AW218" s="14" t="s">
        <v>31</v>
      </c>
      <c r="AX218" s="14" t="s">
        <v>69</v>
      </c>
      <c r="AY218" s="220" t="s">
        <v>149</v>
      </c>
    </row>
    <row r="219" spans="2:51" s="13" customFormat="1" ht="11.25">
      <c r="B219" s="199"/>
      <c r="C219" s="200"/>
      <c r="D219" s="201" t="s">
        <v>164</v>
      </c>
      <c r="E219" s="202" t="s">
        <v>19</v>
      </c>
      <c r="F219" s="203" t="s">
        <v>218</v>
      </c>
      <c r="G219" s="200"/>
      <c r="H219" s="202" t="s">
        <v>19</v>
      </c>
      <c r="I219" s="204"/>
      <c r="J219" s="200"/>
      <c r="K219" s="200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164</v>
      </c>
      <c r="AU219" s="209" t="s">
        <v>78</v>
      </c>
      <c r="AV219" s="13" t="s">
        <v>76</v>
      </c>
      <c r="AW219" s="13" t="s">
        <v>31</v>
      </c>
      <c r="AX219" s="13" t="s">
        <v>69</v>
      </c>
      <c r="AY219" s="209" t="s">
        <v>149</v>
      </c>
    </row>
    <row r="220" spans="2:51" s="14" customFormat="1" ht="11.25">
      <c r="B220" s="210"/>
      <c r="C220" s="211"/>
      <c r="D220" s="201" t="s">
        <v>164</v>
      </c>
      <c r="E220" s="212" t="s">
        <v>19</v>
      </c>
      <c r="F220" s="213" t="s">
        <v>279</v>
      </c>
      <c r="G220" s="211"/>
      <c r="H220" s="214">
        <v>911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164</v>
      </c>
      <c r="AU220" s="220" t="s">
        <v>78</v>
      </c>
      <c r="AV220" s="14" t="s">
        <v>78</v>
      </c>
      <c r="AW220" s="14" t="s">
        <v>31</v>
      </c>
      <c r="AX220" s="14" t="s">
        <v>69</v>
      </c>
      <c r="AY220" s="220" t="s">
        <v>149</v>
      </c>
    </row>
    <row r="221" spans="2:51" s="15" customFormat="1" ht="11.25">
      <c r="B221" s="221"/>
      <c r="C221" s="222"/>
      <c r="D221" s="201" t="s">
        <v>164</v>
      </c>
      <c r="E221" s="223" t="s">
        <v>19</v>
      </c>
      <c r="F221" s="224" t="s">
        <v>166</v>
      </c>
      <c r="G221" s="222"/>
      <c r="H221" s="225">
        <v>1280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164</v>
      </c>
      <c r="AU221" s="231" t="s">
        <v>78</v>
      </c>
      <c r="AV221" s="15" t="s">
        <v>155</v>
      </c>
      <c r="AW221" s="15" t="s">
        <v>31</v>
      </c>
      <c r="AX221" s="15" t="s">
        <v>76</v>
      </c>
      <c r="AY221" s="231" t="s">
        <v>149</v>
      </c>
    </row>
    <row r="222" spans="1:65" s="2" customFormat="1" ht="16.5" customHeight="1">
      <c r="A222" s="36"/>
      <c r="B222" s="37"/>
      <c r="C222" s="181" t="s">
        <v>313</v>
      </c>
      <c r="D222" s="181" t="s">
        <v>151</v>
      </c>
      <c r="E222" s="182" t="s">
        <v>314</v>
      </c>
      <c r="F222" s="183" t="s">
        <v>315</v>
      </c>
      <c r="G222" s="184" t="s">
        <v>159</v>
      </c>
      <c r="H222" s="185">
        <v>3580</v>
      </c>
      <c r="I222" s="186"/>
      <c r="J222" s="187">
        <f>ROUND(I222*H222,2)</f>
        <v>0</v>
      </c>
      <c r="K222" s="183" t="s">
        <v>160</v>
      </c>
      <c r="L222" s="41"/>
      <c r="M222" s="188" t="s">
        <v>19</v>
      </c>
      <c r="N222" s="189" t="s">
        <v>40</v>
      </c>
      <c r="O222" s="66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2" t="s">
        <v>155</v>
      </c>
      <c r="AT222" s="192" t="s">
        <v>151</v>
      </c>
      <c r="AU222" s="192" t="s">
        <v>78</v>
      </c>
      <c r="AY222" s="19" t="s">
        <v>149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9" t="s">
        <v>76</v>
      </c>
      <c r="BK222" s="193">
        <f>ROUND(I222*H222,2)</f>
        <v>0</v>
      </c>
      <c r="BL222" s="19" t="s">
        <v>155</v>
      </c>
      <c r="BM222" s="192" t="s">
        <v>316</v>
      </c>
    </row>
    <row r="223" spans="1:47" s="2" customFormat="1" ht="11.25">
      <c r="A223" s="36"/>
      <c r="B223" s="37"/>
      <c r="C223" s="38"/>
      <c r="D223" s="194" t="s">
        <v>162</v>
      </c>
      <c r="E223" s="38"/>
      <c r="F223" s="195" t="s">
        <v>317</v>
      </c>
      <c r="G223" s="38"/>
      <c r="H223" s="38"/>
      <c r="I223" s="196"/>
      <c r="J223" s="38"/>
      <c r="K223" s="38"/>
      <c r="L223" s="41"/>
      <c r="M223" s="197"/>
      <c r="N223" s="198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162</v>
      </c>
      <c r="AU223" s="19" t="s">
        <v>78</v>
      </c>
    </row>
    <row r="224" spans="2:51" s="13" customFormat="1" ht="11.25">
      <c r="B224" s="199"/>
      <c r="C224" s="200"/>
      <c r="D224" s="201" t="s">
        <v>164</v>
      </c>
      <c r="E224" s="202" t="s">
        <v>19</v>
      </c>
      <c r="F224" s="203" t="s">
        <v>186</v>
      </c>
      <c r="G224" s="200"/>
      <c r="H224" s="202" t="s">
        <v>19</v>
      </c>
      <c r="I224" s="204"/>
      <c r="J224" s="200"/>
      <c r="K224" s="200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164</v>
      </c>
      <c r="AU224" s="209" t="s">
        <v>78</v>
      </c>
      <c r="AV224" s="13" t="s">
        <v>76</v>
      </c>
      <c r="AW224" s="13" t="s">
        <v>31</v>
      </c>
      <c r="AX224" s="13" t="s">
        <v>69</v>
      </c>
      <c r="AY224" s="209" t="s">
        <v>149</v>
      </c>
    </row>
    <row r="225" spans="2:51" s="14" customFormat="1" ht="11.25">
      <c r="B225" s="210"/>
      <c r="C225" s="211"/>
      <c r="D225" s="201" t="s">
        <v>164</v>
      </c>
      <c r="E225" s="212" t="s">
        <v>19</v>
      </c>
      <c r="F225" s="213" t="s">
        <v>187</v>
      </c>
      <c r="G225" s="211"/>
      <c r="H225" s="214">
        <v>3580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164</v>
      </c>
      <c r="AU225" s="220" t="s">
        <v>78</v>
      </c>
      <c r="AV225" s="14" t="s">
        <v>78</v>
      </c>
      <c r="AW225" s="14" t="s">
        <v>31</v>
      </c>
      <c r="AX225" s="14" t="s">
        <v>69</v>
      </c>
      <c r="AY225" s="220" t="s">
        <v>149</v>
      </c>
    </row>
    <row r="226" spans="2:51" s="15" customFormat="1" ht="11.25">
      <c r="B226" s="221"/>
      <c r="C226" s="222"/>
      <c r="D226" s="201" t="s">
        <v>164</v>
      </c>
      <c r="E226" s="223" t="s">
        <v>19</v>
      </c>
      <c r="F226" s="224" t="s">
        <v>166</v>
      </c>
      <c r="G226" s="222"/>
      <c r="H226" s="225">
        <v>3580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164</v>
      </c>
      <c r="AU226" s="231" t="s">
        <v>78</v>
      </c>
      <c r="AV226" s="15" t="s">
        <v>155</v>
      </c>
      <c r="AW226" s="15" t="s">
        <v>31</v>
      </c>
      <c r="AX226" s="15" t="s">
        <v>76</v>
      </c>
      <c r="AY226" s="231" t="s">
        <v>149</v>
      </c>
    </row>
    <row r="227" spans="1:65" s="2" customFormat="1" ht="24.2" customHeight="1">
      <c r="A227" s="36"/>
      <c r="B227" s="37"/>
      <c r="C227" s="181" t="s">
        <v>318</v>
      </c>
      <c r="D227" s="181" t="s">
        <v>151</v>
      </c>
      <c r="E227" s="182" t="s">
        <v>319</v>
      </c>
      <c r="F227" s="183" t="s">
        <v>320</v>
      </c>
      <c r="G227" s="184" t="s">
        <v>159</v>
      </c>
      <c r="H227" s="185">
        <v>3580</v>
      </c>
      <c r="I227" s="186"/>
      <c r="J227" s="187">
        <f>ROUND(I227*H227,2)</f>
        <v>0</v>
      </c>
      <c r="K227" s="183" t="s">
        <v>160</v>
      </c>
      <c r="L227" s="41"/>
      <c r="M227" s="188" t="s">
        <v>19</v>
      </c>
      <c r="N227" s="189" t="s">
        <v>40</v>
      </c>
      <c r="O227" s="66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2" t="s">
        <v>155</v>
      </c>
      <c r="AT227" s="192" t="s">
        <v>151</v>
      </c>
      <c r="AU227" s="192" t="s">
        <v>78</v>
      </c>
      <c r="AY227" s="19" t="s">
        <v>149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9" t="s">
        <v>76</v>
      </c>
      <c r="BK227" s="193">
        <f>ROUND(I227*H227,2)</f>
        <v>0</v>
      </c>
      <c r="BL227" s="19" t="s">
        <v>155</v>
      </c>
      <c r="BM227" s="192" t="s">
        <v>321</v>
      </c>
    </row>
    <row r="228" spans="1:47" s="2" customFormat="1" ht="11.25">
      <c r="A228" s="36"/>
      <c r="B228" s="37"/>
      <c r="C228" s="38"/>
      <c r="D228" s="194" t="s">
        <v>162</v>
      </c>
      <c r="E228" s="38"/>
      <c r="F228" s="195" t="s">
        <v>322</v>
      </c>
      <c r="G228" s="38"/>
      <c r="H228" s="38"/>
      <c r="I228" s="196"/>
      <c r="J228" s="38"/>
      <c r="K228" s="38"/>
      <c r="L228" s="41"/>
      <c r="M228" s="197"/>
      <c r="N228" s="198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162</v>
      </c>
      <c r="AU228" s="19" t="s">
        <v>78</v>
      </c>
    </row>
    <row r="229" spans="2:51" s="13" customFormat="1" ht="11.25">
      <c r="B229" s="199"/>
      <c r="C229" s="200"/>
      <c r="D229" s="201" t="s">
        <v>164</v>
      </c>
      <c r="E229" s="202" t="s">
        <v>19</v>
      </c>
      <c r="F229" s="203" t="s">
        <v>186</v>
      </c>
      <c r="G229" s="200"/>
      <c r="H229" s="202" t="s">
        <v>19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164</v>
      </c>
      <c r="AU229" s="209" t="s">
        <v>78</v>
      </c>
      <c r="AV229" s="13" t="s">
        <v>76</v>
      </c>
      <c r="AW229" s="13" t="s">
        <v>31</v>
      </c>
      <c r="AX229" s="13" t="s">
        <v>69</v>
      </c>
      <c r="AY229" s="209" t="s">
        <v>149</v>
      </c>
    </row>
    <row r="230" spans="2:51" s="14" customFormat="1" ht="11.25">
      <c r="B230" s="210"/>
      <c r="C230" s="211"/>
      <c r="D230" s="201" t="s">
        <v>164</v>
      </c>
      <c r="E230" s="212" t="s">
        <v>19</v>
      </c>
      <c r="F230" s="213" t="s">
        <v>187</v>
      </c>
      <c r="G230" s="211"/>
      <c r="H230" s="214">
        <v>3580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164</v>
      </c>
      <c r="AU230" s="220" t="s">
        <v>78</v>
      </c>
      <c r="AV230" s="14" t="s">
        <v>78</v>
      </c>
      <c r="AW230" s="14" t="s">
        <v>31</v>
      </c>
      <c r="AX230" s="14" t="s">
        <v>69</v>
      </c>
      <c r="AY230" s="220" t="s">
        <v>149</v>
      </c>
    </row>
    <row r="231" spans="2:51" s="15" customFormat="1" ht="11.25">
      <c r="B231" s="221"/>
      <c r="C231" s="222"/>
      <c r="D231" s="201" t="s">
        <v>164</v>
      </c>
      <c r="E231" s="223" t="s">
        <v>19</v>
      </c>
      <c r="F231" s="224" t="s">
        <v>166</v>
      </c>
      <c r="G231" s="222"/>
      <c r="H231" s="225">
        <v>3580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164</v>
      </c>
      <c r="AU231" s="231" t="s">
        <v>78</v>
      </c>
      <c r="AV231" s="15" t="s">
        <v>155</v>
      </c>
      <c r="AW231" s="15" t="s">
        <v>31</v>
      </c>
      <c r="AX231" s="15" t="s">
        <v>76</v>
      </c>
      <c r="AY231" s="231" t="s">
        <v>149</v>
      </c>
    </row>
    <row r="232" spans="1:65" s="2" customFormat="1" ht="24.2" customHeight="1">
      <c r="A232" s="36"/>
      <c r="B232" s="37"/>
      <c r="C232" s="181" t="s">
        <v>323</v>
      </c>
      <c r="D232" s="181" t="s">
        <v>151</v>
      </c>
      <c r="E232" s="182" t="s">
        <v>324</v>
      </c>
      <c r="F232" s="183" t="s">
        <v>325</v>
      </c>
      <c r="G232" s="184" t="s">
        <v>159</v>
      </c>
      <c r="H232" s="185">
        <v>3580</v>
      </c>
      <c r="I232" s="186"/>
      <c r="J232" s="187">
        <f>ROUND(I232*H232,2)</f>
        <v>0</v>
      </c>
      <c r="K232" s="183" t="s">
        <v>160</v>
      </c>
      <c r="L232" s="41"/>
      <c r="M232" s="188" t="s">
        <v>19</v>
      </c>
      <c r="N232" s="189" t="s">
        <v>40</v>
      </c>
      <c r="O232" s="66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2" t="s">
        <v>155</v>
      </c>
      <c r="AT232" s="192" t="s">
        <v>151</v>
      </c>
      <c r="AU232" s="192" t="s">
        <v>78</v>
      </c>
      <c r="AY232" s="19" t="s">
        <v>149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9" t="s">
        <v>76</v>
      </c>
      <c r="BK232" s="193">
        <f>ROUND(I232*H232,2)</f>
        <v>0</v>
      </c>
      <c r="BL232" s="19" t="s">
        <v>155</v>
      </c>
      <c r="BM232" s="192" t="s">
        <v>326</v>
      </c>
    </row>
    <row r="233" spans="1:47" s="2" customFormat="1" ht="11.25">
      <c r="A233" s="36"/>
      <c r="B233" s="37"/>
      <c r="C233" s="38"/>
      <c r="D233" s="194" t="s">
        <v>162</v>
      </c>
      <c r="E233" s="38"/>
      <c r="F233" s="195" t="s">
        <v>327</v>
      </c>
      <c r="G233" s="38"/>
      <c r="H233" s="38"/>
      <c r="I233" s="196"/>
      <c r="J233" s="38"/>
      <c r="K233" s="38"/>
      <c r="L233" s="41"/>
      <c r="M233" s="197"/>
      <c r="N233" s="198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162</v>
      </c>
      <c r="AU233" s="19" t="s">
        <v>78</v>
      </c>
    </row>
    <row r="234" spans="2:51" s="13" customFormat="1" ht="11.25">
      <c r="B234" s="199"/>
      <c r="C234" s="200"/>
      <c r="D234" s="201" t="s">
        <v>164</v>
      </c>
      <c r="E234" s="202" t="s">
        <v>19</v>
      </c>
      <c r="F234" s="203" t="s">
        <v>186</v>
      </c>
      <c r="G234" s="200"/>
      <c r="H234" s="202" t="s">
        <v>19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164</v>
      </c>
      <c r="AU234" s="209" t="s">
        <v>78</v>
      </c>
      <c r="AV234" s="13" t="s">
        <v>76</v>
      </c>
      <c r="AW234" s="13" t="s">
        <v>31</v>
      </c>
      <c r="AX234" s="13" t="s">
        <v>69</v>
      </c>
      <c r="AY234" s="209" t="s">
        <v>149</v>
      </c>
    </row>
    <row r="235" spans="2:51" s="14" customFormat="1" ht="11.25">
      <c r="B235" s="210"/>
      <c r="C235" s="211"/>
      <c r="D235" s="201" t="s">
        <v>164</v>
      </c>
      <c r="E235" s="212" t="s">
        <v>19</v>
      </c>
      <c r="F235" s="213" t="s">
        <v>187</v>
      </c>
      <c r="G235" s="211"/>
      <c r="H235" s="214">
        <v>3580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164</v>
      </c>
      <c r="AU235" s="220" t="s">
        <v>78</v>
      </c>
      <c r="AV235" s="14" t="s">
        <v>78</v>
      </c>
      <c r="AW235" s="14" t="s">
        <v>31</v>
      </c>
      <c r="AX235" s="14" t="s">
        <v>69</v>
      </c>
      <c r="AY235" s="220" t="s">
        <v>149</v>
      </c>
    </row>
    <row r="236" spans="2:51" s="15" customFormat="1" ht="11.25">
      <c r="B236" s="221"/>
      <c r="C236" s="222"/>
      <c r="D236" s="201" t="s">
        <v>164</v>
      </c>
      <c r="E236" s="223" t="s">
        <v>19</v>
      </c>
      <c r="F236" s="224" t="s">
        <v>166</v>
      </c>
      <c r="G236" s="222"/>
      <c r="H236" s="225">
        <v>3580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164</v>
      </c>
      <c r="AU236" s="231" t="s">
        <v>78</v>
      </c>
      <c r="AV236" s="15" t="s">
        <v>155</v>
      </c>
      <c r="AW236" s="15" t="s">
        <v>31</v>
      </c>
      <c r="AX236" s="15" t="s">
        <v>76</v>
      </c>
      <c r="AY236" s="231" t="s">
        <v>149</v>
      </c>
    </row>
    <row r="237" spans="1:65" s="2" customFormat="1" ht="37.9" customHeight="1">
      <c r="A237" s="36"/>
      <c r="B237" s="37"/>
      <c r="C237" s="181" t="s">
        <v>328</v>
      </c>
      <c r="D237" s="181" t="s">
        <v>151</v>
      </c>
      <c r="E237" s="182" t="s">
        <v>329</v>
      </c>
      <c r="F237" s="183" t="s">
        <v>330</v>
      </c>
      <c r="G237" s="184" t="s">
        <v>159</v>
      </c>
      <c r="H237" s="185">
        <v>911</v>
      </c>
      <c r="I237" s="186"/>
      <c r="J237" s="187">
        <f>ROUND(I237*H237,2)</f>
        <v>0</v>
      </c>
      <c r="K237" s="183" t="s">
        <v>160</v>
      </c>
      <c r="L237" s="41"/>
      <c r="M237" s="188" t="s">
        <v>19</v>
      </c>
      <c r="N237" s="189" t="s">
        <v>40</v>
      </c>
      <c r="O237" s="66"/>
      <c r="P237" s="190">
        <f>O237*H237</f>
        <v>0</v>
      </c>
      <c r="Q237" s="190">
        <v>0.08922</v>
      </c>
      <c r="R237" s="190">
        <f>Q237*H237</f>
        <v>81.27941999999999</v>
      </c>
      <c r="S237" s="190">
        <v>0</v>
      </c>
      <c r="T237" s="19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2" t="s">
        <v>155</v>
      </c>
      <c r="AT237" s="192" t="s">
        <v>151</v>
      </c>
      <c r="AU237" s="192" t="s">
        <v>78</v>
      </c>
      <c r="AY237" s="19" t="s">
        <v>149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9" t="s">
        <v>76</v>
      </c>
      <c r="BK237" s="193">
        <f>ROUND(I237*H237,2)</f>
        <v>0</v>
      </c>
      <c r="BL237" s="19" t="s">
        <v>155</v>
      </c>
      <c r="BM237" s="192" t="s">
        <v>331</v>
      </c>
    </row>
    <row r="238" spans="1:47" s="2" customFormat="1" ht="11.25">
      <c r="A238" s="36"/>
      <c r="B238" s="37"/>
      <c r="C238" s="38"/>
      <c r="D238" s="194" t="s">
        <v>162</v>
      </c>
      <c r="E238" s="38"/>
      <c r="F238" s="195" t="s">
        <v>332</v>
      </c>
      <c r="G238" s="38"/>
      <c r="H238" s="38"/>
      <c r="I238" s="196"/>
      <c r="J238" s="38"/>
      <c r="K238" s="38"/>
      <c r="L238" s="41"/>
      <c r="M238" s="197"/>
      <c r="N238" s="198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162</v>
      </c>
      <c r="AU238" s="19" t="s">
        <v>78</v>
      </c>
    </row>
    <row r="239" spans="2:51" s="13" customFormat="1" ht="11.25">
      <c r="B239" s="199"/>
      <c r="C239" s="200"/>
      <c r="D239" s="201" t="s">
        <v>164</v>
      </c>
      <c r="E239" s="202" t="s">
        <v>19</v>
      </c>
      <c r="F239" s="203" t="s">
        <v>218</v>
      </c>
      <c r="G239" s="200"/>
      <c r="H239" s="202" t="s">
        <v>19</v>
      </c>
      <c r="I239" s="204"/>
      <c r="J239" s="200"/>
      <c r="K239" s="200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164</v>
      </c>
      <c r="AU239" s="209" t="s">
        <v>78</v>
      </c>
      <c r="AV239" s="13" t="s">
        <v>76</v>
      </c>
      <c r="AW239" s="13" t="s">
        <v>31</v>
      </c>
      <c r="AX239" s="13" t="s">
        <v>69</v>
      </c>
      <c r="AY239" s="209" t="s">
        <v>149</v>
      </c>
    </row>
    <row r="240" spans="2:51" s="14" customFormat="1" ht="11.25">
      <c r="B240" s="210"/>
      <c r="C240" s="211"/>
      <c r="D240" s="201" t="s">
        <v>164</v>
      </c>
      <c r="E240" s="212" t="s">
        <v>19</v>
      </c>
      <c r="F240" s="213" t="s">
        <v>279</v>
      </c>
      <c r="G240" s="211"/>
      <c r="H240" s="214">
        <v>911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164</v>
      </c>
      <c r="AU240" s="220" t="s">
        <v>78</v>
      </c>
      <c r="AV240" s="14" t="s">
        <v>78</v>
      </c>
      <c r="AW240" s="14" t="s">
        <v>31</v>
      </c>
      <c r="AX240" s="14" t="s">
        <v>69</v>
      </c>
      <c r="AY240" s="220" t="s">
        <v>149</v>
      </c>
    </row>
    <row r="241" spans="2:51" s="15" customFormat="1" ht="11.25">
      <c r="B241" s="221"/>
      <c r="C241" s="222"/>
      <c r="D241" s="201" t="s">
        <v>164</v>
      </c>
      <c r="E241" s="223" t="s">
        <v>19</v>
      </c>
      <c r="F241" s="224" t="s">
        <v>166</v>
      </c>
      <c r="G241" s="222"/>
      <c r="H241" s="225">
        <v>911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164</v>
      </c>
      <c r="AU241" s="231" t="s">
        <v>78</v>
      </c>
      <c r="AV241" s="15" t="s">
        <v>155</v>
      </c>
      <c r="AW241" s="15" t="s">
        <v>31</v>
      </c>
      <c r="AX241" s="15" t="s">
        <v>76</v>
      </c>
      <c r="AY241" s="231" t="s">
        <v>149</v>
      </c>
    </row>
    <row r="242" spans="1:65" s="2" customFormat="1" ht="16.5" customHeight="1">
      <c r="A242" s="36"/>
      <c r="B242" s="37"/>
      <c r="C242" s="233" t="s">
        <v>333</v>
      </c>
      <c r="D242" s="233" t="s">
        <v>246</v>
      </c>
      <c r="E242" s="234" t="s">
        <v>334</v>
      </c>
      <c r="F242" s="235" t="s">
        <v>335</v>
      </c>
      <c r="G242" s="236" t="s">
        <v>159</v>
      </c>
      <c r="H242" s="237">
        <v>907.8</v>
      </c>
      <c r="I242" s="238"/>
      <c r="J242" s="239">
        <f>ROUND(I242*H242,2)</f>
        <v>0</v>
      </c>
      <c r="K242" s="235" t="s">
        <v>160</v>
      </c>
      <c r="L242" s="240"/>
      <c r="M242" s="241" t="s">
        <v>19</v>
      </c>
      <c r="N242" s="242" t="s">
        <v>40</v>
      </c>
      <c r="O242" s="66"/>
      <c r="P242" s="190">
        <f>O242*H242</f>
        <v>0</v>
      </c>
      <c r="Q242" s="190">
        <v>0.131</v>
      </c>
      <c r="R242" s="190">
        <f>Q242*H242</f>
        <v>118.9218</v>
      </c>
      <c r="S242" s="190">
        <v>0</v>
      </c>
      <c r="T242" s="19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2" t="s">
        <v>203</v>
      </c>
      <c r="AT242" s="192" t="s">
        <v>246</v>
      </c>
      <c r="AU242" s="192" t="s">
        <v>78</v>
      </c>
      <c r="AY242" s="19" t="s">
        <v>149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9" t="s">
        <v>76</v>
      </c>
      <c r="BK242" s="193">
        <f>ROUND(I242*H242,2)</f>
        <v>0</v>
      </c>
      <c r="BL242" s="19" t="s">
        <v>155</v>
      </c>
      <c r="BM242" s="192" t="s">
        <v>336</v>
      </c>
    </row>
    <row r="243" spans="2:51" s="13" customFormat="1" ht="11.25">
      <c r="B243" s="199"/>
      <c r="C243" s="200"/>
      <c r="D243" s="201" t="s">
        <v>164</v>
      </c>
      <c r="E243" s="202" t="s">
        <v>19</v>
      </c>
      <c r="F243" s="203" t="s">
        <v>218</v>
      </c>
      <c r="G243" s="200"/>
      <c r="H243" s="202" t="s">
        <v>19</v>
      </c>
      <c r="I243" s="204"/>
      <c r="J243" s="200"/>
      <c r="K243" s="200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164</v>
      </c>
      <c r="AU243" s="209" t="s">
        <v>78</v>
      </c>
      <c r="AV243" s="13" t="s">
        <v>76</v>
      </c>
      <c r="AW243" s="13" t="s">
        <v>31</v>
      </c>
      <c r="AX243" s="13" t="s">
        <v>69</v>
      </c>
      <c r="AY243" s="209" t="s">
        <v>149</v>
      </c>
    </row>
    <row r="244" spans="2:51" s="14" customFormat="1" ht="11.25">
      <c r="B244" s="210"/>
      <c r="C244" s="211"/>
      <c r="D244" s="201" t="s">
        <v>164</v>
      </c>
      <c r="E244" s="212" t="s">
        <v>19</v>
      </c>
      <c r="F244" s="213" t="s">
        <v>337</v>
      </c>
      <c r="G244" s="211"/>
      <c r="H244" s="214">
        <v>907.8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164</v>
      </c>
      <c r="AU244" s="220" t="s">
        <v>78</v>
      </c>
      <c r="AV244" s="14" t="s">
        <v>78</v>
      </c>
      <c r="AW244" s="14" t="s">
        <v>31</v>
      </c>
      <c r="AX244" s="14" t="s">
        <v>69</v>
      </c>
      <c r="AY244" s="220" t="s">
        <v>149</v>
      </c>
    </row>
    <row r="245" spans="2:51" s="15" customFormat="1" ht="11.25">
      <c r="B245" s="221"/>
      <c r="C245" s="222"/>
      <c r="D245" s="201" t="s">
        <v>164</v>
      </c>
      <c r="E245" s="223" t="s">
        <v>19</v>
      </c>
      <c r="F245" s="224" t="s">
        <v>166</v>
      </c>
      <c r="G245" s="222"/>
      <c r="H245" s="225">
        <v>907.8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164</v>
      </c>
      <c r="AU245" s="231" t="s">
        <v>78</v>
      </c>
      <c r="AV245" s="15" t="s">
        <v>155</v>
      </c>
      <c r="AW245" s="15" t="s">
        <v>31</v>
      </c>
      <c r="AX245" s="15" t="s">
        <v>76</v>
      </c>
      <c r="AY245" s="231" t="s">
        <v>149</v>
      </c>
    </row>
    <row r="246" spans="1:65" s="2" customFormat="1" ht="16.5" customHeight="1">
      <c r="A246" s="36"/>
      <c r="B246" s="37"/>
      <c r="C246" s="233" t="s">
        <v>338</v>
      </c>
      <c r="D246" s="233" t="s">
        <v>246</v>
      </c>
      <c r="E246" s="234" t="s">
        <v>339</v>
      </c>
      <c r="F246" s="235" t="s">
        <v>340</v>
      </c>
      <c r="G246" s="236" t="s">
        <v>159</v>
      </c>
      <c r="H246" s="237">
        <v>21.42</v>
      </c>
      <c r="I246" s="238"/>
      <c r="J246" s="239">
        <f>ROUND(I246*H246,2)</f>
        <v>0</v>
      </c>
      <c r="K246" s="235" t="s">
        <v>160</v>
      </c>
      <c r="L246" s="240"/>
      <c r="M246" s="241" t="s">
        <v>19</v>
      </c>
      <c r="N246" s="242" t="s">
        <v>40</v>
      </c>
      <c r="O246" s="66"/>
      <c r="P246" s="190">
        <f>O246*H246</f>
        <v>0</v>
      </c>
      <c r="Q246" s="190">
        <v>0.131</v>
      </c>
      <c r="R246" s="190">
        <f>Q246*H246</f>
        <v>2.80602</v>
      </c>
      <c r="S246" s="190">
        <v>0</v>
      </c>
      <c r="T246" s="19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2" t="s">
        <v>203</v>
      </c>
      <c r="AT246" s="192" t="s">
        <v>246</v>
      </c>
      <c r="AU246" s="192" t="s">
        <v>78</v>
      </c>
      <c r="AY246" s="19" t="s">
        <v>149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9" t="s">
        <v>76</v>
      </c>
      <c r="BK246" s="193">
        <f>ROUND(I246*H246,2)</f>
        <v>0</v>
      </c>
      <c r="BL246" s="19" t="s">
        <v>155</v>
      </c>
      <c r="BM246" s="192" t="s">
        <v>341</v>
      </c>
    </row>
    <row r="247" spans="2:51" s="13" customFormat="1" ht="11.25">
      <c r="B247" s="199"/>
      <c r="C247" s="200"/>
      <c r="D247" s="201" t="s">
        <v>164</v>
      </c>
      <c r="E247" s="202" t="s">
        <v>19</v>
      </c>
      <c r="F247" s="203" t="s">
        <v>342</v>
      </c>
      <c r="G247" s="200"/>
      <c r="H247" s="202" t="s">
        <v>19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164</v>
      </c>
      <c r="AU247" s="209" t="s">
        <v>78</v>
      </c>
      <c r="AV247" s="13" t="s">
        <v>76</v>
      </c>
      <c r="AW247" s="13" t="s">
        <v>31</v>
      </c>
      <c r="AX247" s="13" t="s">
        <v>69</v>
      </c>
      <c r="AY247" s="209" t="s">
        <v>149</v>
      </c>
    </row>
    <row r="248" spans="2:51" s="14" customFormat="1" ht="11.25">
      <c r="B248" s="210"/>
      <c r="C248" s="211"/>
      <c r="D248" s="201" t="s">
        <v>164</v>
      </c>
      <c r="E248" s="212" t="s">
        <v>19</v>
      </c>
      <c r="F248" s="213" t="s">
        <v>343</v>
      </c>
      <c r="G248" s="211"/>
      <c r="H248" s="214">
        <v>21.42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164</v>
      </c>
      <c r="AU248" s="220" t="s">
        <v>78</v>
      </c>
      <c r="AV248" s="14" t="s">
        <v>78</v>
      </c>
      <c r="AW248" s="14" t="s">
        <v>31</v>
      </c>
      <c r="AX248" s="14" t="s">
        <v>69</v>
      </c>
      <c r="AY248" s="220" t="s">
        <v>149</v>
      </c>
    </row>
    <row r="249" spans="2:51" s="15" customFormat="1" ht="11.25">
      <c r="B249" s="221"/>
      <c r="C249" s="222"/>
      <c r="D249" s="201" t="s">
        <v>164</v>
      </c>
      <c r="E249" s="223" t="s">
        <v>19</v>
      </c>
      <c r="F249" s="224" t="s">
        <v>166</v>
      </c>
      <c r="G249" s="222"/>
      <c r="H249" s="225">
        <v>21.42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164</v>
      </c>
      <c r="AU249" s="231" t="s">
        <v>78</v>
      </c>
      <c r="AV249" s="15" t="s">
        <v>155</v>
      </c>
      <c r="AW249" s="15" t="s">
        <v>31</v>
      </c>
      <c r="AX249" s="15" t="s">
        <v>76</v>
      </c>
      <c r="AY249" s="231" t="s">
        <v>149</v>
      </c>
    </row>
    <row r="250" spans="1:65" s="2" customFormat="1" ht="37.9" customHeight="1">
      <c r="A250" s="36"/>
      <c r="B250" s="37"/>
      <c r="C250" s="181" t="s">
        <v>344</v>
      </c>
      <c r="D250" s="181" t="s">
        <v>151</v>
      </c>
      <c r="E250" s="182" t="s">
        <v>345</v>
      </c>
      <c r="F250" s="183" t="s">
        <v>346</v>
      </c>
      <c r="G250" s="184" t="s">
        <v>159</v>
      </c>
      <c r="H250" s="185">
        <v>369</v>
      </c>
      <c r="I250" s="186"/>
      <c r="J250" s="187">
        <f>ROUND(I250*H250,2)</f>
        <v>0</v>
      </c>
      <c r="K250" s="183" t="s">
        <v>160</v>
      </c>
      <c r="L250" s="41"/>
      <c r="M250" s="188" t="s">
        <v>19</v>
      </c>
      <c r="N250" s="189" t="s">
        <v>40</v>
      </c>
      <c r="O250" s="66"/>
      <c r="P250" s="190">
        <f>O250*H250</f>
        <v>0</v>
      </c>
      <c r="Q250" s="190">
        <v>0.11162</v>
      </c>
      <c r="R250" s="190">
        <f>Q250*H250</f>
        <v>41.18778</v>
      </c>
      <c r="S250" s="190">
        <v>0</v>
      </c>
      <c r="T250" s="191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2" t="s">
        <v>155</v>
      </c>
      <c r="AT250" s="192" t="s">
        <v>151</v>
      </c>
      <c r="AU250" s="192" t="s">
        <v>78</v>
      </c>
      <c r="AY250" s="19" t="s">
        <v>149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9" t="s">
        <v>76</v>
      </c>
      <c r="BK250" s="193">
        <f>ROUND(I250*H250,2)</f>
        <v>0</v>
      </c>
      <c r="BL250" s="19" t="s">
        <v>155</v>
      </c>
      <c r="BM250" s="192" t="s">
        <v>347</v>
      </c>
    </row>
    <row r="251" spans="1:47" s="2" customFormat="1" ht="11.25">
      <c r="A251" s="36"/>
      <c r="B251" s="37"/>
      <c r="C251" s="38"/>
      <c r="D251" s="194" t="s">
        <v>162</v>
      </c>
      <c r="E251" s="38"/>
      <c r="F251" s="195" t="s">
        <v>348</v>
      </c>
      <c r="G251" s="38"/>
      <c r="H251" s="38"/>
      <c r="I251" s="196"/>
      <c r="J251" s="38"/>
      <c r="K251" s="38"/>
      <c r="L251" s="41"/>
      <c r="M251" s="197"/>
      <c r="N251" s="198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162</v>
      </c>
      <c r="AU251" s="19" t="s">
        <v>78</v>
      </c>
    </row>
    <row r="252" spans="2:51" s="13" customFormat="1" ht="11.25">
      <c r="B252" s="199"/>
      <c r="C252" s="200"/>
      <c r="D252" s="201" t="s">
        <v>164</v>
      </c>
      <c r="E252" s="202" t="s">
        <v>19</v>
      </c>
      <c r="F252" s="203" t="s">
        <v>220</v>
      </c>
      <c r="G252" s="200"/>
      <c r="H252" s="202" t="s">
        <v>19</v>
      </c>
      <c r="I252" s="204"/>
      <c r="J252" s="200"/>
      <c r="K252" s="200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164</v>
      </c>
      <c r="AU252" s="209" t="s">
        <v>78</v>
      </c>
      <c r="AV252" s="13" t="s">
        <v>76</v>
      </c>
      <c r="AW252" s="13" t="s">
        <v>31</v>
      </c>
      <c r="AX252" s="13" t="s">
        <v>69</v>
      </c>
      <c r="AY252" s="209" t="s">
        <v>149</v>
      </c>
    </row>
    <row r="253" spans="2:51" s="14" customFormat="1" ht="11.25">
      <c r="B253" s="210"/>
      <c r="C253" s="211"/>
      <c r="D253" s="201" t="s">
        <v>164</v>
      </c>
      <c r="E253" s="212" t="s">
        <v>19</v>
      </c>
      <c r="F253" s="213" t="s">
        <v>280</v>
      </c>
      <c r="G253" s="211"/>
      <c r="H253" s="214">
        <v>369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164</v>
      </c>
      <c r="AU253" s="220" t="s">
        <v>78</v>
      </c>
      <c r="AV253" s="14" t="s">
        <v>78</v>
      </c>
      <c r="AW253" s="14" t="s">
        <v>31</v>
      </c>
      <c r="AX253" s="14" t="s">
        <v>69</v>
      </c>
      <c r="AY253" s="220" t="s">
        <v>149</v>
      </c>
    </row>
    <row r="254" spans="2:51" s="15" customFormat="1" ht="11.25">
      <c r="B254" s="221"/>
      <c r="C254" s="222"/>
      <c r="D254" s="201" t="s">
        <v>164</v>
      </c>
      <c r="E254" s="223" t="s">
        <v>19</v>
      </c>
      <c r="F254" s="224" t="s">
        <v>166</v>
      </c>
      <c r="G254" s="222"/>
      <c r="H254" s="225">
        <v>369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164</v>
      </c>
      <c r="AU254" s="231" t="s">
        <v>78</v>
      </c>
      <c r="AV254" s="15" t="s">
        <v>155</v>
      </c>
      <c r="AW254" s="15" t="s">
        <v>31</v>
      </c>
      <c r="AX254" s="15" t="s">
        <v>76</v>
      </c>
      <c r="AY254" s="231" t="s">
        <v>149</v>
      </c>
    </row>
    <row r="255" spans="1:65" s="2" customFormat="1" ht="16.5" customHeight="1">
      <c r="A255" s="36"/>
      <c r="B255" s="37"/>
      <c r="C255" s="233" t="s">
        <v>349</v>
      </c>
      <c r="D255" s="233" t="s">
        <v>246</v>
      </c>
      <c r="E255" s="234" t="s">
        <v>350</v>
      </c>
      <c r="F255" s="235" t="s">
        <v>351</v>
      </c>
      <c r="G255" s="236" t="s">
        <v>159</v>
      </c>
      <c r="H255" s="237">
        <v>306</v>
      </c>
      <c r="I255" s="238"/>
      <c r="J255" s="239">
        <f>ROUND(I255*H255,2)</f>
        <v>0</v>
      </c>
      <c r="K255" s="235" t="s">
        <v>160</v>
      </c>
      <c r="L255" s="240"/>
      <c r="M255" s="241" t="s">
        <v>19</v>
      </c>
      <c r="N255" s="242" t="s">
        <v>40</v>
      </c>
      <c r="O255" s="66"/>
      <c r="P255" s="190">
        <f>O255*H255</f>
        <v>0</v>
      </c>
      <c r="Q255" s="190">
        <v>0.176</v>
      </c>
      <c r="R255" s="190">
        <f>Q255*H255</f>
        <v>53.855999999999995</v>
      </c>
      <c r="S255" s="190">
        <v>0</v>
      </c>
      <c r="T255" s="191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2" t="s">
        <v>203</v>
      </c>
      <c r="AT255" s="192" t="s">
        <v>246</v>
      </c>
      <c r="AU255" s="192" t="s">
        <v>78</v>
      </c>
      <c r="AY255" s="19" t="s">
        <v>149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9" t="s">
        <v>76</v>
      </c>
      <c r="BK255" s="193">
        <f>ROUND(I255*H255,2)</f>
        <v>0</v>
      </c>
      <c r="BL255" s="19" t="s">
        <v>155</v>
      </c>
      <c r="BM255" s="192" t="s">
        <v>352</v>
      </c>
    </row>
    <row r="256" spans="2:51" s="13" customFormat="1" ht="11.25">
      <c r="B256" s="199"/>
      <c r="C256" s="200"/>
      <c r="D256" s="201" t="s">
        <v>164</v>
      </c>
      <c r="E256" s="202" t="s">
        <v>19</v>
      </c>
      <c r="F256" s="203" t="s">
        <v>220</v>
      </c>
      <c r="G256" s="200"/>
      <c r="H256" s="202" t="s">
        <v>19</v>
      </c>
      <c r="I256" s="204"/>
      <c r="J256" s="200"/>
      <c r="K256" s="200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164</v>
      </c>
      <c r="AU256" s="209" t="s">
        <v>78</v>
      </c>
      <c r="AV256" s="13" t="s">
        <v>76</v>
      </c>
      <c r="AW256" s="13" t="s">
        <v>31</v>
      </c>
      <c r="AX256" s="13" t="s">
        <v>69</v>
      </c>
      <c r="AY256" s="209" t="s">
        <v>149</v>
      </c>
    </row>
    <row r="257" spans="2:51" s="14" customFormat="1" ht="11.25">
      <c r="B257" s="210"/>
      <c r="C257" s="211"/>
      <c r="D257" s="201" t="s">
        <v>164</v>
      </c>
      <c r="E257" s="212" t="s">
        <v>19</v>
      </c>
      <c r="F257" s="213" t="s">
        <v>353</v>
      </c>
      <c r="G257" s="211"/>
      <c r="H257" s="214">
        <v>306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164</v>
      </c>
      <c r="AU257" s="220" t="s">
        <v>78</v>
      </c>
      <c r="AV257" s="14" t="s">
        <v>78</v>
      </c>
      <c r="AW257" s="14" t="s">
        <v>31</v>
      </c>
      <c r="AX257" s="14" t="s">
        <v>69</v>
      </c>
      <c r="AY257" s="220" t="s">
        <v>149</v>
      </c>
    </row>
    <row r="258" spans="2:51" s="15" customFormat="1" ht="11.25">
      <c r="B258" s="221"/>
      <c r="C258" s="222"/>
      <c r="D258" s="201" t="s">
        <v>164</v>
      </c>
      <c r="E258" s="223" t="s">
        <v>19</v>
      </c>
      <c r="F258" s="224" t="s">
        <v>166</v>
      </c>
      <c r="G258" s="222"/>
      <c r="H258" s="225">
        <v>306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164</v>
      </c>
      <c r="AU258" s="231" t="s">
        <v>78</v>
      </c>
      <c r="AV258" s="15" t="s">
        <v>155</v>
      </c>
      <c r="AW258" s="15" t="s">
        <v>31</v>
      </c>
      <c r="AX258" s="15" t="s">
        <v>76</v>
      </c>
      <c r="AY258" s="231" t="s">
        <v>149</v>
      </c>
    </row>
    <row r="259" spans="1:65" s="2" customFormat="1" ht="16.5" customHeight="1">
      <c r="A259" s="36"/>
      <c r="B259" s="37"/>
      <c r="C259" s="233" t="s">
        <v>278</v>
      </c>
      <c r="D259" s="233" t="s">
        <v>246</v>
      </c>
      <c r="E259" s="234" t="s">
        <v>354</v>
      </c>
      <c r="F259" s="235" t="s">
        <v>355</v>
      </c>
      <c r="G259" s="236" t="s">
        <v>159</v>
      </c>
      <c r="H259" s="237">
        <v>70.38</v>
      </c>
      <c r="I259" s="238"/>
      <c r="J259" s="239">
        <f>ROUND(I259*H259,2)</f>
        <v>0</v>
      </c>
      <c r="K259" s="235" t="s">
        <v>160</v>
      </c>
      <c r="L259" s="240"/>
      <c r="M259" s="241" t="s">
        <v>19</v>
      </c>
      <c r="N259" s="242" t="s">
        <v>40</v>
      </c>
      <c r="O259" s="66"/>
      <c r="P259" s="190">
        <f>O259*H259</f>
        <v>0</v>
      </c>
      <c r="Q259" s="190">
        <v>0.175</v>
      </c>
      <c r="R259" s="190">
        <f>Q259*H259</f>
        <v>12.316499999999998</v>
      </c>
      <c r="S259" s="190">
        <v>0</v>
      </c>
      <c r="T259" s="191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2" t="s">
        <v>203</v>
      </c>
      <c r="AT259" s="192" t="s">
        <v>246</v>
      </c>
      <c r="AU259" s="192" t="s">
        <v>78</v>
      </c>
      <c r="AY259" s="19" t="s">
        <v>149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9" t="s">
        <v>76</v>
      </c>
      <c r="BK259" s="193">
        <f>ROUND(I259*H259,2)</f>
        <v>0</v>
      </c>
      <c r="BL259" s="19" t="s">
        <v>155</v>
      </c>
      <c r="BM259" s="192" t="s">
        <v>356</v>
      </c>
    </row>
    <row r="260" spans="2:51" s="13" customFormat="1" ht="11.25">
      <c r="B260" s="199"/>
      <c r="C260" s="200"/>
      <c r="D260" s="201" t="s">
        <v>164</v>
      </c>
      <c r="E260" s="202" t="s">
        <v>19</v>
      </c>
      <c r="F260" s="203" t="s">
        <v>357</v>
      </c>
      <c r="G260" s="200"/>
      <c r="H260" s="202" t="s">
        <v>19</v>
      </c>
      <c r="I260" s="204"/>
      <c r="J260" s="200"/>
      <c r="K260" s="200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164</v>
      </c>
      <c r="AU260" s="209" t="s">
        <v>78</v>
      </c>
      <c r="AV260" s="13" t="s">
        <v>76</v>
      </c>
      <c r="AW260" s="13" t="s">
        <v>31</v>
      </c>
      <c r="AX260" s="13" t="s">
        <v>69</v>
      </c>
      <c r="AY260" s="209" t="s">
        <v>149</v>
      </c>
    </row>
    <row r="261" spans="2:51" s="14" customFormat="1" ht="11.25">
      <c r="B261" s="210"/>
      <c r="C261" s="211"/>
      <c r="D261" s="201" t="s">
        <v>164</v>
      </c>
      <c r="E261" s="212" t="s">
        <v>19</v>
      </c>
      <c r="F261" s="213" t="s">
        <v>358</v>
      </c>
      <c r="G261" s="211"/>
      <c r="H261" s="214">
        <v>70.38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164</v>
      </c>
      <c r="AU261" s="220" t="s">
        <v>78</v>
      </c>
      <c r="AV261" s="14" t="s">
        <v>78</v>
      </c>
      <c r="AW261" s="14" t="s">
        <v>31</v>
      </c>
      <c r="AX261" s="14" t="s">
        <v>69</v>
      </c>
      <c r="AY261" s="220" t="s">
        <v>149</v>
      </c>
    </row>
    <row r="262" spans="2:51" s="15" customFormat="1" ht="11.25">
      <c r="B262" s="221"/>
      <c r="C262" s="222"/>
      <c r="D262" s="201" t="s">
        <v>164</v>
      </c>
      <c r="E262" s="223" t="s">
        <v>19</v>
      </c>
      <c r="F262" s="224" t="s">
        <v>166</v>
      </c>
      <c r="G262" s="222"/>
      <c r="H262" s="225">
        <v>70.38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164</v>
      </c>
      <c r="AU262" s="231" t="s">
        <v>78</v>
      </c>
      <c r="AV262" s="15" t="s">
        <v>155</v>
      </c>
      <c r="AW262" s="15" t="s">
        <v>31</v>
      </c>
      <c r="AX262" s="15" t="s">
        <v>76</v>
      </c>
      <c r="AY262" s="231" t="s">
        <v>149</v>
      </c>
    </row>
    <row r="263" spans="1:65" s="2" customFormat="1" ht="37.9" customHeight="1">
      <c r="A263" s="36"/>
      <c r="B263" s="37"/>
      <c r="C263" s="181" t="s">
        <v>359</v>
      </c>
      <c r="D263" s="181" t="s">
        <v>151</v>
      </c>
      <c r="E263" s="182" t="s">
        <v>360</v>
      </c>
      <c r="F263" s="183" t="s">
        <v>361</v>
      </c>
      <c r="G263" s="184" t="s">
        <v>159</v>
      </c>
      <c r="H263" s="185">
        <v>33</v>
      </c>
      <c r="I263" s="186"/>
      <c r="J263" s="187">
        <f>ROUND(I263*H263,2)</f>
        <v>0</v>
      </c>
      <c r="K263" s="183" t="s">
        <v>160</v>
      </c>
      <c r="L263" s="41"/>
      <c r="M263" s="188" t="s">
        <v>19</v>
      </c>
      <c r="N263" s="189" t="s">
        <v>40</v>
      </c>
      <c r="O263" s="66"/>
      <c r="P263" s="190">
        <f>O263*H263</f>
        <v>0</v>
      </c>
      <c r="Q263" s="190">
        <v>0.098</v>
      </c>
      <c r="R263" s="190">
        <f>Q263*H263</f>
        <v>3.234</v>
      </c>
      <c r="S263" s="190">
        <v>0</v>
      </c>
      <c r="T263" s="191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2" t="s">
        <v>155</v>
      </c>
      <c r="AT263" s="192" t="s">
        <v>151</v>
      </c>
      <c r="AU263" s="192" t="s">
        <v>78</v>
      </c>
      <c r="AY263" s="19" t="s">
        <v>149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9" t="s">
        <v>76</v>
      </c>
      <c r="BK263" s="193">
        <f>ROUND(I263*H263,2)</f>
        <v>0</v>
      </c>
      <c r="BL263" s="19" t="s">
        <v>155</v>
      </c>
      <c r="BM263" s="192" t="s">
        <v>362</v>
      </c>
    </row>
    <row r="264" spans="1:47" s="2" customFormat="1" ht="11.25">
      <c r="A264" s="36"/>
      <c r="B264" s="37"/>
      <c r="C264" s="38"/>
      <c r="D264" s="194" t="s">
        <v>162</v>
      </c>
      <c r="E264" s="38"/>
      <c r="F264" s="195" t="s">
        <v>363</v>
      </c>
      <c r="G264" s="38"/>
      <c r="H264" s="38"/>
      <c r="I264" s="196"/>
      <c r="J264" s="38"/>
      <c r="K264" s="38"/>
      <c r="L264" s="41"/>
      <c r="M264" s="197"/>
      <c r="N264" s="198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162</v>
      </c>
      <c r="AU264" s="19" t="s">
        <v>78</v>
      </c>
    </row>
    <row r="265" spans="2:51" s="13" customFormat="1" ht="11.25">
      <c r="B265" s="199"/>
      <c r="C265" s="200"/>
      <c r="D265" s="201" t="s">
        <v>164</v>
      </c>
      <c r="E265" s="202" t="s">
        <v>19</v>
      </c>
      <c r="F265" s="203" t="s">
        <v>216</v>
      </c>
      <c r="G265" s="200"/>
      <c r="H265" s="202" t="s">
        <v>19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164</v>
      </c>
      <c r="AU265" s="209" t="s">
        <v>78</v>
      </c>
      <c r="AV265" s="13" t="s">
        <v>76</v>
      </c>
      <c r="AW265" s="13" t="s">
        <v>31</v>
      </c>
      <c r="AX265" s="13" t="s">
        <v>69</v>
      </c>
      <c r="AY265" s="209" t="s">
        <v>149</v>
      </c>
    </row>
    <row r="266" spans="2:51" s="14" customFormat="1" ht="11.25">
      <c r="B266" s="210"/>
      <c r="C266" s="211"/>
      <c r="D266" s="201" t="s">
        <v>164</v>
      </c>
      <c r="E266" s="212" t="s">
        <v>19</v>
      </c>
      <c r="F266" s="213" t="s">
        <v>278</v>
      </c>
      <c r="G266" s="211"/>
      <c r="H266" s="214">
        <v>33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164</v>
      </c>
      <c r="AU266" s="220" t="s">
        <v>78</v>
      </c>
      <c r="AV266" s="14" t="s">
        <v>78</v>
      </c>
      <c r="AW266" s="14" t="s">
        <v>31</v>
      </c>
      <c r="AX266" s="14" t="s">
        <v>69</v>
      </c>
      <c r="AY266" s="220" t="s">
        <v>149</v>
      </c>
    </row>
    <row r="267" spans="2:51" s="15" customFormat="1" ht="11.25">
      <c r="B267" s="221"/>
      <c r="C267" s="222"/>
      <c r="D267" s="201" t="s">
        <v>164</v>
      </c>
      <c r="E267" s="223" t="s">
        <v>19</v>
      </c>
      <c r="F267" s="224" t="s">
        <v>166</v>
      </c>
      <c r="G267" s="222"/>
      <c r="H267" s="225">
        <v>33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164</v>
      </c>
      <c r="AU267" s="231" t="s">
        <v>78</v>
      </c>
      <c r="AV267" s="15" t="s">
        <v>155</v>
      </c>
      <c r="AW267" s="15" t="s">
        <v>31</v>
      </c>
      <c r="AX267" s="15" t="s">
        <v>76</v>
      </c>
      <c r="AY267" s="231" t="s">
        <v>149</v>
      </c>
    </row>
    <row r="268" spans="1:65" s="2" customFormat="1" ht="16.5" customHeight="1">
      <c r="A268" s="36"/>
      <c r="B268" s="37"/>
      <c r="C268" s="233" t="s">
        <v>364</v>
      </c>
      <c r="D268" s="233" t="s">
        <v>246</v>
      </c>
      <c r="E268" s="234" t="s">
        <v>365</v>
      </c>
      <c r="F268" s="235" t="s">
        <v>366</v>
      </c>
      <c r="G268" s="236" t="s">
        <v>159</v>
      </c>
      <c r="H268" s="237">
        <v>33.66</v>
      </c>
      <c r="I268" s="238"/>
      <c r="J268" s="239">
        <f>ROUND(I268*H268,2)</f>
        <v>0</v>
      </c>
      <c r="K268" s="235" t="s">
        <v>160</v>
      </c>
      <c r="L268" s="240"/>
      <c r="M268" s="241" t="s">
        <v>19</v>
      </c>
      <c r="N268" s="242" t="s">
        <v>40</v>
      </c>
      <c r="O268" s="66"/>
      <c r="P268" s="190">
        <f>O268*H268</f>
        <v>0</v>
      </c>
      <c r="Q268" s="190">
        <v>0.136</v>
      </c>
      <c r="R268" s="190">
        <f>Q268*H268</f>
        <v>4.57776</v>
      </c>
      <c r="S268" s="190">
        <v>0</v>
      </c>
      <c r="T268" s="191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2" t="s">
        <v>203</v>
      </c>
      <c r="AT268" s="192" t="s">
        <v>246</v>
      </c>
      <c r="AU268" s="192" t="s">
        <v>78</v>
      </c>
      <c r="AY268" s="19" t="s">
        <v>149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19" t="s">
        <v>76</v>
      </c>
      <c r="BK268" s="193">
        <f>ROUND(I268*H268,2)</f>
        <v>0</v>
      </c>
      <c r="BL268" s="19" t="s">
        <v>155</v>
      </c>
      <c r="BM268" s="192" t="s">
        <v>367</v>
      </c>
    </row>
    <row r="269" spans="2:51" s="13" customFormat="1" ht="11.25">
      <c r="B269" s="199"/>
      <c r="C269" s="200"/>
      <c r="D269" s="201" t="s">
        <v>164</v>
      </c>
      <c r="E269" s="202" t="s">
        <v>19</v>
      </c>
      <c r="F269" s="203" t="s">
        <v>216</v>
      </c>
      <c r="G269" s="200"/>
      <c r="H269" s="202" t="s">
        <v>19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164</v>
      </c>
      <c r="AU269" s="209" t="s">
        <v>78</v>
      </c>
      <c r="AV269" s="13" t="s">
        <v>76</v>
      </c>
      <c r="AW269" s="13" t="s">
        <v>31</v>
      </c>
      <c r="AX269" s="13" t="s">
        <v>69</v>
      </c>
      <c r="AY269" s="209" t="s">
        <v>149</v>
      </c>
    </row>
    <row r="270" spans="2:51" s="14" customFormat="1" ht="11.25">
      <c r="B270" s="210"/>
      <c r="C270" s="211"/>
      <c r="D270" s="201" t="s">
        <v>164</v>
      </c>
      <c r="E270" s="212" t="s">
        <v>19</v>
      </c>
      <c r="F270" s="213" t="s">
        <v>368</v>
      </c>
      <c r="G270" s="211"/>
      <c r="H270" s="214">
        <v>33.66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164</v>
      </c>
      <c r="AU270" s="220" t="s">
        <v>78</v>
      </c>
      <c r="AV270" s="14" t="s">
        <v>78</v>
      </c>
      <c r="AW270" s="14" t="s">
        <v>31</v>
      </c>
      <c r="AX270" s="14" t="s">
        <v>69</v>
      </c>
      <c r="AY270" s="220" t="s">
        <v>149</v>
      </c>
    </row>
    <row r="271" spans="2:51" s="15" customFormat="1" ht="11.25">
      <c r="B271" s="221"/>
      <c r="C271" s="222"/>
      <c r="D271" s="201" t="s">
        <v>164</v>
      </c>
      <c r="E271" s="223" t="s">
        <v>19</v>
      </c>
      <c r="F271" s="224" t="s">
        <v>166</v>
      </c>
      <c r="G271" s="222"/>
      <c r="H271" s="225">
        <v>33.66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164</v>
      </c>
      <c r="AU271" s="231" t="s">
        <v>78</v>
      </c>
      <c r="AV271" s="15" t="s">
        <v>155</v>
      </c>
      <c r="AW271" s="15" t="s">
        <v>31</v>
      </c>
      <c r="AX271" s="15" t="s">
        <v>76</v>
      </c>
      <c r="AY271" s="231" t="s">
        <v>149</v>
      </c>
    </row>
    <row r="272" spans="2:63" s="12" customFormat="1" ht="22.9" customHeight="1">
      <c r="B272" s="165"/>
      <c r="C272" s="166"/>
      <c r="D272" s="167" t="s">
        <v>68</v>
      </c>
      <c r="E272" s="179" t="s">
        <v>203</v>
      </c>
      <c r="F272" s="179" t="s">
        <v>369</v>
      </c>
      <c r="G272" s="166"/>
      <c r="H272" s="166"/>
      <c r="I272" s="169"/>
      <c r="J272" s="180">
        <f>BK272</f>
        <v>0</v>
      </c>
      <c r="K272" s="166"/>
      <c r="L272" s="171"/>
      <c r="M272" s="172"/>
      <c r="N272" s="173"/>
      <c r="O272" s="173"/>
      <c r="P272" s="174">
        <f>SUM(P273:P310)</f>
        <v>0</v>
      </c>
      <c r="Q272" s="173"/>
      <c r="R272" s="174">
        <f>SUM(R273:R310)</f>
        <v>38.56174</v>
      </c>
      <c r="S272" s="173"/>
      <c r="T272" s="175">
        <f>SUM(T273:T310)</f>
        <v>0</v>
      </c>
      <c r="AR272" s="176" t="s">
        <v>76</v>
      </c>
      <c r="AT272" s="177" t="s">
        <v>68</v>
      </c>
      <c r="AU272" s="177" t="s">
        <v>76</v>
      </c>
      <c r="AY272" s="176" t="s">
        <v>149</v>
      </c>
      <c r="BK272" s="178">
        <f>SUM(BK273:BK310)</f>
        <v>0</v>
      </c>
    </row>
    <row r="273" spans="1:65" s="2" customFormat="1" ht="16.5" customHeight="1">
      <c r="A273" s="36"/>
      <c r="B273" s="37"/>
      <c r="C273" s="181" t="s">
        <v>370</v>
      </c>
      <c r="D273" s="181" t="s">
        <v>151</v>
      </c>
      <c r="E273" s="182" t="s">
        <v>371</v>
      </c>
      <c r="F273" s="183" t="s">
        <v>372</v>
      </c>
      <c r="G273" s="184" t="s">
        <v>154</v>
      </c>
      <c r="H273" s="185">
        <v>8</v>
      </c>
      <c r="I273" s="186"/>
      <c r="J273" s="187">
        <f>ROUND(I273*H273,2)</f>
        <v>0</v>
      </c>
      <c r="K273" s="183" t="s">
        <v>19</v>
      </c>
      <c r="L273" s="41"/>
      <c r="M273" s="188" t="s">
        <v>19</v>
      </c>
      <c r="N273" s="189" t="s">
        <v>40</v>
      </c>
      <c r="O273" s="66"/>
      <c r="P273" s="190">
        <f>O273*H273</f>
        <v>0</v>
      </c>
      <c r="Q273" s="190">
        <v>0</v>
      </c>
      <c r="R273" s="190">
        <f>Q273*H273</f>
        <v>0</v>
      </c>
      <c r="S273" s="190">
        <v>0</v>
      </c>
      <c r="T273" s="191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2" t="s">
        <v>155</v>
      </c>
      <c r="AT273" s="192" t="s">
        <v>151</v>
      </c>
      <c r="AU273" s="192" t="s">
        <v>78</v>
      </c>
      <c r="AY273" s="19" t="s">
        <v>149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19" t="s">
        <v>76</v>
      </c>
      <c r="BK273" s="193">
        <f>ROUND(I273*H273,2)</f>
        <v>0</v>
      </c>
      <c r="BL273" s="19" t="s">
        <v>155</v>
      </c>
      <c r="BM273" s="192" t="s">
        <v>373</v>
      </c>
    </row>
    <row r="274" spans="1:65" s="2" customFormat="1" ht="24.2" customHeight="1">
      <c r="A274" s="36"/>
      <c r="B274" s="37"/>
      <c r="C274" s="181" t="s">
        <v>374</v>
      </c>
      <c r="D274" s="181" t="s">
        <v>151</v>
      </c>
      <c r="E274" s="182" t="s">
        <v>375</v>
      </c>
      <c r="F274" s="183" t="s">
        <v>376</v>
      </c>
      <c r="G274" s="184" t="s">
        <v>191</v>
      </c>
      <c r="H274" s="185">
        <v>29</v>
      </c>
      <c r="I274" s="186"/>
      <c r="J274" s="187">
        <f>ROUND(I274*H274,2)</f>
        <v>0</v>
      </c>
      <c r="K274" s="183" t="s">
        <v>240</v>
      </c>
      <c r="L274" s="41"/>
      <c r="M274" s="188" t="s">
        <v>19</v>
      </c>
      <c r="N274" s="189" t="s">
        <v>40</v>
      </c>
      <c r="O274" s="66"/>
      <c r="P274" s="190">
        <f>O274*H274</f>
        <v>0</v>
      </c>
      <c r="Q274" s="190">
        <v>0.00276</v>
      </c>
      <c r="R274" s="190">
        <f>Q274*H274</f>
        <v>0.08004</v>
      </c>
      <c r="S274" s="190">
        <v>0</v>
      </c>
      <c r="T274" s="191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2" t="s">
        <v>155</v>
      </c>
      <c r="AT274" s="192" t="s">
        <v>151</v>
      </c>
      <c r="AU274" s="192" t="s">
        <v>78</v>
      </c>
      <c r="AY274" s="19" t="s">
        <v>149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19" t="s">
        <v>76</v>
      </c>
      <c r="BK274" s="193">
        <f>ROUND(I274*H274,2)</f>
        <v>0</v>
      </c>
      <c r="BL274" s="19" t="s">
        <v>155</v>
      </c>
      <c r="BM274" s="192" t="s">
        <v>377</v>
      </c>
    </row>
    <row r="275" spans="1:47" s="2" customFormat="1" ht="11.25">
      <c r="A275" s="36"/>
      <c r="B275" s="37"/>
      <c r="C275" s="38"/>
      <c r="D275" s="194" t="s">
        <v>162</v>
      </c>
      <c r="E275" s="38"/>
      <c r="F275" s="195" t="s">
        <v>378</v>
      </c>
      <c r="G275" s="38"/>
      <c r="H275" s="38"/>
      <c r="I275" s="196"/>
      <c r="J275" s="38"/>
      <c r="K275" s="38"/>
      <c r="L275" s="41"/>
      <c r="M275" s="197"/>
      <c r="N275" s="198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162</v>
      </c>
      <c r="AU275" s="19" t="s">
        <v>78</v>
      </c>
    </row>
    <row r="276" spans="2:51" s="13" customFormat="1" ht="11.25">
      <c r="B276" s="199"/>
      <c r="C276" s="200"/>
      <c r="D276" s="201" t="s">
        <v>164</v>
      </c>
      <c r="E276" s="202" t="s">
        <v>19</v>
      </c>
      <c r="F276" s="203" t="s">
        <v>229</v>
      </c>
      <c r="G276" s="200"/>
      <c r="H276" s="202" t="s">
        <v>19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164</v>
      </c>
      <c r="AU276" s="209" t="s">
        <v>78</v>
      </c>
      <c r="AV276" s="13" t="s">
        <v>76</v>
      </c>
      <c r="AW276" s="13" t="s">
        <v>31</v>
      </c>
      <c r="AX276" s="13" t="s">
        <v>69</v>
      </c>
      <c r="AY276" s="209" t="s">
        <v>149</v>
      </c>
    </row>
    <row r="277" spans="2:51" s="14" customFormat="1" ht="11.25">
      <c r="B277" s="210"/>
      <c r="C277" s="211"/>
      <c r="D277" s="201" t="s">
        <v>164</v>
      </c>
      <c r="E277" s="212" t="s">
        <v>19</v>
      </c>
      <c r="F277" s="213" t="s">
        <v>333</v>
      </c>
      <c r="G277" s="211"/>
      <c r="H277" s="214">
        <v>29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164</v>
      </c>
      <c r="AU277" s="220" t="s">
        <v>78</v>
      </c>
      <c r="AV277" s="14" t="s">
        <v>78</v>
      </c>
      <c r="AW277" s="14" t="s">
        <v>31</v>
      </c>
      <c r="AX277" s="14" t="s">
        <v>69</v>
      </c>
      <c r="AY277" s="220" t="s">
        <v>149</v>
      </c>
    </row>
    <row r="278" spans="2:51" s="15" customFormat="1" ht="11.25">
      <c r="B278" s="221"/>
      <c r="C278" s="222"/>
      <c r="D278" s="201" t="s">
        <v>164</v>
      </c>
      <c r="E278" s="223" t="s">
        <v>19</v>
      </c>
      <c r="F278" s="224" t="s">
        <v>166</v>
      </c>
      <c r="G278" s="222"/>
      <c r="H278" s="225">
        <v>29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164</v>
      </c>
      <c r="AU278" s="231" t="s">
        <v>78</v>
      </c>
      <c r="AV278" s="15" t="s">
        <v>155</v>
      </c>
      <c r="AW278" s="15" t="s">
        <v>31</v>
      </c>
      <c r="AX278" s="15" t="s">
        <v>76</v>
      </c>
      <c r="AY278" s="231" t="s">
        <v>149</v>
      </c>
    </row>
    <row r="279" spans="1:65" s="2" customFormat="1" ht="21.75" customHeight="1">
      <c r="A279" s="36"/>
      <c r="B279" s="37"/>
      <c r="C279" s="181" t="s">
        <v>379</v>
      </c>
      <c r="D279" s="181" t="s">
        <v>151</v>
      </c>
      <c r="E279" s="182" t="s">
        <v>380</v>
      </c>
      <c r="F279" s="183" t="s">
        <v>381</v>
      </c>
      <c r="G279" s="184" t="s">
        <v>382</v>
      </c>
      <c r="H279" s="185">
        <v>78</v>
      </c>
      <c r="I279" s="186"/>
      <c r="J279" s="187">
        <f>ROUND(I279*H279,2)</f>
        <v>0</v>
      </c>
      <c r="K279" s="183" t="s">
        <v>240</v>
      </c>
      <c r="L279" s="41"/>
      <c r="M279" s="188" t="s">
        <v>19</v>
      </c>
      <c r="N279" s="189" t="s">
        <v>40</v>
      </c>
      <c r="O279" s="66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2" t="s">
        <v>155</v>
      </c>
      <c r="AT279" s="192" t="s">
        <v>151</v>
      </c>
      <c r="AU279" s="192" t="s">
        <v>78</v>
      </c>
      <c r="AY279" s="19" t="s">
        <v>149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19" t="s">
        <v>76</v>
      </c>
      <c r="BK279" s="193">
        <f>ROUND(I279*H279,2)</f>
        <v>0</v>
      </c>
      <c r="BL279" s="19" t="s">
        <v>155</v>
      </c>
      <c r="BM279" s="192" t="s">
        <v>383</v>
      </c>
    </row>
    <row r="280" spans="1:47" s="2" customFormat="1" ht="11.25">
      <c r="A280" s="36"/>
      <c r="B280" s="37"/>
      <c r="C280" s="38"/>
      <c r="D280" s="194" t="s">
        <v>162</v>
      </c>
      <c r="E280" s="38"/>
      <c r="F280" s="195" t="s">
        <v>384</v>
      </c>
      <c r="G280" s="38"/>
      <c r="H280" s="38"/>
      <c r="I280" s="196"/>
      <c r="J280" s="38"/>
      <c r="K280" s="38"/>
      <c r="L280" s="41"/>
      <c r="M280" s="197"/>
      <c r="N280" s="198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162</v>
      </c>
      <c r="AU280" s="19" t="s">
        <v>78</v>
      </c>
    </row>
    <row r="281" spans="2:51" s="13" customFormat="1" ht="11.25">
      <c r="B281" s="199"/>
      <c r="C281" s="200"/>
      <c r="D281" s="201" t="s">
        <v>164</v>
      </c>
      <c r="E281" s="202" t="s">
        <v>19</v>
      </c>
      <c r="F281" s="203" t="s">
        <v>385</v>
      </c>
      <c r="G281" s="200"/>
      <c r="H281" s="202" t="s">
        <v>19</v>
      </c>
      <c r="I281" s="204"/>
      <c r="J281" s="200"/>
      <c r="K281" s="200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164</v>
      </c>
      <c r="AU281" s="209" t="s">
        <v>78</v>
      </c>
      <c r="AV281" s="13" t="s">
        <v>76</v>
      </c>
      <c r="AW281" s="13" t="s">
        <v>31</v>
      </c>
      <c r="AX281" s="13" t="s">
        <v>69</v>
      </c>
      <c r="AY281" s="209" t="s">
        <v>149</v>
      </c>
    </row>
    <row r="282" spans="2:51" s="14" customFormat="1" ht="11.25">
      <c r="B282" s="210"/>
      <c r="C282" s="211"/>
      <c r="D282" s="201" t="s">
        <v>164</v>
      </c>
      <c r="E282" s="212" t="s">
        <v>19</v>
      </c>
      <c r="F282" s="213" t="s">
        <v>386</v>
      </c>
      <c r="G282" s="211"/>
      <c r="H282" s="214">
        <v>78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164</v>
      </c>
      <c r="AU282" s="220" t="s">
        <v>78</v>
      </c>
      <c r="AV282" s="14" t="s">
        <v>78</v>
      </c>
      <c r="AW282" s="14" t="s">
        <v>31</v>
      </c>
      <c r="AX282" s="14" t="s">
        <v>69</v>
      </c>
      <c r="AY282" s="220" t="s">
        <v>149</v>
      </c>
    </row>
    <row r="283" spans="2:51" s="15" customFormat="1" ht="11.25">
      <c r="B283" s="221"/>
      <c r="C283" s="222"/>
      <c r="D283" s="201" t="s">
        <v>164</v>
      </c>
      <c r="E283" s="223" t="s">
        <v>19</v>
      </c>
      <c r="F283" s="224" t="s">
        <v>166</v>
      </c>
      <c r="G283" s="222"/>
      <c r="H283" s="225">
        <v>78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164</v>
      </c>
      <c r="AU283" s="231" t="s">
        <v>78</v>
      </c>
      <c r="AV283" s="15" t="s">
        <v>155</v>
      </c>
      <c r="AW283" s="15" t="s">
        <v>31</v>
      </c>
      <c r="AX283" s="15" t="s">
        <v>76</v>
      </c>
      <c r="AY283" s="231" t="s">
        <v>149</v>
      </c>
    </row>
    <row r="284" spans="1:65" s="2" customFormat="1" ht="16.5" customHeight="1">
      <c r="A284" s="36"/>
      <c r="B284" s="37"/>
      <c r="C284" s="233" t="s">
        <v>387</v>
      </c>
      <c r="D284" s="233" t="s">
        <v>246</v>
      </c>
      <c r="E284" s="234" t="s">
        <v>388</v>
      </c>
      <c r="F284" s="235" t="s">
        <v>389</v>
      </c>
      <c r="G284" s="236" t="s">
        <v>382</v>
      </c>
      <c r="H284" s="237">
        <v>78</v>
      </c>
      <c r="I284" s="238"/>
      <c r="J284" s="239">
        <f>ROUND(I284*H284,2)</f>
        <v>0</v>
      </c>
      <c r="K284" s="235" t="s">
        <v>240</v>
      </c>
      <c r="L284" s="240"/>
      <c r="M284" s="241" t="s">
        <v>19</v>
      </c>
      <c r="N284" s="242" t="s">
        <v>40</v>
      </c>
      <c r="O284" s="66"/>
      <c r="P284" s="190">
        <f>O284*H284</f>
        <v>0</v>
      </c>
      <c r="Q284" s="190">
        <v>0.00065</v>
      </c>
      <c r="R284" s="190">
        <f>Q284*H284</f>
        <v>0.050699999999999995</v>
      </c>
      <c r="S284" s="190">
        <v>0</v>
      </c>
      <c r="T284" s="191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2" t="s">
        <v>203</v>
      </c>
      <c r="AT284" s="192" t="s">
        <v>246</v>
      </c>
      <c r="AU284" s="192" t="s">
        <v>78</v>
      </c>
      <c r="AY284" s="19" t="s">
        <v>149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19" t="s">
        <v>76</v>
      </c>
      <c r="BK284" s="193">
        <f>ROUND(I284*H284,2)</f>
        <v>0</v>
      </c>
      <c r="BL284" s="19" t="s">
        <v>155</v>
      </c>
      <c r="BM284" s="192" t="s">
        <v>390</v>
      </c>
    </row>
    <row r="285" spans="2:51" s="13" customFormat="1" ht="11.25">
      <c r="B285" s="199"/>
      <c r="C285" s="200"/>
      <c r="D285" s="201" t="s">
        <v>164</v>
      </c>
      <c r="E285" s="202" t="s">
        <v>19</v>
      </c>
      <c r="F285" s="203" t="s">
        <v>385</v>
      </c>
      <c r="G285" s="200"/>
      <c r="H285" s="202" t="s">
        <v>19</v>
      </c>
      <c r="I285" s="204"/>
      <c r="J285" s="200"/>
      <c r="K285" s="200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164</v>
      </c>
      <c r="AU285" s="209" t="s">
        <v>78</v>
      </c>
      <c r="AV285" s="13" t="s">
        <v>76</v>
      </c>
      <c r="AW285" s="13" t="s">
        <v>31</v>
      </c>
      <c r="AX285" s="13" t="s">
        <v>69</v>
      </c>
      <c r="AY285" s="209" t="s">
        <v>149</v>
      </c>
    </row>
    <row r="286" spans="2:51" s="14" customFormat="1" ht="11.25">
      <c r="B286" s="210"/>
      <c r="C286" s="211"/>
      <c r="D286" s="201" t="s">
        <v>164</v>
      </c>
      <c r="E286" s="212" t="s">
        <v>19</v>
      </c>
      <c r="F286" s="213" t="s">
        <v>386</v>
      </c>
      <c r="G286" s="211"/>
      <c r="H286" s="214">
        <v>78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164</v>
      </c>
      <c r="AU286" s="220" t="s">
        <v>78</v>
      </c>
      <c r="AV286" s="14" t="s">
        <v>78</v>
      </c>
      <c r="AW286" s="14" t="s">
        <v>31</v>
      </c>
      <c r="AX286" s="14" t="s">
        <v>69</v>
      </c>
      <c r="AY286" s="220" t="s">
        <v>149</v>
      </c>
    </row>
    <row r="287" spans="2:51" s="15" customFormat="1" ht="11.25">
      <c r="B287" s="221"/>
      <c r="C287" s="222"/>
      <c r="D287" s="201" t="s">
        <v>164</v>
      </c>
      <c r="E287" s="223" t="s">
        <v>19</v>
      </c>
      <c r="F287" s="224" t="s">
        <v>166</v>
      </c>
      <c r="G287" s="222"/>
      <c r="H287" s="225">
        <v>78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164</v>
      </c>
      <c r="AU287" s="231" t="s">
        <v>78</v>
      </c>
      <c r="AV287" s="15" t="s">
        <v>155</v>
      </c>
      <c r="AW287" s="15" t="s">
        <v>31</v>
      </c>
      <c r="AX287" s="15" t="s">
        <v>76</v>
      </c>
      <c r="AY287" s="231" t="s">
        <v>149</v>
      </c>
    </row>
    <row r="288" spans="1:65" s="2" customFormat="1" ht="16.5" customHeight="1">
      <c r="A288" s="36"/>
      <c r="B288" s="37"/>
      <c r="C288" s="181" t="s">
        <v>391</v>
      </c>
      <c r="D288" s="181" t="s">
        <v>151</v>
      </c>
      <c r="E288" s="182" t="s">
        <v>392</v>
      </c>
      <c r="F288" s="183" t="s">
        <v>393</v>
      </c>
      <c r="G288" s="184" t="s">
        <v>382</v>
      </c>
      <c r="H288" s="185">
        <v>26</v>
      </c>
      <c r="I288" s="186"/>
      <c r="J288" s="187">
        <f>ROUND(I288*H288,2)</f>
        <v>0</v>
      </c>
      <c r="K288" s="183" t="s">
        <v>240</v>
      </c>
      <c r="L288" s="41"/>
      <c r="M288" s="188" t="s">
        <v>19</v>
      </c>
      <c r="N288" s="189" t="s">
        <v>40</v>
      </c>
      <c r="O288" s="66"/>
      <c r="P288" s="190">
        <f>O288*H288</f>
        <v>0</v>
      </c>
      <c r="Q288" s="190">
        <v>0.12422</v>
      </c>
      <c r="R288" s="190">
        <f>Q288*H288</f>
        <v>3.22972</v>
      </c>
      <c r="S288" s="190">
        <v>0</v>
      </c>
      <c r="T288" s="191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2" t="s">
        <v>155</v>
      </c>
      <c r="AT288" s="192" t="s">
        <v>151</v>
      </c>
      <c r="AU288" s="192" t="s">
        <v>78</v>
      </c>
      <c r="AY288" s="19" t="s">
        <v>149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19" t="s">
        <v>76</v>
      </c>
      <c r="BK288" s="193">
        <f>ROUND(I288*H288,2)</f>
        <v>0</v>
      </c>
      <c r="BL288" s="19" t="s">
        <v>155</v>
      </c>
      <c r="BM288" s="192" t="s">
        <v>394</v>
      </c>
    </row>
    <row r="289" spans="1:47" s="2" customFormat="1" ht="11.25">
      <c r="A289" s="36"/>
      <c r="B289" s="37"/>
      <c r="C289" s="38"/>
      <c r="D289" s="194" t="s">
        <v>162</v>
      </c>
      <c r="E289" s="38"/>
      <c r="F289" s="195" t="s">
        <v>395</v>
      </c>
      <c r="G289" s="38"/>
      <c r="H289" s="38"/>
      <c r="I289" s="196"/>
      <c r="J289" s="38"/>
      <c r="K289" s="38"/>
      <c r="L289" s="41"/>
      <c r="M289" s="197"/>
      <c r="N289" s="198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162</v>
      </c>
      <c r="AU289" s="19" t="s">
        <v>78</v>
      </c>
    </row>
    <row r="290" spans="1:65" s="2" customFormat="1" ht="16.5" customHeight="1">
      <c r="A290" s="36"/>
      <c r="B290" s="37"/>
      <c r="C290" s="233" t="s">
        <v>396</v>
      </c>
      <c r="D290" s="233" t="s">
        <v>246</v>
      </c>
      <c r="E290" s="234" t="s">
        <v>397</v>
      </c>
      <c r="F290" s="235" t="s">
        <v>398</v>
      </c>
      <c r="G290" s="236" t="s">
        <v>382</v>
      </c>
      <c r="H290" s="237">
        <v>26</v>
      </c>
      <c r="I290" s="238"/>
      <c r="J290" s="239">
        <f>ROUND(I290*H290,2)</f>
        <v>0</v>
      </c>
      <c r="K290" s="235" t="s">
        <v>399</v>
      </c>
      <c r="L290" s="240"/>
      <c r="M290" s="241" t="s">
        <v>19</v>
      </c>
      <c r="N290" s="242" t="s">
        <v>40</v>
      </c>
      <c r="O290" s="66"/>
      <c r="P290" s="190">
        <f>O290*H290</f>
        <v>0</v>
      </c>
      <c r="Q290" s="190">
        <v>0.072</v>
      </c>
      <c r="R290" s="190">
        <f>Q290*H290</f>
        <v>1.8719999999999999</v>
      </c>
      <c r="S290" s="190">
        <v>0</v>
      </c>
      <c r="T290" s="191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2" t="s">
        <v>203</v>
      </c>
      <c r="AT290" s="192" t="s">
        <v>246</v>
      </c>
      <c r="AU290" s="192" t="s">
        <v>78</v>
      </c>
      <c r="AY290" s="19" t="s">
        <v>149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19" t="s">
        <v>76</v>
      </c>
      <c r="BK290" s="193">
        <f>ROUND(I290*H290,2)</f>
        <v>0</v>
      </c>
      <c r="BL290" s="19" t="s">
        <v>155</v>
      </c>
      <c r="BM290" s="192" t="s">
        <v>400</v>
      </c>
    </row>
    <row r="291" spans="1:65" s="2" customFormat="1" ht="16.5" customHeight="1">
      <c r="A291" s="36"/>
      <c r="B291" s="37"/>
      <c r="C291" s="181" t="s">
        <v>401</v>
      </c>
      <c r="D291" s="181" t="s">
        <v>151</v>
      </c>
      <c r="E291" s="182" t="s">
        <v>402</v>
      </c>
      <c r="F291" s="183" t="s">
        <v>403</v>
      </c>
      <c r="G291" s="184" t="s">
        <v>382</v>
      </c>
      <c r="H291" s="185">
        <v>26</v>
      </c>
      <c r="I291" s="186"/>
      <c r="J291" s="187">
        <f>ROUND(I291*H291,2)</f>
        <v>0</v>
      </c>
      <c r="K291" s="183" t="s">
        <v>399</v>
      </c>
      <c r="L291" s="41"/>
      <c r="M291" s="188" t="s">
        <v>19</v>
      </c>
      <c r="N291" s="189" t="s">
        <v>40</v>
      </c>
      <c r="O291" s="66"/>
      <c r="P291" s="190">
        <f>O291*H291</f>
        <v>0</v>
      </c>
      <c r="Q291" s="190">
        <v>0.02972</v>
      </c>
      <c r="R291" s="190">
        <f>Q291*H291</f>
        <v>0.77272</v>
      </c>
      <c r="S291" s="190">
        <v>0</v>
      </c>
      <c r="T291" s="191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2" t="s">
        <v>155</v>
      </c>
      <c r="AT291" s="192" t="s">
        <v>151</v>
      </c>
      <c r="AU291" s="192" t="s">
        <v>78</v>
      </c>
      <c r="AY291" s="19" t="s">
        <v>149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9" t="s">
        <v>76</v>
      </c>
      <c r="BK291" s="193">
        <f>ROUND(I291*H291,2)</f>
        <v>0</v>
      </c>
      <c r="BL291" s="19" t="s">
        <v>155</v>
      </c>
      <c r="BM291" s="192" t="s">
        <v>404</v>
      </c>
    </row>
    <row r="292" spans="1:47" s="2" customFormat="1" ht="11.25">
      <c r="A292" s="36"/>
      <c r="B292" s="37"/>
      <c r="C292" s="38"/>
      <c r="D292" s="194" t="s">
        <v>162</v>
      </c>
      <c r="E292" s="38"/>
      <c r="F292" s="195" t="s">
        <v>405</v>
      </c>
      <c r="G292" s="38"/>
      <c r="H292" s="38"/>
      <c r="I292" s="196"/>
      <c r="J292" s="38"/>
      <c r="K292" s="38"/>
      <c r="L292" s="41"/>
      <c r="M292" s="197"/>
      <c r="N292" s="198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162</v>
      </c>
      <c r="AU292" s="19" t="s">
        <v>78</v>
      </c>
    </row>
    <row r="293" spans="1:65" s="2" customFormat="1" ht="16.5" customHeight="1">
      <c r="A293" s="36"/>
      <c r="B293" s="37"/>
      <c r="C293" s="233" t="s">
        <v>173</v>
      </c>
      <c r="D293" s="233" t="s">
        <v>246</v>
      </c>
      <c r="E293" s="234" t="s">
        <v>406</v>
      </c>
      <c r="F293" s="235" t="s">
        <v>407</v>
      </c>
      <c r="G293" s="236" t="s">
        <v>382</v>
      </c>
      <c r="H293" s="237">
        <v>26</v>
      </c>
      <c r="I293" s="238"/>
      <c r="J293" s="239">
        <f>ROUND(I293*H293,2)</f>
        <v>0</v>
      </c>
      <c r="K293" s="235" t="s">
        <v>399</v>
      </c>
      <c r="L293" s="240"/>
      <c r="M293" s="241" t="s">
        <v>19</v>
      </c>
      <c r="N293" s="242" t="s">
        <v>40</v>
      </c>
      <c r="O293" s="66"/>
      <c r="P293" s="190">
        <f>O293*H293</f>
        <v>0</v>
      </c>
      <c r="Q293" s="190">
        <v>0.055</v>
      </c>
      <c r="R293" s="190">
        <f>Q293*H293</f>
        <v>1.43</v>
      </c>
      <c r="S293" s="190">
        <v>0</v>
      </c>
      <c r="T293" s="191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92" t="s">
        <v>203</v>
      </c>
      <c r="AT293" s="192" t="s">
        <v>246</v>
      </c>
      <c r="AU293" s="192" t="s">
        <v>78</v>
      </c>
      <c r="AY293" s="19" t="s">
        <v>149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9" t="s">
        <v>76</v>
      </c>
      <c r="BK293" s="193">
        <f>ROUND(I293*H293,2)</f>
        <v>0</v>
      </c>
      <c r="BL293" s="19" t="s">
        <v>155</v>
      </c>
      <c r="BM293" s="192" t="s">
        <v>408</v>
      </c>
    </row>
    <row r="294" spans="1:65" s="2" customFormat="1" ht="16.5" customHeight="1">
      <c r="A294" s="36"/>
      <c r="B294" s="37"/>
      <c r="C294" s="181" t="s">
        <v>409</v>
      </c>
      <c r="D294" s="181" t="s">
        <v>151</v>
      </c>
      <c r="E294" s="182" t="s">
        <v>410</v>
      </c>
      <c r="F294" s="183" t="s">
        <v>411</v>
      </c>
      <c r="G294" s="184" t="s">
        <v>382</v>
      </c>
      <c r="H294" s="185">
        <v>26</v>
      </c>
      <c r="I294" s="186"/>
      <c r="J294" s="187">
        <f>ROUND(I294*H294,2)</f>
        <v>0</v>
      </c>
      <c r="K294" s="183" t="s">
        <v>399</v>
      </c>
      <c r="L294" s="41"/>
      <c r="M294" s="188" t="s">
        <v>19</v>
      </c>
      <c r="N294" s="189" t="s">
        <v>40</v>
      </c>
      <c r="O294" s="66"/>
      <c r="P294" s="190">
        <f>O294*H294</f>
        <v>0</v>
      </c>
      <c r="Q294" s="190">
        <v>0.02972</v>
      </c>
      <c r="R294" s="190">
        <f>Q294*H294</f>
        <v>0.77272</v>
      </c>
      <c r="S294" s="190">
        <v>0</v>
      </c>
      <c r="T294" s="191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2" t="s">
        <v>155</v>
      </c>
      <c r="AT294" s="192" t="s">
        <v>151</v>
      </c>
      <c r="AU294" s="192" t="s">
        <v>78</v>
      </c>
      <c r="AY294" s="19" t="s">
        <v>149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9" t="s">
        <v>76</v>
      </c>
      <c r="BK294" s="193">
        <f>ROUND(I294*H294,2)</f>
        <v>0</v>
      </c>
      <c r="BL294" s="19" t="s">
        <v>155</v>
      </c>
      <c r="BM294" s="192" t="s">
        <v>412</v>
      </c>
    </row>
    <row r="295" spans="1:47" s="2" customFormat="1" ht="11.25">
      <c r="A295" s="36"/>
      <c r="B295" s="37"/>
      <c r="C295" s="38"/>
      <c r="D295" s="194" t="s">
        <v>162</v>
      </c>
      <c r="E295" s="38"/>
      <c r="F295" s="195" t="s">
        <v>413</v>
      </c>
      <c r="G295" s="38"/>
      <c r="H295" s="38"/>
      <c r="I295" s="196"/>
      <c r="J295" s="38"/>
      <c r="K295" s="38"/>
      <c r="L295" s="41"/>
      <c r="M295" s="197"/>
      <c r="N295" s="198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162</v>
      </c>
      <c r="AU295" s="19" t="s">
        <v>78</v>
      </c>
    </row>
    <row r="296" spans="1:65" s="2" customFormat="1" ht="21.75" customHeight="1">
      <c r="A296" s="36"/>
      <c r="B296" s="37"/>
      <c r="C296" s="233" t="s">
        <v>414</v>
      </c>
      <c r="D296" s="233" t="s">
        <v>246</v>
      </c>
      <c r="E296" s="234" t="s">
        <v>415</v>
      </c>
      <c r="F296" s="235" t="s">
        <v>416</v>
      </c>
      <c r="G296" s="236" t="s">
        <v>382</v>
      </c>
      <c r="H296" s="237">
        <v>26</v>
      </c>
      <c r="I296" s="238"/>
      <c r="J296" s="239">
        <f>ROUND(I296*H296,2)</f>
        <v>0</v>
      </c>
      <c r="K296" s="235" t="s">
        <v>399</v>
      </c>
      <c r="L296" s="240"/>
      <c r="M296" s="241" t="s">
        <v>19</v>
      </c>
      <c r="N296" s="242" t="s">
        <v>40</v>
      </c>
      <c r="O296" s="66"/>
      <c r="P296" s="190">
        <f>O296*H296</f>
        <v>0</v>
      </c>
      <c r="Q296" s="190">
        <v>0.298</v>
      </c>
      <c r="R296" s="190">
        <f>Q296*H296</f>
        <v>7.747999999999999</v>
      </c>
      <c r="S296" s="190">
        <v>0</v>
      </c>
      <c r="T296" s="191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2" t="s">
        <v>203</v>
      </c>
      <c r="AT296" s="192" t="s">
        <v>246</v>
      </c>
      <c r="AU296" s="192" t="s">
        <v>78</v>
      </c>
      <c r="AY296" s="19" t="s">
        <v>149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9" t="s">
        <v>76</v>
      </c>
      <c r="BK296" s="193">
        <f>ROUND(I296*H296,2)</f>
        <v>0</v>
      </c>
      <c r="BL296" s="19" t="s">
        <v>155</v>
      </c>
      <c r="BM296" s="192" t="s">
        <v>417</v>
      </c>
    </row>
    <row r="297" spans="1:65" s="2" customFormat="1" ht="16.5" customHeight="1">
      <c r="A297" s="36"/>
      <c r="B297" s="37"/>
      <c r="C297" s="181" t="s">
        <v>418</v>
      </c>
      <c r="D297" s="181" t="s">
        <v>151</v>
      </c>
      <c r="E297" s="182" t="s">
        <v>419</v>
      </c>
      <c r="F297" s="183" t="s">
        <v>420</v>
      </c>
      <c r="G297" s="184" t="s">
        <v>382</v>
      </c>
      <c r="H297" s="185">
        <v>26</v>
      </c>
      <c r="I297" s="186"/>
      <c r="J297" s="187">
        <f>ROUND(I297*H297,2)</f>
        <v>0</v>
      </c>
      <c r="K297" s="183" t="s">
        <v>399</v>
      </c>
      <c r="L297" s="41"/>
      <c r="M297" s="188" t="s">
        <v>19</v>
      </c>
      <c r="N297" s="189" t="s">
        <v>40</v>
      </c>
      <c r="O297" s="66"/>
      <c r="P297" s="190">
        <f>O297*H297</f>
        <v>0</v>
      </c>
      <c r="Q297" s="190">
        <v>0.03076</v>
      </c>
      <c r="R297" s="190">
        <f>Q297*H297</f>
        <v>0.79976</v>
      </c>
      <c r="S297" s="190">
        <v>0</v>
      </c>
      <c r="T297" s="191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2" t="s">
        <v>155</v>
      </c>
      <c r="AT297" s="192" t="s">
        <v>151</v>
      </c>
      <c r="AU297" s="192" t="s">
        <v>78</v>
      </c>
      <c r="AY297" s="19" t="s">
        <v>149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9" t="s">
        <v>76</v>
      </c>
      <c r="BK297" s="193">
        <f>ROUND(I297*H297,2)</f>
        <v>0</v>
      </c>
      <c r="BL297" s="19" t="s">
        <v>155</v>
      </c>
      <c r="BM297" s="192" t="s">
        <v>421</v>
      </c>
    </row>
    <row r="298" spans="1:47" s="2" customFormat="1" ht="11.25">
      <c r="A298" s="36"/>
      <c r="B298" s="37"/>
      <c r="C298" s="38"/>
      <c r="D298" s="194" t="s">
        <v>162</v>
      </c>
      <c r="E298" s="38"/>
      <c r="F298" s="195" t="s">
        <v>422</v>
      </c>
      <c r="G298" s="38"/>
      <c r="H298" s="38"/>
      <c r="I298" s="196"/>
      <c r="J298" s="38"/>
      <c r="K298" s="38"/>
      <c r="L298" s="41"/>
      <c r="M298" s="197"/>
      <c r="N298" s="198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162</v>
      </c>
      <c r="AU298" s="19" t="s">
        <v>78</v>
      </c>
    </row>
    <row r="299" spans="1:65" s="2" customFormat="1" ht="16.5" customHeight="1">
      <c r="A299" s="36"/>
      <c r="B299" s="37"/>
      <c r="C299" s="233" t="s">
        <v>423</v>
      </c>
      <c r="D299" s="233" t="s">
        <v>246</v>
      </c>
      <c r="E299" s="234" t="s">
        <v>424</v>
      </c>
      <c r="F299" s="235" t="s">
        <v>425</v>
      </c>
      <c r="G299" s="236" t="s">
        <v>382</v>
      </c>
      <c r="H299" s="237">
        <v>26</v>
      </c>
      <c r="I299" s="238"/>
      <c r="J299" s="239">
        <f>ROUND(I299*H299,2)</f>
        <v>0</v>
      </c>
      <c r="K299" s="235" t="s">
        <v>399</v>
      </c>
      <c r="L299" s="240"/>
      <c r="M299" s="241" t="s">
        <v>19</v>
      </c>
      <c r="N299" s="242" t="s">
        <v>40</v>
      </c>
      <c r="O299" s="66"/>
      <c r="P299" s="190">
        <f>O299*H299</f>
        <v>0</v>
      </c>
      <c r="Q299" s="190">
        <v>0.155</v>
      </c>
      <c r="R299" s="190">
        <f>Q299*H299</f>
        <v>4.03</v>
      </c>
      <c r="S299" s="190">
        <v>0</v>
      </c>
      <c r="T299" s="191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2" t="s">
        <v>203</v>
      </c>
      <c r="AT299" s="192" t="s">
        <v>246</v>
      </c>
      <c r="AU299" s="192" t="s">
        <v>78</v>
      </c>
      <c r="AY299" s="19" t="s">
        <v>149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19" t="s">
        <v>76</v>
      </c>
      <c r="BK299" s="193">
        <f>ROUND(I299*H299,2)</f>
        <v>0</v>
      </c>
      <c r="BL299" s="19" t="s">
        <v>155</v>
      </c>
      <c r="BM299" s="192" t="s">
        <v>426</v>
      </c>
    </row>
    <row r="300" spans="1:65" s="2" customFormat="1" ht="16.5" customHeight="1">
      <c r="A300" s="36"/>
      <c r="B300" s="37"/>
      <c r="C300" s="181" t="s">
        <v>427</v>
      </c>
      <c r="D300" s="181" t="s">
        <v>151</v>
      </c>
      <c r="E300" s="182" t="s">
        <v>428</v>
      </c>
      <c r="F300" s="183" t="s">
        <v>429</v>
      </c>
      <c r="G300" s="184" t="s">
        <v>382</v>
      </c>
      <c r="H300" s="185">
        <v>26</v>
      </c>
      <c r="I300" s="186"/>
      <c r="J300" s="187">
        <f>ROUND(I300*H300,2)</f>
        <v>0</v>
      </c>
      <c r="K300" s="183" t="s">
        <v>399</v>
      </c>
      <c r="L300" s="41"/>
      <c r="M300" s="188" t="s">
        <v>19</v>
      </c>
      <c r="N300" s="189" t="s">
        <v>40</v>
      </c>
      <c r="O300" s="66"/>
      <c r="P300" s="190">
        <f>O300*H300</f>
        <v>0</v>
      </c>
      <c r="Q300" s="190">
        <v>0.21734</v>
      </c>
      <c r="R300" s="190">
        <f>Q300*H300</f>
        <v>5.6508400000000005</v>
      </c>
      <c r="S300" s="190">
        <v>0</v>
      </c>
      <c r="T300" s="191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2" t="s">
        <v>155</v>
      </c>
      <c r="AT300" s="192" t="s">
        <v>151</v>
      </c>
      <c r="AU300" s="192" t="s">
        <v>78</v>
      </c>
      <c r="AY300" s="19" t="s">
        <v>149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9" t="s">
        <v>76</v>
      </c>
      <c r="BK300" s="193">
        <f>ROUND(I300*H300,2)</f>
        <v>0</v>
      </c>
      <c r="BL300" s="19" t="s">
        <v>155</v>
      </c>
      <c r="BM300" s="192" t="s">
        <v>430</v>
      </c>
    </row>
    <row r="301" spans="1:47" s="2" customFormat="1" ht="11.25">
      <c r="A301" s="36"/>
      <c r="B301" s="37"/>
      <c r="C301" s="38"/>
      <c r="D301" s="194" t="s">
        <v>162</v>
      </c>
      <c r="E301" s="38"/>
      <c r="F301" s="195" t="s">
        <v>431</v>
      </c>
      <c r="G301" s="38"/>
      <c r="H301" s="38"/>
      <c r="I301" s="196"/>
      <c r="J301" s="38"/>
      <c r="K301" s="38"/>
      <c r="L301" s="41"/>
      <c r="M301" s="197"/>
      <c r="N301" s="198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162</v>
      </c>
      <c r="AU301" s="19" t="s">
        <v>78</v>
      </c>
    </row>
    <row r="302" spans="1:65" s="2" customFormat="1" ht="16.5" customHeight="1">
      <c r="A302" s="36"/>
      <c r="B302" s="37"/>
      <c r="C302" s="233" t="s">
        <v>432</v>
      </c>
      <c r="D302" s="233" t="s">
        <v>246</v>
      </c>
      <c r="E302" s="234" t="s">
        <v>433</v>
      </c>
      <c r="F302" s="235" t="s">
        <v>434</v>
      </c>
      <c r="G302" s="236" t="s">
        <v>382</v>
      </c>
      <c r="H302" s="237">
        <v>26</v>
      </c>
      <c r="I302" s="238"/>
      <c r="J302" s="239">
        <f>ROUND(I302*H302,2)</f>
        <v>0</v>
      </c>
      <c r="K302" s="235" t="s">
        <v>399</v>
      </c>
      <c r="L302" s="240"/>
      <c r="M302" s="241" t="s">
        <v>19</v>
      </c>
      <c r="N302" s="242" t="s">
        <v>40</v>
      </c>
      <c r="O302" s="66"/>
      <c r="P302" s="190">
        <f>O302*H302</f>
        <v>0</v>
      </c>
      <c r="Q302" s="190">
        <v>0.074</v>
      </c>
      <c r="R302" s="190">
        <f>Q302*H302</f>
        <v>1.924</v>
      </c>
      <c r="S302" s="190">
        <v>0</v>
      </c>
      <c r="T302" s="191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2" t="s">
        <v>203</v>
      </c>
      <c r="AT302" s="192" t="s">
        <v>246</v>
      </c>
      <c r="AU302" s="192" t="s">
        <v>78</v>
      </c>
      <c r="AY302" s="19" t="s">
        <v>149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9" t="s">
        <v>76</v>
      </c>
      <c r="BK302" s="193">
        <f>ROUND(I302*H302,2)</f>
        <v>0</v>
      </c>
      <c r="BL302" s="19" t="s">
        <v>155</v>
      </c>
      <c r="BM302" s="192" t="s">
        <v>435</v>
      </c>
    </row>
    <row r="303" spans="1:65" s="2" customFormat="1" ht="16.5" customHeight="1">
      <c r="A303" s="36"/>
      <c r="B303" s="37"/>
      <c r="C303" s="233" t="s">
        <v>436</v>
      </c>
      <c r="D303" s="233" t="s">
        <v>246</v>
      </c>
      <c r="E303" s="234" t="s">
        <v>437</v>
      </c>
      <c r="F303" s="235" t="s">
        <v>438</v>
      </c>
      <c r="G303" s="236" t="s">
        <v>382</v>
      </c>
      <c r="H303" s="237">
        <v>26</v>
      </c>
      <c r="I303" s="238"/>
      <c r="J303" s="239">
        <f>ROUND(I303*H303,2)</f>
        <v>0</v>
      </c>
      <c r="K303" s="235" t="s">
        <v>19</v>
      </c>
      <c r="L303" s="240"/>
      <c r="M303" s="241" t="s">
        <v>19</v>
      </c>
      <c r="N303" s="242" t="s">
        <v>40</v>
      </c>
      <c r="O303" s="66"/>
      <c r="P303" s="190">
        <f>O303*H303</f>
        <v>0</v>
      </c>
      <c r="Q303" s="190">
        <v>0.004</v>
      </c>
      <c r="R303" s="190">
        <f>Q303*H303</f>
        <v>0.10400000000000001</v>
      </c>
      <c r="S303" s="190">
        <v>0</v>
      </c>
      <c r="T303" s="191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2" t="s">
        <v>203</v>
      </c>
      <c r="AT303" s="192" t="s">
        <v>246</v>
      </c>
      <c r="AU303" s="192" t="s">
        <v>78</v>
      </c>
      <c r="AY303" s="19" t="s">
        <v>149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9" t="s">
        <v>76</v>
      </c>
      <c r="BK303" s="193">
        <f>ROUND(I303*H303,2)</f>
        <v>0</v>
      </c>
      <c r="BL303" s="19" t="s">
        <v>155</v>
      </c>
      <c r="BM303" s="192" t="s">
        <v>439</v>
      </c>
    </row>
    <row r="304" spans="1:65" s="2" customFormat="1" ht="16.5" customHeight="1">
      <c r="A304" s="36"/>
      <c r="B304" s="37"/>
      <c r="C304" s="233" t="s">
        <v>440</v>
      </c>
      <c r="D304" s="233" t="s">
        <v>246</v>
      </c>
      <c r="E304" s="234" t="s">
        <v>441</v>
      </c>
      <c r="F304" s="235" t="s">
        <v>442</v>
      </c>
      <c r="G304" s="236" t="s">
        <v>382</v>
      </c>
      <c r="H304" s="237">
        <v>26</v>
      </c>
      <c r="I304" s="238"/>
      <c r="J304" s="239">
        <f>ROUND(I304*H304,2)</f>
        <v>0</v>
      </c>
      <c r="K304" s="235" t="s">
        <v>19</v>
      </c>
      <c r="L304" s="240"/>
      <c r="M304" s="241" t="s">
        <v>19</v>
      </c>
      <c r="N304" s="242" t="s">
        <v>40</v>
      </c>
      <c r="O304" s="66"/>
      <c r="P304" s="190">
        <f>O304*H304</f>
        <v>0</v>
      </c>
      <c r="Q304" s="190">
        <v>0.023</v>
      </c>
      <c r="R304" s="190">
        <f>Q304*H304</f>
        <v>0.598</v>
      </c>
      <c r="S304" s="190">
        <v>0</v>
      </c>
      <c r="T304" s="191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2" t="s">
        <v>203</v>
      </c>
      <c r="AT304" s="192" t="s">
        <v>246</v>
      </c>
      <c r="AU304" s="192" t="s">
        <v>78</v>
      </c>
      <c r="AY304" s="19" t="s">
        <v>149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19" t="s">
        <v>76</v>
      </c>
      <c r="BK304" s="193">
        <f>ROUND(I304*H304,2)</f>
        <v>0</v>
      </c>
      <c r="BL304" s="19" t="s">
        <v>155</v>
      </c>
      <c r="BM304" s="192" t="s">
        <v>443</v>
      </c>
    </row>
    <row r="305" spans="1:65" s="2" customFormat="1" ht="16.5" customHeight="1">
      <c r="A305" s="36"/>
      <c r="B305" s="37"/>
      <c r="C305" s="181" t="s">
        <v>444</v>
      </c>
      <c r="D305" s="181" t="s">
        <v>151</v>
      </c>
      <c r="E305" s="182" t="s">
        <v>445</v>
      </c>
      <c r="F305" s="183" t="s">
        <v>446</v>
      </c>
      <c r="G305" s="184" t="s">
        <v>382</v>
      </c>
      <c r="H305" s="185">
        <v>1</v>
      </c>
      <c r="I305" s="186"/>
      <c r="J305" s="187">
        <f>ROUND(I305*H305,2)</f>
        <v>0</v>
      </c>
      <c r="K305" s="183" t="s">
        <v>399</v>
      </c>
      <c r="L305" s="41"/>
      <c r="M305" s="188" t="s">
        <v>19</v>
      </c>
      <c r="N305" s="189" t="s">
        <v>40</v>
      </c>
      <c r="O305" s="66"/>
      <c r="P305" s="190">
        <f>O305*H305</f>
        <v>0</v>
      </c>
      <c r="Q305" s="190">
        <v>0.42368</v>
      </c>
      <c r="R305" s="190">
        <f>Q305*H305</f>
        <v>0.42368</v>
      </c>
      <c r="S305" s="190">
        <v>0</v>
      </c>
      <c r="T305" s="191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2" t="s">
        <v>155</v>
      </c>
      <c r="AT305" s="192" t="s">
        <v>151</v>
      </c>
      <c r="AU305" s="192" t="s">
        <v>78</v>
      </c>
      <c r="AY305" s="19" t="s">
        <v>149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9" t="s">
        <v>76</v>
      </c>
      <c r="BK305" s="193">
        <f>ROUND(I305*H305,2)</f>
        <v>0</v>
      </c>
      <c r="BL305" s="19" t="s">
        <v>155</v>
      </c>
      <c r="BM305" s="192" t="s">
        <v>447</v>
      </c>
    </row>
    <row r="306" spans="1:47" s="2" customFormat="1" ht="11.25">
      <c r="A306" s="36"/>
      <c r="B306" s="37"/>
      <c r="C306" s="38"/>
      <c r="D306" s="194" t="s">
        <v>162</v>
      </c>
      <c r="E306" s="38"/>
      <c r="F306" s="195" t="s">
        <v>448</v>
      </c>
      <c r="G306" s="38"/>
      <c r="H306" s="38"/>
      <c r="I306" s="196"/>
      <c r="J306" s="38"/>
      <c r="K306" s="38"/>
      <c r="L306" s="41"/>
      <c r="M306" s="197"/>
      <c r="N306" s="198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162</v>
      </c>
      <c r="AU306" s="19" t="s">
        <v>78</v>
      </c>
    </row>
    <row r="307" spans="1:65" s="2" customFormat="1" ht="16.5" customHeight="1">
      <c r="A307" s="36"/>
      <c r="B307" s="37"/>
      <c r="C307" s="181" t="s">
        <v>449</v>
      </c>
      <c r="D307" s="181" t="s">
        <v>151</v>
      </c>
      <c r="E307" s="182" t="s">
        <v>450</v>
      </c>
      <c r="F307" s="183" t="s">
        <v>451</v>
      </c>
      <c r="G307" s="184" t="s">
        <v>382</v>
      </c>
      <c r="H307" s="185">
        <v>9</v>
      </c>
      <c r="I307" s="186"/>
      <c r="J307" s="187">
        <f>ROUND(I307*H307,2)</f>
        <v>0</v>
      </c>
      <c r="K307" s="183" t="s">
        <v>399</v>
      </c>
      <c r="L307" s="41"/>
      <c r="M307" s="188" t="s">
        <v>19</v>
      </c>
      <c r="N307" s="189" t="s">
        <v>40</v>
      </c>
      <c r="O307" s="66"/>
      <c r="P307" s="190">
        <f>O307*H307</f>
        <v>0</v>
      </c>
      <c r="Q307" s="190">
        <v>0.4208</v>
      </c>
      <c r="R307" s="190">
        <f>Q307*H307</f>
        <v>3.7872</v>
      </c>
      <c r="S307" s="190">
        <v>0</v>
      </c>
      <c r="T307" s="191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2" t="s">
        <v>155</v>
      </c>
      <c r="AT307" s="192" t="s">
        <v>151</v>
      </c>
      <c r="AU307" s="192" t="s">
        <v>78</v>
      </c>
      <c r="AY307" s="19" t="s">
        <v>149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9" t="s">
        <v>76</v>
      </c>
      <c r="BK307" s="193">
        <f>ROUND(I307*H307,2)</f>
        <v>0</v>
      </c>
      <c r="BL307" s="19" t="s">
        <v>155</v>
      </c>
      <c r="BM307" s="192" t="s">
        <v>452</v>
      </c>
    </row>
    <row r="308" spans="1:47" s="2" customFormat="1" ht="11.25">
      <c r="A308" s="36"/>
      <c r="B308" s="37"/>
      <c r="C308" s="38"/>
      <c r="D308" s="194" t="s">
        <v>162</v>
      </c>
      <c r="E308" s="38"/>
      <c r="F308" s="195" t="s">
        <v>453</v>
      </c>
      <c r="G308" s="38"/>
      <c r="H308" s="38"/>
      <c r="I308" s="196"/>
      <c r="J308" s="38"/>
      <c r="K308" s="38"/>
      <c r="L308" s="41"/>
      <c r="M308" s="197"/>
      <c r="N308" s="198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162</v>
      </c>
      <c r="AU308" s="19" t="s">
        <v>78</v>
      </c>
    </row>
    <row r="309" spans="1:65" s="2" customFormat="1" ht="24.2" customHeight="1">
      <c r="A309" s="36"/>
      <c r="B309" s="37"/>
      <c r="C309" s="181" t="s">
        <v>454</v>
      </c>
      <c r="D309" s="181" t="s">
        <v>151</v>
      </c>
      <c r="E309" s="182" t="s">
        <v>455</v>
      </c>
      <c r="F309" s="183" t="s">
        <v>456</v>
      </c>
      <c r="G309" s="184" t="s">
        <v>382</v>
      </c>
      <c r="H309" s="185">
        <v>17</v>
      </c>
      <c r="I309" s="186"/>
      <c r="J309" s="187">
        <f>ROUND(I309*H309,2)</f>
        <v>0</v>
      </c>
      <c r="K309" s="183" t="s">
        <v>399</v>
      </c>
      <c r="L309" s="41"/>
      <c r="M309" s="188" t="s">
        <v>19</v>
      </c>
      <c r="N309" s="189" t="s">
        <v>40</v>
      </c>
      <c r="O309" s="66"/>
      <c r="P309" s="190">
        <f>O309*H309</f>
        <v>0</v>
      </c>
      <c r="Q309" s="190">
        <v>0.31108</v>
      </c>
      <c r="R309" s="190">
        <f>Q309*H309</f>
        <v>5.288360000000001</v>
      </c>
      <c r="S309" s="190">
        <v>0</v>
      </c>
      <c r="T309" s="191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2" t="s">
        <v>155</v>
      </c>
      <c r="AT309" s="192" t="s">
        <v>151</v>
      </c>
      <c r="AU309" s="192" t="s">
        <v>78</v>
      </c>
      <c r="AY309" s="19" t="s">
        <v>149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9" t="s">
        <v>76</v>
      </c>
      <c r="BK309" s="193">
        <f>ROUND(I309*H309,2)</f>
        <v>0</v>
      </c>
      <c r="BL309" s="19" t="s">
        <v>155</v>
      </c>
      <c r="BM309" s="192" t="s">
        <v>457</v>
      </c>
    </row>
    <row r="310" spans="1:47" s="2" customFormat="1" ht="11.25">
      <c r="A310" s="36"/>
      <c r="B310" s="37"/>
      <c r="C310" s="38"/>
      <c r="D310" s="194" t="s">
        <v>162</v>
      </c>
      <c r="E310" s="38"/>
      <c r="F310" s="195" t="s">
        <v>458</v>
      </c>
      <c r="G310" s="38"/>
      <c r="H310" s="38"/>
      <c r="I310" s="196"/>
      <c r="J310" s="38"/>
      <c r="K310" s="38"/>
      <c r="L310" s="41"/>
      <c r="M310" s="197"/>
      <c r="N310" s="198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162</v>
      </c>
      <c r="AU310" s="19" t="s">
        <v>78</v>
      </c>
    </row>
    <row r="311" spans="2:63" s="12" customFormat="1" ht="22.9" customHeight="1">
      <c r="B311" s="165"/>
      <c r="C311" s="166"/>
      <c r="D311" s="167" t="s">
        <v>68</v>
      </c>
      <c r="E311" s="179" t="s">
        <v>211</v>
      </c>
      <c r="F311" s="179" t="s">
        <v>459</v>
      </c>
      <c r="G311" s="166"/>
      <c r="H311" s="166"/>
      <c r="I311" s="169"/>
      <c r="J311" s="180">
        <f>BK311</f>
        <v>0</v>
      </c>
      <c r="K311" s="166"/>
      <c r="L311" s="171"/>
      <c r="M311" s="172"/>
      <c r="N311" s="173"/>
      <c r="O311" s="173"/>
      <c r="P311" s="174">
        <f>SUM(P312:P383)</f>
        <v>0</v>
      </c>
      <c r="Q311" s="173"/>
      <c r="R311" s="174">
        <f>SUM(R312:R383)</f>
        <v>253.69639999999998</v>
      </c>
      <c r="S311" s="173"/>
      <c r="T311" s="175">
        <f>SUM(T312:T383)</f>
        <v>0.676</v>
      </c>
      <c r="AR311" s="176" t="s">
        <v>76</v>
      </c>
      <c r="AT311" s="177" t="s">
        <v>68</v>
      </c>
      <c r="AU311" s="177" t="s">
        <v>76</v>
      </c>
      <c r="AY311" s="176" t="s">
        <v>149</v>
      </c>
      <c r="BK311" s="178">
        <f>SUM(BK312:BK383)</f>
        <v>0</v>
      </c>
    </row>
    <row r="312" spans="1:65" s="2" customFormat="1" ht="16.5" customHeight="1">
      <c r="A312" s="36"/>
      <c r="B312" s="37"/>
      <c r="C312" s="181" t="s">
        <v>460</v>
      </c>
      <c r="D312" s="181" t="s">
        <v>151</v>
      </c>
      <c r="E312" s="182" t="s">
        <v>461</v>
      </c>
      <c r="F312" s="183" t="s">
        <v>462</v>
      </c>
      <c r="G312" s="184" t="s">
        <v>382</v>
      </c>
      <c r="H312" s="185">
        <v>18</v>
      </c>
      <c r="I312" s="186"/>
      <c r="J312" s="187">
        <f>ROUND(I312*H312,2)</f>
        <v>0</v>
      </c>
      <c r="K312" s="183" t="s">
        <v>399</v>
      </c>
      <c r="L312" s="41"/>
      <c r="M312" s="188" t="s">
        <v>19</v>
      </c>
      <c r="N312" s="189" t="s">
        <v>40</v>
      </c>
      <c r="O312" s="66"/>
      <c r="P312" s="190">
        <f>O312*H312</f>
        <v>0</v>
      </c>
      <c r="Q312" s="190">
        <v>0.0007</v>
      </c>
      <c r="R312" s="190">
        <f>Q312*H312</f>
        <v>0.0126</v>
      </c>
      <c r="S312" s="190">
        <v>0</v>
      </c>
      <c r="T312" s="191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2" t="s">
        <v>155</v>
      </c>
      <c r="AT312" s="192" t="s">
        <v>151</v>
      </c>
      <c r="AU312" s="192" t="s">
        <v>78</v>
      </c>
      <c r="AY312" s="19" t="s">
        <v>149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9" t="s">
        <v>76</v>
      </c>
      <c r="BK312" s="193">
        <f>ROUND(I312*H312,2)</f>
        <v>0</v>
      </c>
      <c r="BL312" s="19" t="s">
        <v>155</v>
      </c>
      <c r="BM312" s="192" t="s">
        <v>463</v>
      </c>
    </row>
    <row r="313" spans="1:47" s="2" customFormat="1" ht="11.25">
      <c r="A313" s="36"/>
      <c r="B313" s="37"/>
      <c r="C313" s="38"/>
      <c r="D313" s="194" t="s">
        <v>162</v>
      </c>
      <c r="E313" s="38"/>
      <c r="F313" s="195" t="s">
        <v>464</v>
      </c>
      <c r="G313" s="38"/>
      <c r="H313" s="38"/>
      <c r="I313" s="196"/>
      <c r="J313" s="38"/>
      <c r="K313" s="38"/>
      <c r="L313" s="41"/>
      <c r="M313" s="197"/>
      <c r="N313" s="198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162</v>
      </c>
      <c r="AU313" s="19" t="s">
        <v>78</v>
      </c>
    </row>
    <row r="314" spans="1:65" s="2" customFormat="1" ht="16.5" customHeight="1">
      <c r="A314" s="36"/>
      <c r="B314" s="37"/>
      <c r="C314" s="181" t="s">
        <v>465</v>
      </c>
      <c r="D314" s="181" t="s">
        <v>151</v>
      </c>
      <c r="E314" s="182" t="s">
        <v>466</v>
      </c>
      <c r="F314" s="183" t="s">
        <v>467</v>
      </c>
      <c r="G314" s="184" t="s">
        <v>382</v>
      </c>
      <c r="H314" s="185">
        <v>8</v>
      </c>
      <c r="I314" s="186"/>
      <c r="J314" s="187">
        <f>ROUND(I314*H314,2)</f>
        <v>0</v>
      </c>
      <c r="K314" s="183" t="s">
        <v>399</v>
      </c>
      <c r="L314" s="41"/>
      <c r="M314" s="188" t="s">
        <v>19</v>
      </c>
      <c r="N314" s="189" t="s">
        <v>40</v>
      </c>
      <c r="O314" s="66"/>
      <c r="P314" s="190">
        <f>O314*H314</f>
        <v>0</v>
      </c>
      <c r="Q314" s="190">
        <v>0.11241</v>
      </c>
      <c r="R314" s="190">
        <f>Q314*H314</f>
        <v>0.89928</v>
      </c>
      <c r="S314" s="190">
        <v>0</v>
      </c>
      <c r="T314" s="191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2" t="s">
        <v>155</v>
      </c>
      <c r="AT314" s="192" t="s">
        <v>151</v>
      </c>
      <c r="AU314" s="192" t="s">
        <v>78</v>
      </c>
      <c r="AY314" s="19" t="s">
        <v>149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9" t="s">
        <v>76</v>
      </c>
      <c r="BK314" s="193">
        <f>ROUND(I314*H314,2)</f>
        <v>0</v>
      </c>
      <c r="BL314" s="19" t="s">
        <v>155</v>
      </c>
      <c r="BM314" s="192" t="s">
        <v>468</v>
      </c>
    </row>
    <row r="315" spans="1:47" s="2" customFormat="1" ht="11.25">
      <c r="A315" s="36"/>
      <c r="B315" s="37"/>
      <c r="C315" s="38"/>
      <c r="D315" s="194" t="s">
        <v>162</v>
      </c>
      <c r="E315" s="38"/>
      <c r="F315" s="195" t="s">
        <v>469</v>
      </c>
      <c r="G315" s="38"/>
      <c r="H315" s="38"/>
      <c r="I315" s="196"/>
      <c r="J315" s="38"/>
      <c r="K315" s="38"/>
      <c r="L315" s="41"/>
      <c r="M315" s="197"/>
      <c r="N315" s="198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162</v>
      </c>
      <c r="AU315" s="19" t="s">
        <v>78</v>
      </c>
    </row>
    <row r="316" spans="1:65" s="2" customFormat="1" ht="16.5" customHeight="1">
      <c r="A316" s="36"/>
      <c r="B316" s="37"/>
      <c r="C316" s="233" t="s">
        <v>470</v>
      </c>
      <c r="D316" s="233" t="s">
        <v>246</v>
      </c>
      <c r="E316" s="234" t="s">
        <v>471</v>
      </c>
      <c r="F316" s="235" t="s">
        <v>472</v>
      </c>
      <c r="G316" s="236" t="s">
        <v>382</v>
      </c>
      <c r="H316" s="237">
        <v>8</v>
      </c>
      <c r="I316" s="238"/>
      <c r="J316" s="239">
        <f>ROUND(I316*H316,2)</f>
        <v>0</v>
      </c>
      <c r="K316" s="235" t="s">
        <v>160</v>
      </c>
      <c r="L316" s="240"/>
      <c r="M316" s="241" t="s">
        <v>19</v>
      </c>
      <c r="N316" s="242" t="s">
        <v>40</v>
      </c>
      <c r="O316" s="66"/>
      <c r="P316" s="190">
        <f>O316*H316</f>
        <v>0</v>
      </c>
      <c r="Q316" s="190">
        <v>0.0061</v>
      </c>
      <c r="R316" s="190">
        <f>Q316*H316</f>
        <v>0.0488</v>
      </c>
      <c r="S316" s="190">
        <v>0</v>
      </c>
      <c r="T316" s="191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2" t="s">
        <v>203</v>
      </c>
      <c r="AT316" s="192" t="s">
        <v>246</v>
      </c>
      <c r="AU316" s="192" t="s">
        <v>78</v>
      </c>
      <c r="AY316" s="19" t="s">
        <v>149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9" t="s">
        <v>76</v>
      </c>
      <c r="BK316" s="193">
        <f>ROUND(I316*H316,2)</f>
        <v>0</v>
      </c>
      <c r="BL316" s="19" t="s">
        <v>155</v>
      </c>
      <c r="BM316" s="192" t="s">
        <v>473</v>
      </c>
    </row>
    <row r="317" spans="1:65" s="2" customFormat="1" ht="16.5" customHeight="1">
      <c r="A317" s="36"/>
      <c r="B317" s="37"/>
      <c r="C317" s="233" t="s">
        <v>474</v>
      </c>
      <c r="D317" s="233" t="s">
        <v>246</v>
      </c>
      <c r="E317" s="234" t="s">
        <v>475</v>
      </c>
      <c r="F317" s="235" t="s">
        <v>476</v>
      </c>
      <c r="G317" s="236" t="s">
        <v>382</v>
      </c>
      <c r="H317" s="237">
        <v>8</v>
      </c>
      <c r="I317" s="238"/>
      <c r="J317" s="239">
        <f>ROUND(I317*H317,2)</f>
        <v>0</v>
      </c>
      <c r="K317" s="235" t="s">
        <v>399</v>
      </c>
      <c r="L317" s="240"/>
      <c r="M317" s="241" t="s">
        <v>19</v>
      </c>
      <c r="N317" s="242" t="s">
        <v>40</v>
      </c>
      <c r="O317" s="66"/>
      <c r="P317" s="190">
        <f>O317*H317</f>
        <v>0</v>
      </c>
      <c r="Q317" s="190">
        <v>0.003</v>
      </c>
      <c r="R317" s="190">
        <f>Q317*H317</f>
        <v>0.024</v>
      </c>
      <c r="S317" s="190">
        <v>0</v>
      </c>
      <c r="T317" s="191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2" t="s">
        <v>203</v>
      </c>
      <c r="AT317" s="192" t="s">
        <v>246</v>
      </c>
      <c r="AU317" s="192" t="s">
        <v>78</v>
      </c>
      <c r="AY317" s="19" t="s">
        <v>149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9" t="s">
        <v>76</v>
      </c>
      <c r="BK317" s="193">
        <f>ROUND(I317*H317,2)</f>
        <v>0</v>
      </c>
      <c r="BL317" s="19" t="s">
        <v>155</v>
      </c>
      <c r="BM317" s="192" t="s">
        <v>477</v>
      </c>
    </row>
    <row r="318" spans="1:65" s="2" customFormat="1" ht="16.5" customHeight="1">
      <c r="A318" s="36"/>
      <c r="B318" s="37"/>
      <c r="C318" s="233" t="s">
        <v>478</v>
      </c>
      <c r="D318" s="233" t="s">
        <v>246</v>
      </c>
      <c r="E318" s="234" t="s">
        <v>479</v>
      </c>
      <c r="F318" s="235" t="s">
        <v>480</v>
      </c>
      <c r="G318" s="236" t="s">
        <v>382</v>
      </c>
      <c r="H318" s="237">
        <v>26</v>
      </c>
      <c r="I318" s="238"/>
      <c r="J318" s="239">
        <f>ROUND(I318*H318,2)</f>
        <v>0</v>
      </c>
      <c r="K318" s="235" t="s">
        <v>399</v>
      </c>
      <c r="L318" s="240"/>
      <c r="M318" s="241" t="s">
        <v>19</v>
      </c>
      <c r="N318" s="242" t="s">
        <v>40</v>
      </c>
      <c r="O318" s="66"/>
      <c r="P318" s="190">
        <f>O318*H318</f>
        <v>0</v>
      </c>
      <c r="Q318" s="190">
        <v>0.00035</v>
      </c>
      <c r="R318" s="190">
        <f>Q318*H318</f>
        <v>0.0091</v>
      </c>
      <c r="S318" s="190">
        <v>0</v>
      </c>
      <c r="T318" s="191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2" t="s">
        <v>203</v>
      </c>
      <c r="AT318" s="192" t="s">
        <v>246</v>
      </c>
      <c r="AU318" s="192" t="s">
        <v>78</v>
      </c>
      <c r="AY318" s="19" t="s">
        <v>149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9" t="s">
        <v>76</v>
      </c>
      <c r="BK318" s="193">
        <f>ROUND(I318*H318,2)</f>
        <v>0</v>
      </c>
      <c r="BL318" s="19" t="s">
        <v>155</v>
      </c>
      <c r="BM318" s="192" t="s">
        <v>481</v>
      </c>
    </row>
    <row r="319" spans="1:65" s="2" customFormat="1" ht="16.5" customHeight="1">
      <c r="A319" s="36"/>
      <c r="B319" s="37"/>
      <c r="C319" s="181" t="s">
        <v>482</v>
      </c>
      <c r="D319" s="181" t="s">
        <v>151</v>
      </c>
      <c r="E319" s="182" t="s">
        <v>483</v>
      </c>
      <c r="F319" s="183" t="s">
        <v>484</v>
      </c>
      <c r="G319" s="184" t="s">
        <v>191</v>
      </c>
      <c r="H319" s="185">
        <v>55</v>
      </c>
      <c r="I319" s="186"/>
      <c r="J319" s="187">
        <f>ROUND(I319*H319,2)</f>
        <v>0</v>
      </c>
      <c r="K319" s="183" t="s">
        <v>240</v>
      </c>
      <c r="L319" s="41"/>
      <c r="M319" s="188" t="s">
        <v>19</v>
      </c>
      <c r="N319" s="189" t="s">
        <v>40</v>
      </c>
      <c r="O319" s="66"/>
      <c r="P319" s="190">
        <f>O319*H319</f>
        <v>0</v>
      </c>
      <c r="Q319" s="190">
        <v>0.0001</v>
      </c>
      <c r="R319" s="190">
        <f>Q319*H319</f>
        <v>0.0055000000000000005</v>
      </c>
      <c r="S319" s="190">
        <v>0</v>
      </c>
      <c r="T319" s="191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2" t="s">
        <v>155</v>
      </c>
      <c r="AT319" s="192" t="s">
        <v>151</v>
      </c>
      <c r="AU319" s="192" t="s">
        <v>78</v>
      </c>
      <c r="AY319" s="19" t="s">
        <v>149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19" t="s">
        <v>76</v>
      </c>
      <c r="BK319" s="193">
        <f>ROUND(I319*H319,2)</f>
        <v>0</v>
      </c>
      <c r="BL319" s="19" t="s">
        <v>155</v>
      </c>
      <c r="BM319" s="192" t="s">
        <v>485</v>
      </c>
    </row>
    <row r="320" spans="1:47" s="2" customFormat="1" ht="11.25">
      <c r="A320" s="36"/>
      <c r="B320" s="37"/>
      <c r="C320" s="38"/>
      <c r="D320" s="194" t="s">
        <v>162</v>
      </c>
      <c r="E320" s="38"/>
      <c r="F320" s="195" t="s">
        <v>486</v>
      </c>
      <c r="G320" s="38"/>
      <c r="H320" s="38"/>
      <c r="I320" s="196"/>
      <c r="J320" s="38"/>
      <c r="K320" s="38"/>
      <c r="L320" s="41"/>
      <c r="M320" s="197"/>
      <c r="N320" s="198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162</v>
      </c>
      <c r="AU320" s="19" t="s">
        <v>78</v>
      </c>
    </row>
    <row r="321" spans="1:65" s="2" customFormat="1" ht="21.75" customHeight="1">
      <c r="A321" s="36"/>
      <c r="B321" s="37"/>
      <c r="C321" s="181" t="s">
        <v>487</v>
      </c>
      <c r="D321" s="181" t="s">
        <v>151</v>
      </c>
      <c r="E321" s="182" t="s">
        <v>488</v>
      </c>
      <c r="F321" s="183" t="s">
        <v>489</v>
      </c>
      <c r="G321" s="184" t="s">
        <v>191</v>
      </c>
      <c r="H321" s="185">
        <v>55</v>
      </c>
      <c r="I321" s="186"/>
      <c r="J321" s="187">
        <f>ROUND(I321*H321,2)</f>
        <v>0</v>
      </c>
      <c r="K321" s="183" t="s">
        <v>240</v>
      </c>
      <c r="L321" s="41"/>
      <c r="M321" s="188" t="s">
        <v>19</v>
      </c>
      <c r="N321" s="189" t="s">
        <v>40</v>
      </c>
      <c r="O321" s="66"/>
      <c r="P321" s="190">
        <f>O321*H321</f>
        <v>0</v>
      </c>
      <c r="Q321" s="190">
        <v>0.00038</v>
      </c>
      <c r="R321" s="190">
        <f>Q321*H321</f>
        <v>0.020900000000000002</v>
      </c>
      <c r="S321" s="190">
        <v>0</v>
      </c>
      <c r="T321" s="191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92" t="s">
        <v>155</v>
      </c>
      <c r="AT321" s="192" t="s">
        <v>151</v>
      </c>
      <c r="AU321" s="192" t="s">
        <v>78</v>
      </c>
      <c r="AY321" s="19" t="s">
        <v>149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9" t="s">
        <v>76</v>
      </c>
      <c r="BK321" s="193">
        <f>ROUND(I321*H321,2)</f>
        <v>0</v>
      </c>
      <c r="BL321" s="19" t="s">
        <v>155</v>
      </c>
      <c r="BM321" s="192" t="s">
        <v>490</v>
      </c>
    </row>
    <row r="322" spans="1:47" s="2" customFormat="1" ht="11.25">
      <c r="A322" s="36"/>
      <c r="B322" s="37"/>
      <c r="C322" s="38"/>
      <c r="D322" s="194" t="s">
        <v>162</v>
      </c>
      <c r="E322" s="38"/>
      <c r="F322" s="195" t="s">
        <v>491</v>
      </c>
      <c r="G322" s="38"/>
      <c r="H322" s="38"/>
      <c r="I322" s="196"/>
      <c r="J322" s="38"/>
      <c r="K322" s="38"/>
      <c r="L322" s="41"/>
      <c r="M322" s="197"/>
      <c r="N322" s="198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162</v>
      </c>
      <c r="AU322" s="19" t="s">
        <v>78</v>
      </c>
    </row>
    <row r="323" spans="1:65" s="2" customFormat="1" ht="37.9" customHeight="1">
      <c r="A323" s="36"/>
      <c r="B323" s="37"/>
      <c r="C323" s="181" t="s">
        <v>492</v>
      </c>
      <c r="D323" s="181" t="s">
        <v>151</v>
      </c>
      <c r="E323" s="182" t="s">
        <v>493</v>
      </c>
      <c r="F323" s="183" t="s">
        <v>494</v>
      </c>
      <c r="G323" s="184" t="s">
        <v>191</v>
      </c>
      <c r="H323" s="185">
        <v>1053</v>
      </c>
      <c r="I323" s="186"/>
      <c r="J323" s="187">
        <f>ROUND(I323*H323,2)</f>
        <v>0</v>
      </c>
      <c r="K323" s="183" t="s">
        <v>160</v>
      </c>
      <c r="L323" s="41"/>
      <c r="M323" s="188" t="s">
        <v>19</v>
      </c>
      <c r="N323" s="189" t="s">
        <v>40</v>
      </c>
      <c r="O323" s="66"/>
      <c r="P323" s="190">
        <f>O323*H323</f>
        <v>0</v>
      </c>
      <c r="Q323" s="190">
        <v>0.08978</v>
      </c>
      <c r="R323" s="190">
        <f>Q323*H323</f>
        <v>94.53834</v>
      </c>
      <c r="S323" s="190">
        <v>0</v>
      </c>
      <c r="T323" s="191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2" t="s">
        <v>155</v>
      </c>
      <c r="AT323" s="192" t="s">
        <v>151</v>
      </c>
      <c r="AU323" s="192" t="s">
        <v>78</v>
      </c>
      <c r="AY323" s="19" t="s">
        <v>149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9" t="s">
        <v>76</v>
      </c>
      <c r="BK323" s="193">
        <f>ROUND(I323*H323,2)</f>
        <v>0</v>
      </c>
      <c r="BL323" s="19" t="s">
        <v>155</v>
      </c>
      <c r="BM323" s="192" t="s">
        <v>495</v>
      </c>
    </row>
    <row r="324" spans="1:47" s="2" customFormat="1" ht="11.25">
      <c r="A324" s="36"/>
      <c r="B324" s="37"/>
      <c r="C324" s="38"/>
      <c r="D324" s="194" t="s">
        <v>162</v>
      </c>
      <c r="E324" s="38"/>
      <c r="F324" s="195" t="s">
        <v>496</v>
      </c>
      <c r="G324" s="38"/>
      <c r="H324" s="38"/>
      <c r="I324" s="196"/>
      <c r="J324" s="38"/>
      <c r="K324" s="38"/>
      <c r="L324" s="41"/>
      <c r="M324" s="197"/>
      <c r="N324" s="198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162</v>
      </c>
      <c r="AU324" s="19" t="s">
        <v>78</v>
      </c>
    </row>
    <row r="325" spans="2:51" s="13" customFormat="1" ht="11.25">
      <c r="B325" s="199"/>
      <c r="C325" s="200"/>
      <c r="D325" s="201" t="s">
        <v>164</v>
      </c>
      <c r="E325" s="202" t="s">
        <v>19</v>
      </c>
      <c r="F325" s="203" t="s">
        <v>209</v>
      </c>
      <c r="G325" s="200"/>
      <c r="H325" s="202" t="s">
        <v>19</v>
      </c>
      <c r="I325" s="204"/>
      <c r="J325" s="200"/>
      <c r="K325" s="200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164</v>
      </c>
      <c r="AU325" s="209" t="s">
        <v>78</v>
      </c>
      <c r="AV325" s="13" t="s">
        <v>76</v>
      </c>
      <c r="AW325" s="13" t="s">
        <v>31</v>
      </c>
      <c r="AX325" s="13" t="s">
        <v>69</v>
      </c>
      <c r="AY325" s="209" t="s">
        <v>149</v>
      </c>
    </row>
    <row r="326" spans="2:51" s="14" customFormat="1" ht="11.25">
      <c r="B326" s="210"/>
      <c r="C326" s="211"/>
      <c r="D326" s="201" t="s">
        <v>164</v>
      </c>
      <c r="E326" s="212" t="s">
        <v>19</v>
      </c>
      <c r="F326" s="213" t="s">
        <v>210</v>
      </c>
      <c r="G326" s="211"/>
      <c r="H326" s="214">
        <v>653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164</v>
      </c>
      <c r="AU326" s="220" t="s">
        <v>78</v>
      </c>
      <c r="AV326" s="14" t="s">
        <v>78</v>
      </c>
      <c r="AW326" s="14" t="s">
        <v>31</v>
      </c>
      <c r="AX326" s="14" t="s">
        <v>69</v>
      </c>
      <c r="AY326" s="220" t="s">
        <v>149</v>
      </c>
    </row>
    <row r="327" spans="2:51" s="13" customFormat="1" ht="11.25">
      <c r="B327" s="199"/>
      <c r="C327" s="200"/>
      <c r="D327" s="201" t="s">
        <v>164</v>
      </c>
      <c r="E327" s="202" t="s">
        <v>19</v>
      </c>
      <c r="F327" s="203" t="s">
        <v>497</v>
      </c>
      <c r="G327" s="200"/>
      <c r="H327" s="202" t="s">
        <v>19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164</v>
      </c>
      <c r="AU327" s="209" t="s">
        <v>78</v>
      </c>
      <c r="AV327" s="13" t="s">
        <v>76</v>
      </c>
      <c r="AW327" s="13" t="s">
        <v>31</v>
      </c>
      <c r="AX327" s="13" t="s">
        <v>69</v>
      </c>
      <c r="AY327" s="209" t="s">
        <v>149</v>
      </c>
    </row>
    <row r="328" spans="2:51" s="14" customFormat="1" ht="11.25">
      <c r="B328" s="210"/>
      <c r="C328" s="211"/>
      <c r="D328" s="201" t="s">
        <v>164</v>
      </c>
      <c r="E328" s="212" t="s">
        <v>19</v>
      </c>
      <c r="F328" s="213" t="s">
        <v>498</v>
      </c>
      <c r="G328" s="211"/>
      <c r="H328" s="214">
        <v>400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164</v>
      </c>
      <c r="AU328" s="220" t="s">
        <v>78</v>
      </c>
      <c r="AV328" s="14" t="s">
        <v>78</v>
      </c>
      <c r="AW328" s="14" t="s">
        <v>31</v>
      </c>
      <c r="AX328" s="14" t="s">
        <v>69</v>
      </c>
      <c r="AY328" s="220" t="s">
        <v>149</v>
      </c>
    </row>
    <row r="329" spans="2:51" s="15" customFormat="1" ht="11.25">
      <c r="B329" s="221"/>
      <c r="C329" s="222"/>
      <c r="D329" s="201" t="s">
        <v>164</v>
      </c>
      <c r="E329" s="223" t="s">
        <v>19</v>
      </c>
      <c r="F329" s="224" t="s">
        <v>166</v>
      </c>
      <c r="G329" s="222"/>
      <c r="H329" s="225">
        <v>1053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164</v>
      </c>
      <c r="AU329" s="231" t="s">
        <v>78</v>
      </c>
      <c r="AV329" s="15" t="s">
        <v>155</v>
      </c>
      <c r="AW329" s="15" t="s">
        <v>31</v>
      </c>
      <c r="AX329" s="15" t="s">
        <v>76</v>
      </c>
      <c r="AY329" s="231" t="s">
        <v>149</v>
      </c>
    </row>
    <row r="330" spans="1:65" s="2" customFormat="1" ht="16.5" customHeight="1">
      <c r="A330" s="36"/>
      <c r="B330" s="37"/>
      <c r="C330" s="233" t="s">
        <v>499</v>
      </c>
      <c r="D330" s="233" t="s">
        <v>246</v>
      </c>
      <c r="E330" s="234" t="s">
        <v>500</v>
      </c>
      <c r="F330" s="235" t="s">
        <v>501</v>
      </c>
      <c r="G330" s="236" t="s">
        <v>159</v>
      </c>
      <c r="H330" s="237">
        <v>40</v>
      </c>
      <c r="I330" s="238"/>
      <c r="J330" s="239">
        <f>ROUND(I330*H330,2)</f>
        <v>0</v>
      </c>
      <c r="K330" s="235" t="s">
        <v>160</v>
      </c>
      <c r="L330" s="240"/>
      <c r="M330" s="241" t="s">
        <v>19</v>
      </c>
      <c r="N330" s="242" t="s">
        <v>40</v>
      </c>
      <c r="O330" s="66"/>
      <c r="P330" s="190">
        <f>O330*H330</f>
        <v>0</v>
      </c>
      <c r="Q330" s="190">
        <v>0.222</v>
      </c>
      <c r="R330" s="190">
        <f>Q330*H330</f>
        <v>8.88</v>
      </c>
      <c r="S330" s="190">
        <v>0</v>
      </c>
      <c r="T330" s="191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2" t="s">
        <v>203</v>
      </c>
      <c r="AT330" s="192" t="s">
        <v>246</v>
      </c>
      <c r="AU330" s="192" t="s">
        <v>78</v>
      </c>
      <c r="AY330" s="19" t="s">
        <v>149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19" t="s">
        <v>76</v>
      </c>
      <c r="BK330" s="193">
        <f>ROUND(I330*H330,2)</f>
        <v>0</v>
      </c>
      <c r="BL330" s="19" t="s">
        <v>155</v>
      </c>
      <c r="BM330" s="192" t="s">
        <v>502</v>
      </c>
    </row>
    <row r="331" spans="2:51" s="13" customFormat="1" ht="11.25">
      <c r="B331" s="199"/>
      <c r="C331" s="200"/>
      <c r="D331" s="201" t="s">
        <v>164</v>
      </c>
      <c r="E331" s="202" t="s">
        <v>19</v>
      </c>
      <c r="F331" s="203" t="s">
        <v>497</v>
      </c>
      <c r="G331" s="200"/>
      <c r="H331" s="202" t="s">
        <v>19</v>
      </c>
      <c r="I331" s="204"/>
      <c r="J331" s="200"/>
      <c r="K331" s="200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164</v>
      </c>
      <c r="AU331" s="209" t="s">
        <v>78</v>
      </c>
      <c r="AV331" s="13" t="s">
        <v>76</v>
      </c>
      <c r="AW331" s="13" t="s">
        <v>31</v>
      </c>
      <c r="AX331" s="13" t="s">
        <v>69</v>
      </c>
      <c r="AY331" s="209" t="s">
        <v>149</v>
      </c>
    </row>
    <row r="332" spans="2:51" s="14" customFormat="1" ht="11.25">
      <c r="B332" s="210"/>
      <c r="C332" s="211"/>
      <c r="D332" s="201" t="s">
        <v>164</v>
      </c>
      <c r="E332" s="212" t="s">
        <v>19</v>
      </c>
      <c r="F332" s="213" t="s">
        <v>503</v>
      </c>
      <c r="G332" s="211"/>
      <c r="H332" s="214">
        <v>40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164</v>
      </c>
      <c r="AU332" s="220" t="s">
        <v>78</v>
      </c>
      <c r="AV332" s="14" t="s">
        <v>78</v>
      </c>
      <c r="AW332" s="14" t="s">
        <v>31</v>
      </c>
      <c r="AX332" s="14" t="s">
        <v>69</v>
      </c>
      <c r="AY332" s="220" t="s">
        <v>149</v>
      </c>
    </row>
    <row r="333" spans="2:51" s="15" customFormat="1" ht="11.25">
      <c r="B333" s="221"/>
      <c r="C333" s="222"/>
      <c r="D333" s="201" t="s">
        <v>164</v>
      </c>
      <c r="E333" s="223" t="s">
        <v>19</v>
      </c>
      <c r="F333" s="224" t="s">
        <v>166</v>
      </c>
      <c r="G333" s="222"/>
      <c r="H333" s="225">
        <v>40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164</v>
      </c>
      <c r="AU333" s="231" t="s">
        <v>78</v>
      </c>
      <c r="AV333" s="15" t="s">
        <v>155</v>
      </c>
      <c r="AW333" s="15" t="s">
        <v>31</v>
      </c>
      <c r="AX333" s="15" t="s">
        <v>76</v>
      </c>
      <c r="AY333" s="231" t="s">
        <v>149</v>
      </c>
    </row>
    <row r="334" spans="1:65" s="2" customFormat="1" ht="24.2" customHeight="1">
      <c r="A334" s="36"/>
      <c r="B334" s="37"/>
      <c r="C334" s="181" t="s">
        <v>504</v>
      </c>
      <c r="D334" s="181" t="s">
        <v>151</v>
      </c>
      <c r="E334" s="182" t="s">
        <v>505</v>
      </c>
      <c r="F334" s="183" t="s">
        <v>506</v>
      </c>
      <c r="G334" s="184" t="s">
        <v>191</v>
      </c>
      <c r="H334" s="185">
        <v>268</v>
      </c>
      <c r="I334" s="186"/>
      <c r="J334" s="187">
        <f>ROUND(I334*H334,2)</f>
        <v>0</v>
      </c>
      <c r="K334" s="183" t="s">
        <v>160</v>
      </c>
      <c r="L334" s="41"/>
      <c r="M334" s="188" t="s">
        <v>19</v>
      </c>
      <c r="N334" s="189" t="s">
        <v>40</v>
      </c>
      <c r="O334" s="66"/>
      <c r="P334" s="190">
        <f>O334*H334</f>
        <v>0</v>
      </c>
      <c r="Q334" s="190">
        <v>0.1554</v>
      </c>
      <c r="R334" s="190">
        <f>Q334*H334</f>
        <v>41.647200000000005</v>
      </c>
      <c r="S334" s="190">
        <v>0</v>
      </c>
      <c r="T334" s="191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2" t="s">
        <v>155</v>
      </c>
      <c r="AT334" s="192" t="s">
        <v>151</v>
      </c>
      <c r="AU334" s="192" t="s">
        <v>78</v>
      </c>
      <c r="AY334" s="19" t="s">
        <v>149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19" t="s">
        <v>76</v>
      </c>
      <c r="BK334" s="193">
        <f>ROUND(I334*H334,2)</f>
        <v>0</v>
      </c>
      <c r="BL334" s="19" t="s">
        <v>155</v>
      </c>
      <c r="BM334" s="192" t="s">
        <v>507</v>
      </c>
    </row>
    <row r="335" spans="1:47" s="2" customFormat="1" ht="11.25">
      <c r="A335" s="36"/>
      <c r="B335" s="37"/>
      <c r="C335" s="38"/>
      <c r="D335" s="194" t="s">
        <v>162</v>
      </c>
      <c r="E335" s="38"/>
      <c r="F335" s="195" t="s">
        <v>508</v>
      </c>
      <c r="G335" s="38"/>
      <c r="H335" s="38"/>
      <c r="I335" s="196"/>
      <c r="J335" s="38"/>
      <c r="K335" s="38"/>
      <c r="L335" s="41"/>
      <c r="M335" s="197"/>
      <c r="N335" s="198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162</v>
      </c>
      <c r="AU335" s="19" t="s">
        <v>78</v>
      </c>
    </row>
    <row r="336" spans="2:51" s="14" customFormat="1" ht="11.25">
      <c r="B336" s="210"/>
      <c r="C336" s="211"/>
      <c r="D336" s="201" t="s">
        <v>164</v>
      </c>
      <c r="E336" s="212" t="s">
        <v>19</v>
      </c>
      <c r="F336" s="213" t="s">
        <v>202</v>
      </c>
      <c r="G336" s="211"/>
      <c r="H336" s="214">
        <v>268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164</v>
      </c>
      <c r="AU336" s="220" t="s">
        <v>78</v>
      </c>
      <c r="AV336" s="14" t="s">
        <v>78</v>
      </c>
      <c r="AW336" s="14" t="s">
        <v>31</v>
      </c>
      <c r="AX336" s="14" t="s">
        <v>69</v>
      </c>
      <c r="AY336" s="220" t="s">
        <v>149</v>
      </c>
    </row>
    <row r="337" spans="2:51" s="15" customFormat="1" ht="11.25">
      <c r="B337" s="221"/>
      <c r="C337" s="222"/>
      <c r="D337" s="201" t="s">
        <v>164</v>
      </c>
      <c r="E337" s="223" t="s">
        <v>19</v>
      </c>
      <c r="F337" s="224" t="s">
        <v>166</v>
      </c>
      <c r="G337" s="222"/>
      <c r="H337" s="225">
        <v>268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164</v>
      </c>
      <c r="AU337" s="231" t="s">
        <v>78</v>
      </c>
      <c r="AV337" s="15" t="s">
        <v>155</v>
      </c>
      <c r="AW337" s="15" t="s">
        <v>31</v>
      </c>
      <c r="AX337" s="15" t="s">
        <v>76</v>
      </c>
      <c r="AY337" s="231" t="s">
        <v>149</v>
      </c>
    </row>
    <row r="338" spans="1:65" s="2" customFormat="1" ht="16.5" customHeight="1">
      <c r="A338" s="36"/>
      <c r="B338" s="37"/>
      <c r="C338" s="233" t="s">
        <v>509</v>
      </c>
      <c r="D338" s="233" t="s">
        <v>246</v>
      </c>
      <c r="E338" s="234" t="s">
        <v>510</v>
      </c>
      <c r="F338" s="235" t="s">
        <v>511</v>
      </c>
      <c r="G338" s="236" t="s">
        <v>191</v>
      </c>
      <c r="H338" s="237">
        <v>268</v>
      </c>
      <c r="I338" s="238"/>
      <c r="J338" s="239">
        <f>ROUND(I338*H338,2)</f>
        <v>0</v>
      </c>
      <c r="K338" s="235" t="s">
        <v>160</v>
      </c>
      <c r="L338" s="240"/>
      <c r="M338" s="241" t="s">
        <v>19</v>
      </c>
      <c r="N338" s="242" t="s">
        <v>40</v>
      </c>
      <c r="O338" s="66"/>
      <c r="P338" s="190">
        <f>O338*H338</f>
        <v>0</v>
      </c>
      <c r="Q338" s="190">
        <v>0.08</v>
      </c>
      <c r="R338" s="190">
        <f>Q338*H338</f>
        <v>21.44</v>
      </c>
      <c r="S338" s="190">
        <v>0</v>
      </c>
      <c r="T338" s="191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2" t="s">
        <v>203</v>
      </c>
      <c r="AT338" s="192" t="s">
        <v>246</v>
      </c>
      <c r="AU338" s="192" t="s">
        <v>78</v>
      </c>
      <c r="AY338" s="19" t="s">
        <v>149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9" t="s">
        <v>76</v>
      </c>
      <c r="BK338" s="193">
        <f>ROUND(I338*H338,2)</f>
        <v>0</v>
      </c>
      <c r="BL338" s="19" t="s">
        <v>155</v>
      </c>
      <c r="BM338" s="192" t="s">
        <v>512</v>
      </c>
    </row>
    <row r="339" spans="2:51" s="14" customFormat="1" ht="11.25">
      <c r="B339" s="210"/>
      <c r="C339" s="211"/>
      <c r="D339" s="201" t="s">
        <v>164</v>
      </c>
      <c r="E339" s="212" t="s">
        <v>19</v>
      </c>
      <c r="F339" s="213" t="s">
        <v>202</v>
      </c>
      <c r="G339" s="211"/>
      <c r="H339" s="214">
        <v>268</v>
      </c>
      <c r="I339" s="215"/>
      <c r="J339" s="211"/>
      <c r="K339" s="211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164</v>
      </c>
      <c r="AU339" s="220" t="s">
        <v>78</v>
      </c>
      <c r="AV339" s="14" t="s">
        <v>78</v>
      </c>
      <c r="AW339" s="14" t="s">
        <v>31</v>
      </c>
      <c r="AX339" s="14" t="s">
        <v>69</v>
      </c>
      <c r="AY339" s="220" t="s">
        <v>149</v>
      </c>
    </row>
    <row r="340" spans="2:51" s="15" customFormat="1" ht="11.25">
      <c r="B340" s="221"/>
      <c r="C340" s="222"/>
      <c r="D340" s="201" t="s">
        <v>164</v>
      </c>
      <c r="E340" s="223" t="s">
        <v>19</v>
      </c>
      <c r="F340" s="224" t="s">
        <v>166</v>
      </c>
      <c r="G340" s="222"/>
      <c r="H340" s="225">
        <v>268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AT340" s="231" t="s">
        <v>164</v>
      </c>
      <c r="AU340" s="231" t="s">
        <v>78</v>
      </c>
      <c r="AV340" s="15" t="s">
        <v>155</v>
      </c>
      <c r="AW340" s="15" t="s">
        <v>31</v>
      </c>
      <c r="AX340" s="15" t="s">
        <v>76</v>
      </c>
      <c r="AY340" s="231" t="s">
        <v>149</v>
      </c>
    </row>
    <row r="341" spans="1:65" s="2" customFormat="1" ht="24.2" customHeight="1">
      <c r="A341" s="36"/>
      <c r="B341" s="37"/>
      <c r="C341" s="181" t="s">
        <v>513</v>
      </c>
      <c r="D341" s="181" t="s">
        <v>151</v>
      </c>
      <c r="E341" s="182" t="s">
        <v>514</v>
      </c>
      <c r="F341" s="183" t="s">
        <v>515</v>
      </c>
      <c r="G341" s="184" t="s">
        <v>191</v>
      </c>
      <c r="H341" s="185">
        <v>87</v>
      </c>
      <c r="I341" s="186"/>
      <c r="J341" s="187">
        <f>ROUND(I341*H341,2)</f>
        <v>0</v>
      </c>
      <c r="K341" s="183" t="s">
        <v>160</v>
      </c>
      <c r="L341" s="41"/>
      <c r="M341" s="188" t="s">
        <v>19</v>
      </c>
      <c r="N341" s="189" t="s">
        <v>40</v>
      </c>
      <c r="O341" s="66"/>
      <c r="P341" s="190">
        <f>O341*H341</f>
        <v>0</v>
      </c>
      <c r="Q341" s="190">
        <v>0.1295</v>
      </c>
      <c r="R341" s="190">
        <f>Q341*H341</f>
        <v>11.2665</v>
      </c>
      <c r="S341" s="190">
        <v>0</v>
      </c>
      <c r="T341" s="191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92" t="s">
        <v>155</v>
      </c>
      <c r="AT341" s="192" t="s">
        <v>151</v>
      </c>
      <c r="AU341" s="192" t="s">
        <v>78</v>
      </c>
      <c r="AY341" s="19" t="s">
        <v>149</v>
      </c>
      <c r="BE341" s="193">
        <f>IF(N341="základní",J341,0)</f>
        <v>0</v>
      </c>
      <c r="BF341" s="193">
        <f>IF(N341="snížená",J341,0)</f>
        <v>0</v>
      </c>
      <c r="BG341" s="193">
        <f>IF(N341="zákl. přenesená",J341,0)</f>
        <v>0</v>
      </c>
      <c r="BH341" s="193">
        <f>IF(N341="sníž. přenesená",J341,0)</f>
        <v>0</v>
      </c>
      <c r="BI341" s="193">
        <f>IF(N341="nulová",J341,0)</f>
        <v>0</v>
      </c>
      <c r="BJ341" s="19" t="s">
        <v>76</v>
      </c>
      <c r="BK341" s="193">
        <f>ROUND(I341*H341,2)</f>
        <v>0</v>
      </c>
      <c r="BL341" s="19" t="s">
        <v>155</v>
      </c>
      <c r="BM341" s="192" t="s">
        <v>516</v>
      </c>
    </row>
    <row r="342" spans="1:47" s="2" customFormat="1" ht="11.25">
      <c r="A342" s="36"/>
      <c r="B342" s="37"/>
      <c r="C342" s="38"/>
      <c r="D342" s="194" t="s">
        <v>162</v>
      </c>
      <c r="E342" s="38"/>
      <c r="F342" s="195" t="s">
        <v>517</v>
      </c>
      <c r="G342" s="38"/>
      <c r="H342" s="38"/>
      <c r="I342" s="196"/>
      <c r="J342" s="38"/>
      <c r="K342" s="38"/>
      <c r="L342" s="41"/>
      <c r="M342" s="197"/>
      <c r="N342" s="198"/>
      <c r="O342" s="66"/>
      <c r="P342" s="66"/>
      <c r="Q342" s="66"/>
      <c r="R342" s="66"/>
      <c r="S342" s="66"/>
      <c r="T342" s="67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162</v>
      </c>
      <c r="AU342" s="19" t="s">
        <v>78</v>
      </c>
    </row>
    <row r="343" spans="2:51" s="14" customFormat="1" ht="11.25">
      <c r="B343" s="210"/>
      <c r="C343" s="211"/>
      <c r="D343" s="201" t="s">
        <v>164</v>
      </c>
      <c r="E343" s="212" t="s">
        <v>19</v>
      </c>
      <c r="F343" s="213" t="s">
        <v>518</v>
      </c>
      <c r="G343" s="211"/>
      <c r="H343" s="214">
        <v>87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164</v>
      </c>
      <c r="AU343" s="220" t="s">
        <v>78</v>
      </c>
      <c r="AV343" s="14" t="s">
        <v>78</v>
      </c>
      <c r="AW343" s="14" t="s">
        <v>31</v>
      </c>
      <c r="AX343" s="14" t="s">
        <v>76</v>
      </c>
      <c r="AY343" s="220" t="s">
        <v>149</v>
      </c>
    </row>
    <row r="344" spans="1:65" s="2" customFormat="1" ht="16.5" customHeight="1">
      <c r="A344" s="36"/>
      <c r="B344" s="37"/>
      <c r="C344" s="233" t="s">
        <v>519</v>
      </c>
      <c r="D344" s="233" t="s">
        <v>246</v>
      </c>
      <c r="E344" s="234" t="s">
        <v>520</v>
      </c>
      <c r="F344" s="235" t="s">
        <v>521</v>
      </c>
      <c r="G344" s="236" t="s">
        <v>191</v>
      </c>
      <c r="H344" s="237">
        <v>87</v>
      </c>
      <c r="I344" s="238"/>
      <c r="J344" s="239">
        <f>ROUND(I344*H344,2)</f>
        <v>0</v>
      </c>
      <c r="K344" s="235" t="s">
        <v>160</v>
      </c>
      <c r="L344" s="240"/>
      <c r="M344" s="241" t="s">
        <v>19</v>
      </c>
      <c r="N344" s="242" t="s">
        <v>40</v>
      </c>
      <c r="O344" s="66"/>
      <c r="P344" s="190">
        <f>O344*H344</f>
        <v>0</v>
      </c>
      <c r="Q344" s="190">
        <v>0.045</v>
      </c>
      <c r="R344" s="190">
        <f>Q344*H344</f>
        <v>3.915</v>
      </c>
      <c r="S344" s="190">
        <v>0</v>
      </c>
      <c r="T344" s="191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2" t="s">
        <v>203</v>
      </c>
      <c r="AT344" s="192" t="s">
        <v>246</v>
      </c>
      <c r="AU344" s="192" t="s">
        <v>78</v>
      </c>
      <c r="AY344" s="19" t="s">
        <v>149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19" t="s">
        <v>76</v>
      </c>
      <c r="BK344" s="193">
        <f>ROUND(I344*H344,2)</f>
        <v>0</v>
      </c>
      <c r="BL344" s="19" t="s">
        <v>155</v>
      </c>
      <c r="BM344" s="192" t="s">
        <v>522</v>
      </c>
    </row>
    <row r="345" spans="2:51" s="14" customFormat="1" ht="11.25">
      <c r="B345" s="210"/>
      <c r="C345" s="211"/>
      <c r="D345" s="201" t="s">
        <v>164</v>
      </c>
      <c r="E345" s="212" t="s">
        <v>19</v>
      </c>
      <c r="F345" s="213" t="s">
        <v>518</v>
      </c>
      <c r="G345" s="211"/>
      <c r="H345" s="214">
        <v>87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164</v>
      </c>
      <c r="AU345" s="220" t="s">
        <v>78</v>
      </c>
      <c r="AV345" s="14" t="s">
        <v>78</v>
      </c>
      <c r="AW345" s="14" t="s">
        <v>31</v>
      </c>
      <c r="AX345" s="14" t="s">
        <v>69</v>
      </c>
      <c r="AY345" s="220" t="s">
        <v>149</v>
      </c>
    </row>
    <row r="346" spans="2:51" s="15" customFormat="1" ht="11.25">
      <c r="B346" s="221"/>
      <c r="C346" s="222"/>
      <c r="D346" s="201" t="s">
        <v>164</v>
      </c>
      <c r="E346" s="223" t="s">
        <v>19</v>
      </c>
      <c r="F346" s="224" t="s">
        <v>166</v>
      </c>
      <c r="G346" s="222"/>
      <c r="H346" s="225">
        <v>87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164</v>
      </c>
      <c r="AU346" s="231" t="s">
        <v>78</v>
      </c>
      <c r="AV346" s="15" t="s">
        <v>155</v>
      </c>
      <c r="AW346" s="15" t="s">
        <v>31</v>
      </c>
      <c r="AX346" s="15" t="s">
        <v>76</v>
      </c>
      <c r="AY346" s="231" t="s">
        <v>149</v>
      </c>
    </row>
    <row r="347" spans="1:65" s="2" customFormat="1" ht="24.2" customHeight="1">
      <c r="A347" s="36"/>
      <c r="B347" s="37"/>
      <c r="C347" s="181" t="s">
        <v>523</v>
      </c>
      <c r="D347" s="181" t="s">
        <v>151</v>
      </c>
      <c r="E347" s="182" t="s">
        <v>524</v>
      </c>
      <c r="F347" s="183" t="s">
        <v>525</v>
      </c>
      <c r="G347" s="184" t="s">
        <v>191</v>
      </c>
      <c r="H347" s="185">
        <v>387</v>
      </c>
      <c r="I347" s="186"/>
      <c r="J347" s="187">
        <f>ROUND(I347*H347,2)</f>
        <v>0</v>
      </c>
      <c r="K347" s="183" t="s">
        <v>160</v>
      </c>
      <c r="L347" s="41"/>
      <c r="M347" s="188" t="s">
        <v>19</v>
      </c>
      <c r="N347" s="189" t="s">
        <v>40</v>
      </c>
      <c r="O347" s="66"/>
      <c r="P347" s="190">
        <f>O347*H347</f>
        <v>0</v>
      </c>
      <c r="Q347" s="190">
        <v>0.16849</v>
      </c>
      <c r="R347" s="190">
        <f>Q347*H347</f>
        <v>65.20563</v>
      </c>
      <c r="S347" s="190">
        <v>0</v>
      </c>
      <c r="T347" s="191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2" t="s">
        <v>155</v>
      </c>
      <c r="AT347" s="192" t="s">
        <v>151</v>
      </c>
      <c r="AU347" s="192" t="s">
        <v>78</v>
      </c>
      <c r="AY347" s="19" t="s">
        <v>149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9" t="s">
        <v>76</v>
      </c>
      <c r="BK347" s="193">
        <f>ROUND(I347*H347,2)</f>
        <v>0</v>
      </c>
      <c r="BL347" s="19" t="s">
        <v>155</v>
      </c>
      <c r="BM347" s="192" t="s">
        <v>526</v>
      </c>
    </row>
    <row r="348" spans="1:47" s="2" customFormat="1" ht="11.25">
      <c r="A348" s="36"/>
      <c r="B348" s="37"/>
      <c r="C348" s="38"/>
      <c r="D348" s="194" t="s">
        <v>162</v>
      </c>
      <c r="E348" s="38"/>
      <c r="F348" s="195" t="s">
        <v>527</v>
      </c>
      <c r="G348" s="38"/>
      <c r="H348" s="38"/>
      <c r="I348" s="196"/>
      <c r="J348" s="38"/>
      <c r="K348" s="38"/>
      <c r="L348" s="41"/>
      <c r="M348" s="197"/>
      <c r="N348" s="198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162</v>
      </c>
      <c r="AU348" s="19" t="s">
        <v>78</v>
      </c>
    </row>
    <row r="349" spans="2:51" s="13" customFormat="1" ht="11.25">
      <c r="B349" s="199"/>
      <c r="C349" s="200"/>
      <c r="D349" s="201" t="s">
        <v>164</v>
      </c>
      <c r="E349" s="202" t="s">
        <v>19</v>
      </c>
      <c r="F349" s="203" t="s">
        <v>194</v>
      </c>
      <c r="G349" s="200"/>
      <c r="H349" s="202" t="s">
        <v>19</v>
      </c>
      <c r="I349" s="204"/>
      <c r="J349" s="200"/>
      <c r="K349" s="200"/>
      <c r="L349" s="205"/>
      <c r="M349" s="206"/>
      <c r="N349" s="207"/>
      <c r="O349" s="207"/>
      <c r="P349" s="207"/>
      <c r="Q349" s="207"/>
      <c r="R349" s="207"/>
      <c r="S349" s="207"/>
      <c r="T349" s="208"/>
      <c r="AT349" s="209" t="s">
        <v>164</v>
      </c>
      <c r="AU349" s="209" t="s">
        <v>78</v>
      </c>
      <c r="AV349" s="13" t="s">
        <v>76</v>
      </c>
      <c r="AW349" s="13" t="s">
        <v>31</v>
      </c>
      <c r="AX349" s="13" t="s">
        <v>69</v>
      </c>
      <c r="AY349" s="209" t="s">
        <v>149</v>
      </c>
    </row>
    <row r="350" spans="2:51" s="14" customFormat="1" ht="11.25">
      <c r="B350" s="210"/>
      <c r="C350" s="211"/>
      <c r="D350" s="201" t="s">
        <v>164</v>
      </c>
      <c r="E350" s="212" t="s">
        <v>19</v>
      </c>
      <c r="F350" s="213" t="s">
        <v>195</v>
      </c>
      <c r="G350" s="211"/>
      <c r="H350" s="214">
        <v>387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164</v>
      </c>
      <c r="AU350" s="220" t="s">
        <v>78</v>
      </c>
      <c r="AV350" s="14" t="s">
        <v>78</v>
      </c>
      <c r="AW350" s="14" t="s">
        <v>31</v>
      </c>
      <c r="AX350" s="14" t="s">
        <v>69</v>
      </c>
      <c r="AY350" s="220" t="s">
        <v>149</v>
      </c>
    </row>
    <row r="351" spans="2:51" s="15" customFormat="1" ht="11.25">
      <c r="B351" s="221"/>
      <c r="C351" s="222"/>
      <c r="D351" s="201" t="s">
        <v>164</v>
      </c>
      <c r="E351" s="223" t="s">
        <v>19</v>
      </c>
      <c r="F351" s="224" t="s">
        <v>166</v>
      </c>
      <c r="G351" s="222"/>
      <c r="H351" s="225">
        <v>387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164</v>
      </c>
      <c r="AU351" s="231" t="s">
        <v>78</v>
      </c>
      <c r="AV351" s="15" t="s">
        <v>155</v>
      </c>
      <c r="AW351" s="15" t="s">
        <v>31</v>
      </c>
      <c r="AX351" s="15" t="s">
        <v>76</v>
      </c>
      <c r="AY351" s="231" t="s">
        <v>149</v>
      </c>
    </row>
    <row r="352" spans="1:65" s="2" customFormat="1" ht="16.5" customHeight="1">
      <c r="A352" s="36"/>
      <c r="B352" s="37"/>
      <c r="C352" s="233" t="s">
        <v>528</v>
      </c>
      <c r="D352" s="233" t="s">
        <v>246</v>
      </c>
      <c r="E352" s="234" t="s">
        <v>529</v>
      </c>
      <c r="F352" s="235" t="s">
        <v>530</v>
      </c>
      <c r="G352" s="236" t="s">
        <v>191</v>
      </c>
      <c r="H352" s="237">
        <v>34</v>
      </c>
      <c r="I352" s="238"/>
      <c r="J352" s="239">
        <f>ROUND(I352*H352,2)</f>
        <v>0</v>
      </c>
      <c r="K352" s="235" t="s">
        <v>160</v>
      </c>
      <c r="L352" s="240"/>
      <c r="M352" s="241" t="s">
        <v>19</v>
      </c>
      <c r="N352" s="242" t="s">
        <v>40</v>
      </c>
      <c r="O352" s="66"/>
      <c r="P352" s="190">
        <f>O352*H352</f>
        <v>0</v>
      </c>
      <c r="Q352" s="190">
        <v>0.125</v>
      </c>
      <c r="R352" s="190">
        <f>Q352*H352</f>
        <v>4.25</v>
      </c>
      <c r="S352" s="190">
        <v>0</v>
      </c>
      <c r="T352" s="191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92" t="s">
        <v>203</v>
      </c>
      <c r="AT352" s="192" t="s">
        <v>246</v>
      </c>
      <c r="AU352" s="192" t="s">
        <v>78</v>
      </c>
      <c r="AY352" s="19" t="s">
        <v>149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19" t="s">
        <v>76</v>
      </c>
      <c r="BK352" s="193">
        <f>ROUND(I352*H352,2)</f>
        <v>0</v>
      </c>
      <c r="BL352" s="19" t="s">
        <v>155</v>
      </c>
      <c r="BM352" s="192" t="s">
        <v>531</v>
      </c>
    </row>
    <row r="353" spans="2:51" s="13" customFormat="1" ht="11.25">
      <c r="B353" s="199"/>
      <c r="C353" s="200"/>
      <c r="D353" s="201" t="s">
        <v>164</v>
      </c>
      <c r="E353" s="202" t="s">
        <v>19</v>
      </c>
      <c r="F353" s="203" t="s">
        <v>532</v>
      </c>
      <c r="G353" s="200"/>
      <c r="H353" s="202" t="s">
        <v>19</v>
      </c>
      <c r="I353" s="204"/>
      <c r="J353" s="200"/>
      <c r="K353" s="200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164</v>
      </c>
      <c r="AU353" s="209" t="s">
        <v>78</v>
      </c>
      <c r="AV353" s="13" t="s">
        <v>76</v>
      </c>
      <c r="AW353" s="13" t="s">
        <v>31</v>
      </c>
      <c r="AX353" s="13" t="s">
        <v>69</v>
      </c>
      <c r="AY353" s="209" t="s">
        <v>149</v>
      </c>
    </row>
    <row r="354" spans="2:51" s="14" customFormat="1" ht="11.25">
      <c r="B354" s="210"/>
      <c r="C354" s="211"/>
      <c r="D354" s="201" t="s">
        <v>164</v>
      </c>
      <c r="E354" s="212" t="s">
        <v>19</v>
      </c>
      <c r="F354" s="213" t="s">
        <v>533</v>
      </c>
      <c r="G354" s="211"/>
      <c r="H354" s="214">
        <v>26</v>
      </c>
      <c r="I354" s="215"/>
      <c r="J354" s="211"/>
      <c r="K354" s="211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164</v>
      </c>
      <c r="AU354" s="220" t="s">
        <v>78</v>
      </c>
      <c r="AV354" s="14" t="s">
        <v>78</v>
      </c>
      <c r="AW354" s="14" t="s">
        <v>31</v>
      </c>
      <c r="AX354" s="14" t="s">
        <v>69</v>
      </c>
      <c r="AY354" s="220" t="s">
        <v>149</v>
      </c>
    </row>
    <row r="355" spans="2:51" s="14" customFormat="1" ht="11.25">
      <c r="B355" s="210"/>
      <c r="C355" s="211"/>
      <c r="D355" s="201" t="s">
        <v>164</v>
      </c>
      <c r="E355" s="212" t="s">
        <v>19</v>
      </c>
      <c r="F355" s="213" t="s">
        <v>534</v>
      </c>
      <c r="G355" s="211"/>
      <c r="H355" s="214">
        <v>8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164</v>
      </c>
      <c r="AU355" s="220" t="s">
        <v>78</v>
      </c>
      <c r="AV355" s="14" t="s">
        <v>78</v>
      </c>
      <c r="AW355" s="14" t="s">
        <v>31</v>
      </c>
      <c r="AX355" s="14" t="s">
        <v>69</v>
      </c>
      <c r="AY355" s="220" t="s">
        <v>149</v>
      </c>
    </row>
    <row r="356" spans="2:51" s="15" customFormat="1" ht="11.25">
      <c r="B356" s="221"/>
      <c r="C356" s="222"/>
      <c r="D356" s="201" t="s">
        <v>164</v>
      </c>
      <c r="E356" s="223" t="s">
        <v>19</v>
      </c>
      <c r="F356" s="224" t="s">
        <v>166</v>
      </c>
      <c r="G356" s="222"/>
      <c r="H356" s="225">
        <v>34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AT356" s="231" t="s">
        <v>164</v>
      </c>
      <c r="AU356" s="231" t="s">
        <v>78</v>
      </c>
      <c r="AV356" s="15" t="s">
        <v>155</v>
      </c>
      <c r="AW356" s="15" t="s">
        <v>31</v>
      </c>
      <c r="AX356" s="15" t="s">
        <v>76</v>
      </c>
      <c r="AY356" s="231" t="s">
        <v>149</v>
      </c>
    </row>
    <row r="357" spans="1:65" s="2" customFormat="1" ht="16.5" customHeight="1">
      <c r="A357" s="36"/>
      <c r="B357" s="37"/>
      <c r="C357" s="233" t="s">
        <v>535</v>
      </c>
      <c r="D357" s="233" t="s">
        <v>246</v>
      </c>
      <c r="E357" s="234" t="s">
        <v>536</v>
      </c>
      <c r="F357" s="235" t="s">
        <v>537</v>
      </c>
      <c r="G357" s="236" t="s">
        <v>191</v>
      </c>
      <c r="H357" s="237">
        <v>12</v>
      </c>
      <c r="I357" s="238"/>
      <c r="J357" s="239">
        <f>ROUND(I357*H357,2)</f>
        <v>0</v>
      </c>
      <c r="K357" s="235" t="s">
        <v>160</v>
      </c>
      <c r="L357" s="240"/>
      <c r="M357" s="241" t="s">
        <v>19</v>
      </c>
      <c r="N357" s="242" t="s">
        <v>40</v>
      </c>
      <c r="O357" s="66"/>
      <c r="P357" s="190">
        <f>O357*H357</f>
        <v>0</v>
      </c>
      <c r="Q357" s="190">
        <v>0.125</v>
      </c>
      <c r="R357" s="190">
        <f>Q357*H357</f>
        <v>1.5</v>
      </c>
      <c r="S357" s="190">
        <v>0</v>
      </c>
      <c r="T357" s="191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2" t="s">
        <v>203</v>
      </c>
      <c r="AT357" s="192" t="s">
        <v>246</v>
      </c>
      <c r="AU357" s="192" t="s">
        <v>78</v>
      </c>
      <c r="AY357" s="19" t="s">
        <v>149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19" t="s">
        <v>76</v>
      </c>
      <c r="BK357" s="193">
        <f>ROUND(I357*H357,2)</f>
        <v>0</v>
      </c>
      <c r="BL357" s="19" t="s">
        <v>155</v>
      </c>
      <c r="BM357" s="192" t="s">
        <v>538</v>
      </c>
    </row>
    <row r="358" spans="1:47" s="2" customFormat="1" ht="19.5">
      <c r="A358" s="36"/>
      <c r="B358" s="37"/>
      <c r="C358" s="38"/>
      <c r="D358" s="201" t="s">
        <v>184</v>
      </c>
      <c r="E358" s="38"/>
      <c r="F358" s="232" t="s">
        <v>539</v>
      </c>
      <c r="G358" s="38"/>
      <c r="H358" s="38"/>
      <c r="I358" s="196"/>
      <c r="J358" s="38"/>
      <c r="K358" s="38"/>
      <c r="L358" s="41"/>
      <c r="M358" s="197"/>
      <c r="N358" s="198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184</v>
      </c>
      <c r="AU358" s="19" t="s">
        <v>78</v>
      </c>
    </row>
    <row r="359" spans="2:51" s="13" customFormat="1" ht="11.25">
      <c r="B359" s="199"/>
      <c r="C359" s="200"/>
      <c r="D359" s="201" t="s">
        <v>164</v>
      </c>
      <c r="E359" s="202" t="s">
        <v>19</v>
      </c>
      <c r="F359" s="203" t="s">
        <v>540</v>
      </c>
      <c r="G359" s="200"/>
      <c r="H359" s="202" t="s">
        <v>19</v>
      </c>
      <c r="I359" s="204"/>
      <c r="J359" s="200"/>
      <c r="K359" s="200"/>
      <c r="L359" s="205"/>
      <c r="M359" s="206"/>
      <c r="N359" s="207"/>
      <c r="O359" s="207"/>
      <c r="P359" s="207"/>
      <c r="Q359" s="207"/>
      <c r="R359" s="207"/>
      <c r="S359" s="207"/>
      <c r="T359" s="208"/>
      <c r="AT359" s="209" t="s">
        <v>164</v>
      </c>
      <c r="AU359" s="209" t="s">
        <v>78</v>
      </c>
      <c r="AV359" s="13" t="s">
        <v>76</v>
      </c>
      <c r="AW359" s="13" t="s">
        <v>31</v>
      </c>
      <c r="AX359" s="13" t="s">
        <v>69</v>
      </c>
      <c r="AY359" s="209" t="s">
        <v>149</v>
      </c>
    </row>
    <row r="360" spans="2:51" s="14" customFormat="1" ht="11.25">
      <c r="B360" s="210"/>
      <c r="C360" s="211"/>
      <c r="D360" s="201" t="s">
        <v>164</v>
      </c>
      <c r="E360" s="212" t="s">
        <v>19</v>
      </c>
      <c r="F360" s="213" t="s">
        <v>237</v>
      </c>
      <c r="G360" s="211"/>
      <c r="H360" s="214">
        <v>12</v>
      </c>
      <c r="I360" s="215"/>
      <c r="J360" s="211"/>
      <c r="K360" s="211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164</v>
      </c>
      <c r="AU360" s="220" t="s">
        <v>78</v>
      </c>
      <c r="AV360" s="14" t="s">
        <v>78</v>
      </c>
      <c r="AW360" s="14" t="s">
        <v>31</v>
      </c>
      <c r="AX360" s="14" t="s">
        <v>69</v>
      </c>
      <c r="AY360" s="220" t="s">
        <v>149</v>
      </c>
    </row>
    <row r="361" spans="2:51" s="15" customFormat="1" ht="11.25">
      <c r="B361" s="221"/>
      <c r="C361" s="222"/>
      <c r="D361" s="201" t="s">
        <v>164</v>
      </c>
      <c r="E361" s="223" t="s">
        <v>19</v>
      </c>
      <c r="F361" s="224" t="s">
        <v>166</v>
      </c>
      <c r="G361" s="222"/>
      <c r="H361" s="225">
        <v>12</v>
      </c>
      <c r="I361" s="226"/>
      <c r="J361" s="222"/>
      <c r="K361" s="222"/>
      <c r="L361" s="227"/>
      <c r="M361" s="228"/>
      <c r="N361" s="229"/>
      <c r="O361" s="229"/>
      <c r="P361" s="229"/>
      <c r="Q361" s="229"/>
      <c r="R361" s="229"/>
      <c r="S361" s="229"/>
      <c r="T361" s="230"/>
      <c r="AT361" s="231" t="s">
        <v>164</v>
      </c>
      <c r="AU361" s="231" t="s">
        <v>78</v>
      </c>
      <c r="AV361" s="15" t="s">
        <v>155</v>
      </c>
      <c r="AW361" s="15" t="s">
        <v>31</v>
      </c>
      <c r="AX361" s="15" t="s">
        <v>76</v>
      </c>
      <c r="AY361" s="231" t="s">
        <v>149</v>
      </c>
    </row>
    <row r="362" spans="1:65" s="2" customFormat="1" ht="33" customHeight="1">
      <c r="A362" s="36"/>
      <c r="B362" s="37"/>
      <c r="C362" s="181" t="s">
        <v>541</v>
      </c>
      <c r="D362" s="181" t="s">
        <v>151</v>
      </c>
      <c r="E362" s="182" t="s">
        <v>542</v>
      </c>
      <c r="F362" s="183" t="s">
        <v>543</v>
      </c>
      <c r="G362" s="184" t="s">
        <v>191</v>
      </c>
      <c r="H362" s="185">
        <v>55</v>
      </c>
      <c r="I362" s="186"/>
      <c r="J362" s="187">
        <f>ROUND(I362*H362,2)</f>
        <v>0</v>
      </c>
      <c r="K362" s="183" t="s">
        <v>399</v>
      </c>
      <c r="L362" s="41"/>
      <c r="M362" s="188" t="s">
        <v>19</v>
      </c>
      <c r="N362" s="189" t="s">
        <v>40</v>
      </c>
      <c r="O362" s="66"/>
      <c r="P362" s="190">
        <f>O362*H362</f>
        <v>0</v>
      </c>
      <c r="Q362" s="190">
        <v>0.00061</v>
      </c>
      <c r="R362" s="190">
        <f>Q362*H362</f>
        <v>0.033549999999999996</v>
      </c>
      <c r="S362" s="190">
        <v>0</v>
      </c>
      <c r="T362" s="191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2" t="s">
        <v>155</v>
      </c>
      <c r="AT362" s="192" t="s">
        <v>151</v>
      </c>
      <c r="AU362" s="192" t="s">
        <v>78</v>
      </c>
      <c r="AY362" s="19" t="s">
        <v>149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19" t="s">
        <v>76</v>
      </c>
      <c r="BK362" s="193">
        <f>ROUND(I362*H362,2)</f>
        <v>0</v>
      </c>
      <c r="BL362" s="19" t="s">
        <v>155</v>
      </c>
      <c r="BM362" s="192" t="s">
        <v>544</v>
      </c>
    </row>
    <row r="363" spans="1:47" s="2" customFormat="1" ht="11.25">
      <c r="A363" s="36"/>
      <c r="B363" s="37"/>
      <c r="C363" s="38"/>
      <c r="D363" s="194" t="s">
        <v>162</v>
      </c>
      <c r="E363" s="38"/>
      <c r="F363" s="195" t="s">
        <v>545</v>
      </c>
      <c r="G363" s="38"/>
      <c r="H363" s="38"/>
      <c r="I363" s="196"/>
      <c r="J363" s="38"/>
      <c r="K363" s="38"/>
      <c r="L363" s="41"/>
      <c r="M363" s="197"/>
      <c r="N363" s="198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162</v>
      </c>
      <c r="AU363" s="19" t="s">
        <v>78</v>
      </c>
    </row>
    <row r="364" spans="2:51" s="14" customFormat="1" ht="11.25">
      <c r="B364" s="210"/>
      <c r="C364" s="211"/>
      <c r="D364" s="201" t="s">
        <v>164</v>
      </c>
      <c r="E364" s="212" t="s">
        <v>19</v>
      </c>
      <c r="F364" s="213" t="s">
        <v>460</v>
      </c>
      <c r="G364" s="211"/>
      <c r="H364" s="214">
        <v>55</v>
      </c>
      <c r="I364" s="215"/>
      <c r="J364" s="211"/>
      <c r="K364" s="211"/>
      <c r="L364" s="216"/>
      <c r="M364" s="217"/>
      <c r="N364" s="218"/>
      <c r="O364" s="218"/>
      <c r="P364" s="218"/>
      <c r="Q364" s="218"/>
      <c r="R364" s="218"/>
      <c r="S364" s="218"/>
      <c r="T364" s="219"/>
      <c r="AT364" s="220" t="s">
        <v>164</v>
      </c>
      <c r="AU364" s="220" t="s">
        <v>78</v>
      </c>
      <c r="AV364" s="14" t="s">
        <v>78</v>
      </c>
      <c r="AW364" s="14" t="s">
        <v>31</v>
      </c>
      <c r="AX364" s="14" t="s">
        <v>69</v>
      </c>
      <c r="AY364" s="220" t="s">
        <v>149</v>
      </c>
    </row>
    <row r="365" spans="2:51" s="15" customFormat="1" ht="11.25">
      <c r="B365" s="221"/>
      <c r="C365" s="222"/>
      <c r="D365" s="201" t="s">
        <v>164</v>
      </c>
      <c r="E365" s="223" t="s">
        <v>19</v>
      </c>
      <c r="F365" s="224" t="s">
        <v>166</v>
      </c>
      <c r="G365" s="222"/>
      <c r="H365" s="225">
        <v>55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AT365" s="231" t="s">
        <v>164</v>
      </c>
      <c r="AU365" s="231" t="s">
        <v>78</v>
      </c>
      <c r="AV365" s="15" t="s">
        <v>155</v>
      </c>
      <c r="AW365" s="15" t="s">
        <v>31</v>
      </c>
      <c r="AX365" s="15" t="s">
        <v>76</v>
      </c>
      <c r="AY365" s="231" t="s">
        <v>149</v>
      </c>
    </row>
    <row r="366" spans="1:65" s="2" customFormat="1" ht="16.5" customHeight="1">
      <c r="A366" s="36"/>
      <c r="B366" s="37"/>
      <c r="C366" s="181" t="s">
        <v>546</v>
      </c>
      <c r="D366" s="181" t="s">
        <v>151</v>
      </c>
      <c r="E366" s="182" t="s">
        <v>547</v>
      </c>
      <c r="F366" s="183" t="s">
        <v>548</v>
      </c>
      <c r="G366" s="184" t="s">
        <v>191</v>
      </c>
      <c r="H366" s="185">
        <v>55</v>
      </c>
      <c r="I366" s="186"/>
      <c r="J366" s="187">
        <f>ROUND(I366*H366,2)</f>
        <v>0</v>
      </c>
      <c r="K366" s="183" t="s">
        <v>19</v>
      </c>
      <c r="L366" s="41"/>
      <c r="M366" s="188" t="s">
        <v>19</v>
      </c>
      <c r="N366" s="189" t="s">
        <v>40</v>
      </c>
      <c r="O366" s="66"/>
      <c r="P366" s="190">
        <f>O366*H366</f>
        <v>0</v>
      </c>
      <c r="Q366" s="190">
        <v>0</v>
      </c>
      <c r="R366" s="190">
        <f>Q366*H366</f>
        <v>0</v>
      </c>
      <c r="S366" s="190">
        <v>0</v>
      </c>
      <c r="T366" s="191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92" t="s">
        <v>155</v>
      </c>
      <c r="AT366" s="192" t="s">
        <v>151</v>
      </c>
      <c r="AU366" s="192" t="s">
        <v>78</v>
      </c>
      <c r="AY366" s="19" t="s">
        <v>149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9" t="s">
        <v>76</v>
      </c>
      <c r="BK366" s="193">
        <f>ROUND(I366*H366,2)</f>
        <v>0</v>
      </c>
      <c r="BL366" s="19" t="s">
        <v>155</v>
      </c>
      <c r="BM366" s="192" t="s">
        <v>549</v>
      </c>
    </row>
    <row r="367" spans="2:51" s="14" customFormat="1" ht="11.25">
      <c r="B367" s="210"/>
      <c r="C367" s="211"/>
      <c r="D367" s="201" t="s">
        <v>164</v>
      </c>
      <c r="E367" s="212" t="s">
        <v>19</v>
      </c>
      <c r="F367" s="213" t="s">
        <v>460</v>
      </c>
      <c r="G367" s="211"/>
      <c r="H367" s="214">
        <v>55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164</v>
      </c>
      <c r="AU367" s="220" t="s">
        <v>78</v>
      </c>
      <c r="AV367" s="14" t="s">
        <v>78</v>
      </c>
      <c r="AW367" s="14" t="s">
        <v>31</v>
      </c>
      <c r="AX367" s="14" t="s">
        <v>69</v>
      </c>
      <c r="AY367" s="220" t="s">
        <v>149</v>
      </c>
    </row>
    <row r="368" spans="2:51" s="15" customFormat="1" ht="11.25">
      <c r="B368" s="221"/>
      <c r="C368" s="222"/>
      <c r="D368" s="201" t="s">
        <v>164</v>
      </c>
      <c r="E368" s="223" t="s">
        <v>19</v>
      </c>
      <c r="F368" s="224" t="s">
        <v>166</v>
      </c>
      <c r="G368" s="222"/>
      <c r="H368" s="225">
        <v>55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164</v>
      </c>
      <c r="AU368" s="231" t="s">
        <v>78</v>
      </c>
      <c r="AV368" s="15" t="s">
        <v>155</v>
      </c>
      <c r="AW368" s="15" t="s">
        <v>31</v>
      </c>
      <c r="AX368" s="15" t="s">
        <v>76</v>
      </c>
      <c r="AY368" s="231" t="s">
        <v>149</v>
      </c>
    </row>
    <row r="369" spans="1:65" s="2" customFormat="1" ht="33" customHeight="1">
      <c r="A369" s="36"/>
      <c r="B369" s="37"/>
      <c r="C369" s="181" t="s">
        <v>550</v>
      </c>
      <c r="D369" s="181" t="s">
        <v>151</v>
      </c>
      <c r="E369" s="182" t="s">
        <v>551</v>
      </c>
      <c r="F369" s="183" t="s">
        <v>552</v>
      </c>
      <c r="G369" s="184" t="s">
        <v>382</v>
      </c>
      <c r="H369" s="185">
        <v>8</v>
      </c>
      <c r="I369" s="186"/>
      <c r="J369" s="187">
        <f>ROUND(I369*H369,2)</f>
        <v>0</v>
      </c>
      <c r="K369" s="183" t="s">
        <v>240</v>
      </c>
      <c r="L369" s="41"/>
      <c r="M369" s="188" t="s">
        <v>19</v>
      </c>
      <c r="N369" s="189" t="s">
        <v>40</v>
      </c>
      <c r="O369" s="66"/>
      <c r="P369" s="190">
        <f>O369*H369</f>
        <v>0</v>
      </c>
      <c r="Q369" s="190">
        <v>0</v>
      </c>
      <c r="R369" s="190">
        <f>Q369*H369</f>
        <v>0</v>
      </c>
      <c r="S369" s="190">
        <v>0.082</v>
      </c>
      <c r="T369" s="191">
        <f>S369*H369</f>
        <v>0.656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2" t="s">
        <v>155</v>
      </c>
      <c r="AT369" s="192" t="s">
        <v>151</v>
      </c>
      <c r="AU369" s="192" t="s">
        <v>78</v>
      </c>
      <c r="AY369" s="19" t="s">
        <v>149</v>
      </c>
      <c r="BE369" s="193">
        <f>IF(N369="základní",J369,0)</f>
        <v>0</v>
      </c>
      <c r="BF369" s="193">
        <f>IF(N369="snížená",J369,0)</f>
        <v>0</v>
      </c>
      <c r="BG369" s="193">
        <f>IF(N369="zákl. přenesená",J369,0)</f>
        <v>0</v>
      </c>
      <c r="BH369" s="193">
        <f>IF(N369="sníž. přenesená",J369,0)</f>
        <v>0</v>
      </c>
      <c r="BI369" s="193">
        <f>IF(N369="nulová",J369,0)</f>
        <v>0</v>
      </c>
      <c r="BJ369" s="19" t="s">
        <v>76</v>
      </c>
      <c r="BK369" s="193">
        <f>ROUND(I369*H369,2)</f>
        <v>0</v>
      </c>
      <c r="BL369" s="19" t="s">
        <v>155</v>
      </c>
      <c r="BM369" s="192" t="s">
        <v>553</v>
      </c>
    </row>
    <row r="370" spans="1:47" s="2" customFormat="1" ht="11.25">
      <c r="A370" s="36"/>
      <c r="B370" s="37"/>
      <c r="C370" s="38"/>
      <c r="D370" s="194" t="s">
        <v>162</v>
      </c>
      <c r="E370" s="38"/>
      <c r="F370" s="195" t="s">
        <v>554</v>
      </c>
      <c r="G370" s="38"/>
      <c r="H370" s="38"/>
      <c r="I370" s="196"/>
      <c r="J370" s="38"/>
      <c r="K370" s="38"/>
      <c r="L370" s="41"/>
      <c r="M370" s="197"/>
      <c r="N370" s="198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162</v>
      </c>
      <c r="AU370" s="19" t="s">
        <v>78</v>
      </c>
    </row>
    <row r="371" spans="1:65" s="2" customFormat="1" ht="24.2" customHeight="1">
      <c r="A371" s="36"/>
      <c r="B371" s="37"/>
      <c r="C371" s="181" t="s">
        <v>555</v>
      </c>
      <c r="D371" s="181" t="s">
        <v>151</v>
      </c>
      <c r="E371" s="182" t="s">
        <v>556</v>
      </c>
      <c r="F371" s="183" t="s">
        <v>557</v>
      </c>
      <c r="G371" s="184" t="s">
        <v>382</v>
      </c>
      <c r="H371" s="185">
        <v>5</v>
      </c>
      <c r="I371" s="186"/>
      <c r="J371" s="187">
        <f>ROUND(I371*H371,2)</f>
        <v>0</v>
      </c>
      <c r="K371" s="183" t="s">
        <v>160</v>
      </c>
      <c r="L371" s="41"/>
      <c r="M371" s="188" t="s">
        <v>19</v>
      </c>
      <c r="N371" s="189" t="s">
        <v>40</v>
      </c>
      <c r="O371" s="66"/>
      <c r="P371" s="190">
        <f>O371*H371</f>
        <v>0</v>
      </c>
      <c r="Q371" s="190">
        <v>0</v>
      </c>
      <c r="R371" s="190">
        <f>Q371*H371</f>
        <v>0</v>
      </c>
      <c r="S371" s="190">
        <v>0.004</v>
      </c>
      <c r="T371" s="191">
        <f>S371*H371</f>
        <v>0.02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92" t="s">
        <v>155</v>
      </c>
      <c r="AT371" s="192" t="s">
        <v>151</v>
      </c>
      <c r="AU371" s="192" t="s">
        <v>78</v>
      </c>
      <c r="AY371" s="19" t="s">
        <v>149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9" t="s">
        <v>76</v>
      </c>
      <c r="BK371" s="193">
        <f>ROUND(I371*H371,2)</f>
        <v>0</v>
      </c>
      <c r="BL371" s="19" t="s">
        <v>155</v>
      </c>
      <c r="BM371" s="192" t="s">
        <v>558</v>
      </c>
    </row>
    <row r="372" spans="1:47" s="2" customFormat="1" ht="11.25">
      <c r="A372" s="36"/>
      <c r="B372" s="37"/>
      <c r="C372" s="38"/>
      <c r="D372" s="194" t="s">
        <v>162</v>
      </c>
      <c r="E372" s="38"/>
      <c r="F372" s="195" t="s">
        <v>559</v>
      </c>
      <c r="G372" s="38"/>
      <c r="H372" s="38"/>
      <c r="I372" s="196"/>
      <c r="J372" s="38"/>
      <c r="K372" s="38"/>
      <c r="L372" s="41"/>
      <c r="M372" s="197"/>
      <c r="N372" s="198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162</v>
      </c>
      <c r="AU372" s="19" t="s">
        <v>78</v>
      </c>
    </row>
    <row r="373" spans="1:65" s="2" customFormat="1" ht="37.9" customHeight="1">
      <c r="A373" s="36"/>
      <c r="B373" s="37"/>
      <c r="C373" s="181" t="s">
        <v>560</v>
      </c>
      <c r="D373" s="181" t="s">
        <v>151</v>
      </c>
      <c r="E373" s="182" t="s">
        <v>561</v>
      </c>
      <c r="F373" s="183" t="s">
        <v>562</v>
      </c>
      <c r="G373" s="184" t="s">
        <v>191</v>
      </c>
      <c r="H373" s="185">
        <v>387</v>
      </c>
      <c r="I373" s="186"/>
      <c r="J373" s="187">
        <f>ROUND(I373*H373,2)</f>
        <v>0</v>
      </c>
      <c r="K373" s="183" t="s">
        <v>160</v>
      </c>
      <c r="L373" s="41"/>
      <c r="M373" s="188" t="s">
        <v>19</v>
      </c>
      <c r="N373" s="189" t="s">
        <v>40</v>
      </c>
      <c r="O373" s="66"/>
      <c r="P373" s="190">
        <f>O373*H373</f>
        <v>0</v>
      </c>
      <c r="Q373" s="190">
        <v>0</v>
      </c>
      <c r="R373" s="190">
        <f>Q373*H373</f>
        <v>0</v>
      </c>
      <c r="S373" s="190">
        <v>0</v>
      </c>
      <c r="T373" s="191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2" t="s">
        <v>155</v>
      </c>
      <c r="AT373" s="192" t="s">
        <v>151</v>
      </c>
      <c r="AU373" s="192" t="s">
        <v>78</v>
      </c>
      <c r="AY373" s="19" t="s">
        <v>149</v>
      </c>
      <c r="BE373" s="193">
        <f>IF(N373="základní",J373,0)</f>
        <v>0</v>
      </c>
      <c r="BF373" s="193">
        <f>IF(N373="snížená",J373,0)</f>
        <v>0</v>
      </c>
      <c r="BG373" s="193">
        <f>IF(N373="zákl. přenesená",J373,0)</f>
        <v>0</v>
      </c>
      <c r="BH373" s="193">
        <f>IF(N373="sníž. přenesená",J373,0)</f>
        <v>0</v>
      </c>
      <c r="BI373" s="193">
        <f>IF(N373="nulová",J373,0)</f>
        <v>0</v>
      </c>
      <c r="BJ373" s="19" t="s">
        <v>76</v>
      </c>
      <c r="BK373" s="193">
        <f>ROUND(I373*H373,2)</f>
        <v>0</v>
      </c>
      <c r="BL373" s="19" t="s">
        <v>155</v>
      </c>
      <c r="BM373" s="192" t="s">
        <v>563</v>
      </c>
    </row>
    <row r="374" spans="1:47" s="2" customFormat="1" ht="11.25">
      <c r="A374" s="36"/>
      <c r="B374" s="37"/>
      <c r="C374" s="38"/>
      <c r="D374" s="194" t="s">
        <v>162</v>
      </c>
      <c r="E374" s="38"/>
      <c r="F374" s="195" t="s">
        <v>564</v>
      </c>
      <c r="G374" s="38"/>
      <c r="H374" s="38"/>
      <c r="I374" s="196"/>
      <c r="J374" s="38"/>
      <c r="K374" s="38"/>
      <c r="L374" s="41"/>
      <c r="M374" s="197"/>
      <c r="N374" s="198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162</v>
      </c>
      <c r="AU374" s="19" t="s">
        <v>78</v>
      </c>
    </row>
    <row r="375" spans="2:51" s="13" customFormat="1" ht="11.25">
      <c r="B375" s="199"/>
      <c r="C375" s="200"/>
      <c r="D375" s="201" t="s">
        <v>164</v>
      </c>
      <c r="E375" s="202" t="s">
        <v>19</v>
      </c>
      <c r="F375" s="203" t="s">
        <v>194</v>
      </c>
      <c r="G375" s="200"/>
      <c r="H375" s="202" t="s">
        <v>19</v>
      </c>
      <c r="I375" s="204"/>
      <c r="J375" s="200"/>
      <c r="K375" s="200"/>
      <c r="L375" s="205"/>
      <c r="M375" s="206"/>
      <c r="N375" s="207"/>
      <c r="O375" s="207"/>
      <c r="P375" s="207"/>
      <c r="Q375" s="207"/>
      <c r="R375" s="207"/>
      <c r="S375" s="207"/>
      <c r="T375" s="208"/>
      <c r="AT375" s="209" t="s">
        <v>164</v>
      </c>
      <c r="AU375" s="209" t="s">
        <v>78</v>
      </c>
      <c r="AV375" s="13" t="s">
        <v>76</v>
      </c>
      <c r="AW375" s="13" t="s">
        <v>31</v>
      </c>
      <c r="AX375" s="13" t="s">
        <v>69</v>
      </c>
      <c r="AY375" s="209" t="s">
        <v>149</v>
      </c>
    </row>
    <row r="376" spans="2:51" s="14" customFormat="1" ht="11.25">
      <c r="B376" s="210"/>
      <c r="C376" s="211"/>
      <c r="D376" s="201" t="s">
        <v>164</v>
      </c>
      <c r="E376" s="212" t="s">
        <v>19</v>
      </c>
      <c r="F376" s="213" t="s">
        <v>195</v>
      </c>
      <c r="G376" s="211"/>
      <c r="H376" s="214">
        <v>387</v>
      </c>
      <c r="I376" s="215"/>
      <c r="J376" s="211"/>
      <c r="K376" s="211"/>
      <c r="L376" s="216"/>
      <c r="M376" s="217"/>
      <c r="N376" s="218"/>
      <c r="O376" s="218"/>
      <c r="P376" s="218"/>
      <c r="Q376" s="218"/>
      <c r="R376" s="218"/>
      <c r="S376" s="218"/>
      <c r="T376" s="219"/>
      <c r="AT376" s="220" t="s">
        <v>164</v>
      </c>
      <c r="AU376" s="220" t="s">
        <v>78</v>
      </c>
      <c r="AV376" s="14" t="s">
        <v>78</v>
      </c>
      <c r="AW376" s="14" t="s">
        <v>31</v>
      </c>
      <c r="AX376" s="14" t="s">
        <v>69</v>
      </c>
      <c r="AY376" s="220" t="s">
        <v>149</v>
      </c>
    </row>
    <row r="377" spans="2:51" s="15" customFormat="1" ht="11.25">
      <c r="B377" s="221"/>
      <c r="C377" s="222"/>
      <c r="D377" s="201" t="s">
        <v>164</v>
      </c>
      <c r="E377" s="223" t="s">
        <v>19</v>
      </c>
      <c r="F377" s="224" t="s">
        <v>166</v>
      </c>
      <c r="G377" s="222"/>
      <c r="H377" s="225">
        <v>387</v>
      </c>
      <c r="I377" s="226"/>
      <c r="J377" s="222"/>
      <c r="K377" s="222"/>
      <c r="L377" s="227"/>
      <c r="M377" s="228"/>
      <c r="N377" s="229"/>
      <c r="O377" s="229"/>
      <c r="P377" s="229"/>
      <c r="Q377" s="229"/>
      <c r="R377" s="229"/>
      <c r="S377" s="229"/>
      <c r="T377" s="230"/>
      <c r="AT377" s="231" t="s">
        <v>164</v>
      </c>
      <c r="AU377" s="231" t="s">
        <v>78</v>
      </c>
      <c r="AV377" s="15" t="s">
        <v>155</v>
      </c>
      <c r="AW377" s="15" t="s">
        <v>31</v>
      </c>
      <c r="AX377" s="15" t="s">
        <v>76</v>
      </c>
      <c r="AY377" s="231" t="s">
        <v>149</v>
      </c>
    </row>
    <row r="378" spans="1:65" s="2" customFormat="1" ht="37.9" customHeight="1">
      <c r="A378" s="36"/>
      <c r="B378" s="37"/>
      <c r="C378" s="181" t="s">
        <v>565</v>
      </c>
      <c r="D378" s="181" t="s">
        <v>151</v>
      </c>
      <c r="E378" s="182" t="s">
        <v>566</v>
      </c>
      <c r="F378" s="183" t="s">
        <v>567</v>
      </c>
      <c r="G378" s="184" t="s">
        <v>159</v>
      </c>
      <c r="H378" s="185">
        <v>65.3</v>
      </c>
      <c r="I378" s="186"/>
      <c r="J378" s="187">
        <f>ROUND(I378*H378,2)</f>
        <v>0</v>
      </c>
      <c r="K378" s="183" t="s">
        <v>160</v>
      </c>
      <c r="L378" s="41"/>
      <c r="M378" s="188" t="s">
        <v>19</v>
      </c>
      <c r="N378" s="189" t="s">
        <v>40</v>
      </c>
      <c r="O378" s="66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92" t="s">
        <v>155</v>
      </c>
      <c r="AT378" s="192" t="s">
        <v>151</v>
      </c>
      <c r="AU378" s="192" t="s">
        <v>78</v>
      </c>
      <c r="AY378" s="19" t="s">
        <v>149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19" t="s">
        <v>76</v>
      </c>
      <c r="BK378" s="193">
        <f>ROUND(I378*H378,2)</f>
        <v>0</v>
      </c>
      <c r="BL378" s="19" t="s">
        <v>155</v>
      </c>
      <c r="BM378" s="192" t="s">
        <v>568</v>
      </c>
    </row>
    <row r="379" spans="1:47" s="2" customFormat="1" ht="11.25">
      <c r="A379" s="36"/>
      <c r="B379" s="37"/>
      <c r="C379" s="38"/>
      <c r="D379" s="194" t="s">
        <v>162</v>
      </c>
      <c r="E379" s="38"/>
      <c r="F379" s="195" t="s">
        <v>569</v>
      </c>
      <c r="G379" s="38"/>
      <c r="H379" s="38"/>
      <c r="I379" s="196"/>
      <c r="J379" s="38"/>
      <c r="K379" s="38"/>
      <c r="L379" s="41"/>
      <c r="M379" s="197"/>
      <c r="N379" s="198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162</v>
      </c>
      <c r="AU379" s="19" t="s">
        <v>78</v>
      </c>
    </row>
    <row r="380" spans="1:47" s="2" customFormat="1" ht="19.5">
      <c r="A380" s="36"/>
      <c r="B380" s="37"/>
      <c r="C380" s="38"/>
      <c r="D380" s="201" t="s">
        <v>184</v>
      </c>
      <c r="E380" s="38"/>
      <c r="F380" s="232" t="s">
        <v>570</v>
      </c>
      <c r="G380" s="38"/>
      <c r="H380" s="38"/>
      <c r="I380" s="196"/>
      <c r="J380" s="38"/>
      <c r="K380" s="38"/>
      <c r="L380" s="41"/>
      <c r="M380" s="197"/>
      <c r="N380" s="198"/>
      <c r="O380" s="66"/>
      <c r="P380" s="66"/>
      <c r="Q380" s="66"/>
      <c r="R380" s="66"/>
      <c r="S380" s="66"/>
      <c r="T380" s="67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9" t="s">
        <v>184</v>
      </c>
      <c r="AU380" s="19" t="s">
        <v>78</v>
      </c>
    </row>
    <row r="381" spans="2:51" s="13" customFormat="1" ht="11.25">
      <c r="B381" s="199"/>
      <c r="C381" s="200"/>
      <c r="D381" s="201" t="s">
        <v>164</v>
      </c>
      <c r="E381" s="202" t="s">
        <v>19</v>
      </c>
      <c r="F381" s="203" t="s">
        <v>209</v>
      </c>
      <c r="G381" s="200"/>
      <c r="H381" s="202" t="s">
        <v>19</v>
      </c>
      <c r="I381" s="204"/>
      <c r="J381" s="200"/>
      <c r="K381" s="200"/>
      <c r="L381" s="205"/>
      <c r="M381" s="206"/>
      <c r="N381" s="207"/>
      <c r="O381" s="207"/>
      <c r="P381" s="207"/>
      <c r="Q381" s="207"/>
      <c r="R381" s="207"/>
      <c r="S381" s="207"/>
      <c r="T381" s="208"/>
      <c r="AT381" s="209" t="s">
        <v>164</v>
      </c>
      <c r="AU381" s="209" t="s">
        <v>78</v>
      </c>
      <c r="AV381" s="13" t="s">
        <v>76</v>
      </c>
      <c r="AW381" s="13" t="s">
        <v>31</v>
      </c>
      <c r="AX381" s="13" t="s">
        <v>69</v>
      </c>
      <c r="AY381" s="209" t="s">
        <v>149</v>
      </c>
    </row>
    <row r="382" spans="2:51" s="14" customFormat="1" ht="11.25">
      <c r="B382" s="210"/>
      <c r="C382" s="211"/>
      <c r="D382" s="201" t="s">
        <v>164</v>
      </c>
      <c r="E382" s="212" t="s">
        <v>19</v>
      </c>
      <c r="F382" s="213" t="s">
        <v>571</v>
      </c>
      <c r="G382" s="211"/>
      <c r="H382" s="214">
        <v>65.3</v>
      </c>
      <c r="I382" s="215"/>
      <c r="J382" s="211"/>
      <c r="K382" s="211"/>
      <c r="L382" s="216"/>
      <c r="M382" s="217"/>
      <c r="N382" s="218"/>
      <c r="O382" s="218"/>
      <c r="P382" s="218"/>
      <c r="Q382" s="218"/>
      <c r="R382" s="218"/>
      <c r="S382" s="218"/>
      <c r="T382" s="219"/>
      <c r="AT382" s="220" t="s">
        <v>164</v>
      </c>
      <c r="AU382" s="220" t="s">
        <v>78</v>
      </c>
      <c r="AV382" s="14" t="s">
        <v>78</v>
      </c>
      <c r="AW382" s="14" t="s">
        <v>31</v>
      </c>
      <c r="AX382" s="14" t="s">
        <v>69</v>
      </c>
      <c r="AY382" s="220" t="s">
        <v>149</v>
      </c>
    </row>
    <row r="383" spans="2:51" s="15" customFormat="1" ht="11.25">
      <c r="B383" s="221"/>
      <c r="C383" s="222"/>
      <c r="D383" s="201" t="s">
        <v>164</v>
      </c>
      <c r="E383" s="223" t="s">
        <v>19</v>
      </c>
      <c r="F383" s="224" t="s">
        <v>166</v>
      </c>
      <c r="G383" s="222"/>
      <c r="H383" s="225">
        <v>65.3</v>
      </c>
      <c r="I383" s="226"/>
      <c r="J383" s="222"/>
      <c r="K383" s="222"/>
      <c r="L383" s="227"/>
      <c r="M383" s="228"/>
      <c r="N383" s="229"/>
      <c r="O383" s="229"/>
      <c r="P383" s="229"/>
      <c r="Q383" s="229"/>
      <c r="R383" s="229"/>
      <c r="S383" s="229"/>
      <c r="T383" s="230"/>
      <c r="AT383" s="231" t="s">
        <v>164</v>
      </c>
      <c r="AU383" s="231" t="s">
        <v>78</v>
      </c>
      <c r="AV383" s="15" t="s">
        <v>155</v>
      </c>
      <c r="AW383" s="15" t="s">
        <v>31</v>
      </c>
      <c r="AX383" s="15" t="s">
        <v>76</v>
      </c>
      <c r="AY383" s="231" t="s">
        <v>149</v>
      </c>
    </row>
    <row r="384" spans="2:63" s="12" customFormat="1" ht="22.9" customHeight="1">
      <c r="B384" s="165"/>
      <c r="C384" s="166"/>
      <c r="D384" s="167" t="s">
        <v>68</v>
      </c>
      <c r="E384" s="179" t="s">
        <v>572</v>
      </c>
      <c r="F384" s="179" t="s">
        <v>573</v>
      </c>
      <c r="G384" s="166"/>
      <c r="H384" s="166"/>
      <c r="I384" s="169"/>
      <c r="J384" s="180">
        <f>BK384</f>
        <v>0</v>
      </c>
      <c r="K384" s="166"/>
      <c r="L384" s="171"/>
      <c r="M384" s="172"/>
      <c r="N384" s="173"/>
      <c r="O384" s="173"/>
      <c r="P384" s="174">
        <f>P385</f>
        <v>0</v>
      </c>
      <c r="Q384" s="173"/>
      <c r="R384" s="174">
        <f>R385</f>
        <v>0</v>
      </c>
      <c r="S384" s="173"/>
      <c r="T384" s="175">
        <f>T385</f>
        <v>0</v>
      </c>
      <c r="AR384" s="176" t="s">
        <v>76</v>
      </c>
      <c r="AT384" s="177" t="s">
        <v>68</v>
      </c>
      <c r="AU384" s="177" t="s">
        <v>76</v>
      </c>
      <c r="AY384" s="176" t="s">
        <v>149</v>
      </c>
      <c r="BK384" s="178">
        <f>BK385</f>
        <v>0</v>
      </c>
    </row>
    <row r="385" spans="1:65" s="2" customFormat="1" ht="24.2" customHeight="1">
      <c r="A385" s="36"/>
      <c r="B385" s="37"/>
      <c r="C385" s="181" t="s">
        <v>574</v>
      </c>
      <c r="D385" s="181" t="s">
        <v>151</v>
      </c>
      <c r="E385" s="182" t="s">
        <v>575</v>
      </c>
      <c r="F385" s="183" t="s">
        <v>576</v>
      </c>
      <c r="G385" s="184" t="s">
        <v>249</v>
      </c>
      <c r="H385" s="185">
        <v>1049.296</v>
      </c>
      <c r="I385" s="186"/>
      <c r="J385" s="187">
        <f>ROUND(I385*H385,2)</f>
        <v>0</v>
      </c>
      <c r="K385" s="183" t="s">
        <v>19</v>
      </c>
      <c r="L385" s="41"/>
      <c r="M385" s="188" t="s">
        <v>19</v>
      </c>
      <c r="N385" s="189" t="s">
        <v>40</v>
      </c>
      <c r="O385" s="66"/>
      <c r="P385" s="190">
        <f>O385*H385</f>
        <v>0</v>
      </c>
      <c r="Q385" s="190">
        <v>0</v>
      </c>
      <c r="R385" s="190">
        <f>Q385*H385</f>
        <v>0</v>
      </c>
      <c r="S385" s="190">
        <v>0</v>
      </c>
      <c r="T385" s="191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92" t="s">
        <v>155</v>
      </c>
      <c r="AT385" s="192" t="s">
        <v>151</v>
      </c>
      <c r="AU385" s="192" t="s">
        <v>78</v>
      </c>
      <c r="AY385" s="19" t="s">
        <v>149</v>
      </c>
      <c r="BE385" s="193">
        <f>IF(N385="základní",J385,0)</f>
        <v>0</v>
      </c>
      <c r="BF385" s="193">
        <f>IF(N385="snížená",J385,0)</f>
        <v>0</v>
      </c>
      <c r="BG385" s="193">
        <f>IF(N385="zákl. přenesená",J385,0)</f>
        <v>0</v>
      </c>
      <c r="BH385" s="193">
        <f>IF(N385="sníž. přenesená",J385,0)</f>
        <v>0</v>
      </c>
      <c r="BI385" s="193">
        <f>IF(N385="nulová",J385,0)</f>
        <v>0</v>
      </c>
      <c r="BJ385" s="19" t="s">
        <v>76</v>
      </c>
      <c r="BK385" s="193">
        <f>ROUND(I385*H385,2)</f>
        <v>0</v>
      </c>
      <c r="BL385" s="19" t="s">
        <v>155</v>
      </c>
      <c r="BM385" s="192" t="s">
        <v>577</v>
      </c>
    </row>
    <row r="386" spans="2:63" s="12" customFormat="1" ht="22.9" customHeight="1">
      <c r="B386" s="165"/>
      <c r="C386" s="166"/>
      <c r="D386" s="167" t="s">
        <v>68</v>
      </c>
      <c r="E386" s="179" t="s">
        <v>578</v>
      </c>
      <c r="F386" s="179" t="s">
        <v>579</v>
      </c>
      <c r="G386" s="166"/>
      <c r="H386" s="166"/>
      <c r="I386" s="169"/>
      <c r="J386" s="180">
        <f>BK386</f>
        <v>0</v>
      </c>
      <c r="K386" s="166"/>
      <c r="L386" s="171"/>
      <c r="M386" s="172"/>
      <c r="N386" s="173"/>
      <c r="O386" s="173"/>
      <c r="P386" s="174">
        <f>P387</f>
        <v>0</v>
      </c>
      <c r="Q386" s="173"/>
      <c r="R386" s="174">
        <f>R387</f>
        <v>0</v>
      </c>
      <c r="S386" s="173"/>
      <c r="T386" s="175">
        <f>T387</f>
        <v>0</v>
      </c>
      <c r="AR386" s="176" t="s">
        <v>76</v>
      </c>
      <c r="AT386" s="177" t="s">
        <v>68</v>
      </c>
      <c r="AU386" s="177" t="s">
        <v>76</v>
      </c>
      <c r="AY386" s="176" t="s">
        <v>149</v>
      </c>
      <c r="BK386" s="178">
        <f>BK387</f>
        <v>0</v>
      </c>
    </row>
    <row r="387" spans="1:65" s="2" customFormat="1" ht="24.2" customHeight="1">
      <c r="A387" s="36"/>
      <c r="B387" s="37"/>
      <c r="C387" s="181" t="s">
        <v>580</v>
      </c>
      <c r="D387" s="181" t="s">
        <v>151</v>
      </c>
      <c r="E387" s="182" t="s">
        <v>581</v>
      </c>
      <c r="F387" s="183" t="s">
        <v>582</v>
      </c>
      <c r="G387" s="184" t="s">
        <v>249</v>
      </c>
      <c r="H387" s="185">
        <v>843.573</v>
      </c>
      <c r="I387" s="186"/>
      <c r="J387" s="187">
        <f>ROUND(I387*H387,2)</f>
        <v>0</v>
      </c>
      <c r="K387" s="183" t="s">
        <v>19</v>
      </c>
      <c r="L387" s="41"/>
      <c r="M387" s="188" t="s">
        <v>19</v>
      </c>
      <c r="N387" s="189" t="s">
        <v>40</v>
      </c>
      <c r="O387" s="66"/>
      <c r="P387" s="190">
        <f>O387*H387</f>
        <v>0</v>
      </c>
      <c r="Q387" s="190">
        <v>0</v>
      </c>
      <c r="R387" s="190">
        <f>Q387*H387</f>
        <v>0</v>
      </c>
      <c r="S387" s="190">
        <v>0</v>
      </c>
      <c r="T387" s="191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92" t="s">
        <v>155</v>
      </c>
      <c r="AT387" s="192" t="s">
        <v>151</v>
      </c>
      <c r="AU387" s="192" t="s">
        <v>78</v>
      </c>
      <c r="AY387" s="19" t="s">
        <v>149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9" t="s">
        <v>76</v>
      </c>
      <c r="BK387" s="193">
        <f>ROUND(I387*H387,2)</f>
        <v>0</v>
      </c>
      <c r="BL387" s="19" t="s">
        <v>155</v>
      </c>
      <c r="BM387" s="192" t="s">
        <v>583</v>
      </c>
    </row>
    <row r="388" spans="2:63" s="12" customFormat="1" ht="25.9" customHeight="1">
      <c r="B388" s="165"/>
      <c r="C388" s="166"/>
      <c r="D388" s="167" t="s">
        <v>68</v>
      </c>
      <c r="E388" s="168" t="s">
        <v>584</v>
      </c>
      <c r="F388" s="168" t="s">
        <v>585</v>
      </c>
      <c r="G388" s="166"/>
      <c r="H388" s="166"/>
      <c r="I388" s="169"/>
      <c r="J388" s="170">
        <f>BK388</f>
        <v>0</v>
      </c>
      <c r="K388" s="166"/>
      <c r="L388" s="171"/>
      <c r="M388" s="172"/>
      <c r="N388" s="173"/>
      <c r="O388" s="173"/>
      <c r="P388" s="174">
        <f>P389</f>
        <v>0</v>
      </c>
      <c r="Q388" s="173"/>
      <c r="R388" s="174">
        <f>R389</f>
        <v>0.008</v>
      </c>
      <c r="S388" s="173"/>
      <c r="T388" s="175">
        <f>T389</f>
        <v>0</v>
      </c>
      <c r="AR388" s="176" t="s">
        <v>78</v>
      </c>
      <c r="AT388" s="177" t="s">
        <v>68</v>
      </c>
      <c r="AU388" s="177" t="s">
        <v>69</v>
      </c>
      <c r="AY388" s="176" t="s">
        <v>149</v>
      </c>
      <c r="BK388" s="178">
        <f>BK389</f>
        <v>0</v>
      </c>
    </row>
    <row r="389" spans="2:63" s="12" customFormat="1" ht="22.9" customHeight="1">
      <c r="B389" s="165"/>
      <c r="C389" s="166"/>
      <c r="D389" s="167" t="s">
        <v>68</v>
      </c>
      <c r="E389" s="179" t="s">
        <v>586</v>
      </c>
      <c r="F389" s="179" t="s">
        <v>587</v>
      </c>
      <c r="G389" s="166"/>
      <c r="H389" s="166"/>
      <c r="I389" s="169"/>
      <c r="J389" s="180">
        <f>BK389</f>
        <v>0</v>
      </c>
      <c r="K389" s="166"/>
      <c r="L389" s="171"/>
      <c r="M389" s="172"/>
      <c r="N389" s="173"/>
      <c r="O389" s="173"/>
      <c r="P389" s="174">
        <f>SUM(P390:P396)</f>
        <v>0</v>
      </c>
      <c r="Q389" s="173"/>
      <c r="R389" s="174">
        <f>SUM(R390:R396)</f>
        <v>0.008</v>
      </c>
      <c r="S389" s="173"/>
      <c r="T389" s="175">
        <f>SUM(T390:T396)</f>
        <v>0</v>
      </c>
      <c r="AR389" s="176" t="s">
        <v>78</v>
      </c>
      <c r="AT389" s="177" t="s">
        <v>68</v>
      </c>
      <c r="AU389" s="177" t="s">
        <v>76</v>
      </c>
      <c r="AY389" s="176" t="s">
        <v>149</v>
      </c>
      <c r="BK389" s="178">
        <f>SUM(BK390:BK396)</f>
        <v>0</v>
      </c>
    </row>
    <row r="390" spans="1:65" s="2" customFormat="1" ht="16.5" customHeight="1">
      <c r="A390" s="36"/>
      <c r="B390" s="37"/>
      <c r="C390" s="181" t="s">
        <v>588</v>
      </c>
      <c r="D390" s="181" t="s">
        <v>151</v>
      </c>
      <c r="E390" s="182" t="s">
        <v>589</v>
      </c>
      <c r="F390" s="183" t="s">
        <v>590</v>
      </c>
      <c r="G390" s="184" t="s">
        <v>159</v>
      </c>
      <c r="H390" s="185">
        <v>20</v>
      </c>
      <c r="I390" s="186"/>
      <c r="J390" s="187">
        <f>ROUND(I390*H390,2)</f>
        <v>0</v>
      </c>
      <c r="K390" s="183" t="s">
        <v>240</v>
      </c>
      <c r="L390" s="41"/>
      <c r="M390" s="188" t="s">
        <v>19</v>
      </c>
      <c r="N390" s="189" t="s">
        <v>40</v>
      </c>
      <c r="O390" s="66"/>
      <c r="P390" s="190">
        <f>O390*H390</f>
        <v>0</v>
      </c>
      <c r="Q390" s="190">
        <v>4E-05</v>
      </c>
      <c r="R390" s="190">
        <f>Q390*H390</f>
        <v>0.0008</v>
      </c>
      <c r="S390" s="190">
        <v>0</v>
      </c>
      <c r="T390" s="191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92" t="s">
        <v>262</v>
      </c>
      <c r="AT390" s="192" t="s">
        <v>151</v>
      </c>
      <c r="AU390" s="192" t="s">
        <v>78</v>
      </c>
      <c r="AY390" s="19" t="s">
        <v>149</v>
      </c>
      <c r="BE390" s="193">
        <f>IF(N390="základní",J390,0)</f>
        <v>0</v>
      </c>
      <c r="BF390" s="193">
        <f>IF(N390="snížená",J390,0)</f>
        <v>0</v>
      </c>
      <c r="BG390" s="193">
        <f>IF(N390="zákl. přenesená",J390,0)</f>
        <v>0</v>
      </c>
      <c r="BH390" s="193">
        <f>IF(N390="sníž. přenesená",J390,0)</f>
        <v>0</v>
      </c>
      <c r="BI390" s="193">
        <f>IF(N390="nulová",J390,0)</f>
        <v>0</v>
      </c>
      <c r="BJ390" s="19" t="s">
        <v>76</v>
      </c>
      <c r="BK390" s="193">
        <f>ROUND(I390*H390,2)</f>
        <v>0</v>
      </c>
      <c r="BL390" s="19" t="s">
        <v>262</v>
      </c>
      <c r="BM390" s="192" t="s">
        <v>591</v>
      </c>
    </row>
    <row r="391" spans="1:47" s="2" customFormat="1" ht="11.25">
      <c r="A391" s="36"/>
      <c r="B391" s="37"/>
      <c r="C391" s="38"/>
      <c r="D391" s="194" t="s">
        <v>162</v>
      </c>
      <c r="E391" s="38"/>
      <c r="F391" s="195" t="s">
        <v>592</v>
      </c>
      <c r="G391" s="38"/>
      <c r="H391" s="38"/>
      <c r="I391" s="196"/>
      <c r="J391" s="38"/>
      <c r="K391" s="38"/>
      <c r="L391" s="41"/>
      <c r="M391" s="197"/>
      <c r="N391" s="198"/>
      <c r="O391" s="66"/>
      <c r="P391" s="66"/>
      <c r="Q391" s="66"/>
      <c r="R391" s="66"/>
      <c r="S391" s="66"/>
      <c r="T391" s="67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162</v>
      </c>
      <c r="AU391" s="19" t="s">
        <v>78</v>
      </c>
    </row>
    <row r="392" spans="2:51" s="14" customFormat="1" ht="11.25">
      <c r="B392" s="210"/>
      <c r="C392" s="211"/>
      <c r="D392" s="201" t="s">
        <v>164</v>
      </c>
      <c r="E392" s="212" t="s">
        <v>19</v>
      </c>
      <c r="F392" s="213" t="s">
        <v>287</v>
      </c>
      <c r="G392" s="211"/>
      <c r="H392" s="214">
        <v>20</v>
      </c>
      <c r="I392" s="215"/>
      <c r="J392" s="211"/>
      <c r="K392" s="211"/>
      <c r="L392" s="216"/>
      <c r="M392" s="217"/>
      <c r="N392" s="218"/>
      <c r="O392" s="218"/>
      <c r="P392" s="218"/>
      <c r="Q392" s="218"/>
      <c r="R392" s="218"/>
      <c r="S392" s="218"/>
      <c r="T392" s="219"/>
      <c r="AT392" s="220" t="s">
        <v>164</v>
      </c>
      <c r="AU392" s="220" t="s">
        <v>78</v>
      </c>
      <c r="AV392" s="14" t="s">
        <v>78</v>
      </c>
      <c r="AW392" s="14" t="s">
        <v>31</v>
      </c>
      <c r="AX392" s="14" t="s">
        <v>69</v>
      </c>
      <c r="AY392" s="220" t="s">
        <v>149</v>
      </c>
    </row>
    <row r="393" spans="2:51" s="15" customFormat="1" ht="11.25">
      <c r="B393" s="221"/>
      <c r="C393" s="222"/>
      <c r="D393" s="201" t="s">
        <v>164</v>
      </c>
      <c r="E393" s="223" t="s">
        <v>19</v>
      </c>
      <c r="F393" s="224" t="s">
        <v>166</v>
      </c>
      <c r="G393" s="222"/>
      <c r="H393" s="225">
        <v>20</v>
      </c>
      <c r="I393" s="226"/>
      <c r="J393" s="222"/>
      <c r="K393" s="222"/>
      <c r="L393" s="227"/>
      <c r="M393" s="228"/>
      <c r="N393" s="229"/>
      <c r="O393" s="229"/>
      <c r="P393" s="229"/>
      <c r="Q393" s="229"/>
      <c r="R393" s="229"/>
      <c r="S393" s="229"/>
      <c r="T393" s="230"/>
      <c r="AT393" s="231" t="s">
        <v>164</v>
      </c>
      <c r="AU393" s="231" t="s">
        <v>78</v>
      </c>
      <c r="AV393" s="15" t="s">
        <v>155</v>
      </c>
      <c r="AW393" s="15" t="s">
        <v>31</v>
      </c>
      <c r="AX393" s="15" t="s">
        <v>76</v>
      </c>
      <c r="AY393" s="231" t="s">
        <v>149</v>
      </c>
    </row>
    <row r="394" spans="1:65" s="2" customFormat="1" ht="16.5" customHeight="1">
      <c r="A394" s="36"/>
      <c r="B394" s="37"/>
      <c r="C394" s="233" t="s">
        <v>593</v>
      </c>
      <c r="D394" s="233" t="s">
        <v>246</v>
      </c>
      <c r="E394" s="234" t="s">
        <v>594</v>
      </c>
      <c r="F394" s="235" t="s">
        <v>595</v>
      </c>
      <c r="G394" s="236" t="s">
        <v>159</v>
      </c>
      <c r="H394" s="237">
        <v>24</v>
      </c>
      <c r="I394" s="238"/>
      <c r="J394" s="239">
        <f>ROUND(I394*H394,2)</f>
        <v>0</v>
      </c>
      <c r="K394" s="235" t="s">
        <v>240</v>
      </c>
      <c r="L394" s="240"/>
      <c r="M394" s="241" t="s">
        <v>19</v>
      </c>
      <c r="N394" s="242" t="s">
        <v>40</v>
      </c>
      <c r="O394" s="66"/>
      <c r="P394" s="190">
        <f>O394*H394</f>
        <v>0</v>
      </c>
      <c r="Q394" s="190">
        <v>0.0003</v>
      </c>
      <c r="R394" s="190">
        <f>Q394*H394</f>
        <v>0.0072</v>
      </c>
      <c r="S394" s="190">
        <v>0</v>
      </c>
      <c r="T394" s="191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92" t="s">
        <v>349</v>
      </c>
      <c r="AT394" s="192" t="s">
        <v>246</v>
      </c>
      <c r="AU394" s="192" t="s">
        <v>78</v>
      </c>
      <c r="AY394" s="19" t="s">
        <v>149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19" t="s">
        <v>76</v>
      </c>
      <c r="BK394" s="193">
        <f>ROUND(I394*H394,2)</f>
        <v>0</v>
      </c>
      <c r="BL394" s="19" t="s">
        <v>262</v>
      </c>
      <c r="BM394" s="192" t="s">
        <v>596</v>
      </c>
    </row>
    <row r="395" spans="2:51" s="14" customFormat="1" ht="11.25">
      <c r="B395" s="210"/>
      <c r="C395" s="211"/>
      <c r="D395" s="201" t="s">
        <v>164</v>
      </c>
      <c r="E395" s="212" t="s">
        <v>19</v>
      </c>
      <c r="F395" s="213" t="s">
        <v>597</v>
      </c>
      <c r="G395" s="211"/>
      <c r="H395" s="214">
        <v>24</v>
      </c>
      <c r="I395" s="215"/>
      <c r="J395" s="211"/>
      <c r="K395" s="211"/>
      <c r="L395" s="216"/>
      <c r="M395" s="217"/>
      <c r="N395" s="218"/>
      <c r="O395" s="218"/>
      <c r="P395" s="218"/>
      <c r="Q395" s="218"/>
      <c r="R395" s="218"/>
      <c r="S395" s="218"/>
      <c r="T395" s="219"/>
      <c r="AT395" s="220" t="s">
        <v>164</v>
      </c>
      <c r="AU395" s="220" t="s">
        <v>78</v>
      </c>
      <c r="AV395" s="14" t="s">
        <v>78</v>
      </c>
      <c r="AW395" s="14" t="s">
        <v>31</v>
      </c>
      <c r="AX395" s="14" t="s">
        <v>69</v>
      </c>
      <c r="AY395" s="220" t="s">
        <v>149</v>
      </c>
    </row>
    <row r="396" spans="2:51" s="15" customFormat="1" ht="11.25">
      <c r="B396" s="221"/>
      <c r="C396" s="222"/>
      <c r="D396" s="201" t="s">
        <v>164</v>
      </c>
      <c r="E396" s="223" t="s">
        <v>19</v>
      </c>
      <c r="F396" s="224" t="s">
        <v>166</v>
      </c>
      <c r="G396" s="222"/>
      <c r="H396" s="225">
        <v>24</v>
      </c>
      <c r="I396" s="226"/>
      <c r="J396" s="222"/>
      <c r="K396" s="222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164</v>
      </c>
      <c r="AU396" s="231" t="s">
        <v>78</v>
      </c>
      <c r="AV396" s="15" t="s">
        <v>155</v>
      </c>
      <c r="AW396" s="15" t="s">
        <v>31</v>
      </c>
      <c r="AX396" s="15" t="s">
        <v>76</v>
      </c>
      <c r="AY396" s="231" t="s">
        <v>149</v>
      </c>
    </row>
    <row r="397" spans="2:63" s="12" customFormat="1" ht="25.9" customHeight="1">
      <c r="B397" s="165"/>
      <c r="C397" s="166"/>
      <c r="D397" s="167" t="s">
        <v>68</v>
      </c>
      <c r="E397" s="168" t="s">
        <v>598</v>
      </c>
      <c r="F397" s="168" t="s">
        <v>599</v>
      </c>
      <c r="G397" s="166"/>
      <c r="H397" s="166"/>
      <c r="I397" s="169"/>
      <c r="J397" s="170">
        <f>BK397</f>
        <v>0</v>
      </c>
      <c r="K397" s="166"/>
      <c r="L397" s="171"/>
      <c r="M397" s="172"/>
      <c r="N397" s="173"/>
      <c r="O397" s="173"/>
      <c r="P397" s="174">
        <f>P398+P405</f>
        <v>0</v>
      </c>
      <c r="Q397" s="173"/>
      <c r="R397" s="174">
        <f>R398+R405</f>
        <v>0</v>
      </c>
      <c r="S397" s="173"/>
      <c r="T397" s="175">
        <f>T398+T405</f>
        <v>0</v>
      </c>
      <c r="AR397" s="176" t="s">
        <v>180</v>
      </c>
      <c r="AT397" s="177" t="s">
        <v>68</v>
      </c>
      <c r="AU397" s="177" t="s">
        <v>69</v>
      </c>
      <c r="AY397" s="176" t="s">
        <v>149</v>
      </c>
      <c r="BK397" s="178">
        <f>BK398+BK405</f>
        <v>0</v>
      </c>
    </row>
    <row r="398" spans="2:63" s="12" customFormat="1" ht="22.9" customHeight="1">
      <c r="B398" s="165"/>
      <c r="C398" s="166"/>
      <c r="D398" s="167" t="s">
        <v>68</v>
      </c>
      <c r="E398" s="179" t="s">
        <v>600</v>
      </c>
      <c r="F398" s="179" t="s">
        <v>601</v>
      </c>
      <c r="G398" s="166"/>
      <c r="H398" s="166"/>
      <c r="I398" s="169"/>
      <c r="J398" s="180">
        <f>BK398</f>
        <v>0</v>
      </c>
      <c r="K398" s="166"/>
      <c r="L398" s="171"/>
      <c r="M398" s="172"/>
      <c r="N398" s="173"/>
      <c r="O398" s="173"/>
      <c r="P398" s="174">
        <f>SUM(P399:P404)</f>
        <v>0</v>
      </c>
      <c r="Q398" s="173"/>
      <c r="R398" s="174">
        <f>SUM(R399:R404)</f>
        <v>0</v>
      </c>
      <c r="S398" s="173"/>
      <c r="T398" s="175">
        <f>SUM(T399:T404)</f>
        <v>0</v>
      </c>
      <c r="AR398" s="176" t="s">
        <v>180</v>
      </c>
      <c r="AT398" s="177" t="s">
        <v>68</v>
      </c>
      <c r="AU398" s="177" t="s">
        <v>76</v>
      </c>
      <c r="AY398" s="176" t="s">
        <v>149</v>
      </c>
      <c r="BK398" s="178">
        <f>SUM(BK399:BK404)</f>
        <v>0</v>
      </c>
    </row>
    <row r="399" spans="1:65" s="2" customFormat="1" ht="16.5" customHeight="1">
      <c r="A399" s="36"/>
      <c r="B399" s="37"/>
      <c r="C399" s="181" t="s">
        <v>602</v>
      </c>
      <c r="D399" s="181" t="s">
        <v>151</v>
      </c>
      <c r="E399" s="182" t="s">
        <v>603</v>
      </c>
      <c r="F399" s="183" t="s">
        <v>604</v>
      </c>
      <c r="G399" s="184" t="s">
        <v>154</v>
      </c>
      <c r="H399" s="185">
        <v>1</v>
      </c>
      <c r="I399" s="186"/>
      <c r="J399" s="187">
        <f>ROUND(I399*H399,2)</f>
        <v>0</v>
      </c>
      <c r="K399" s="183" t="s">
        <v>19</v>
      </c>
      <c r="L399" s="41"/>
      <c r="M399" s="188" t="s">
        <v>19</v>
      </c>
      <c r="N399" s="189" t="s">
        <v>40</v>
      </c>
      <c r="O399" s="66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92" t="s">
        <v>605</v>
      </c>
      <c r="AT399" s="192" t="s">
        <v>151</v>
      </c>
      <c r="AU399" s="192" t="s">
        <v>78</v>
      </c>
      <c r="AY399" s="19" t="s">
        <v>149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19" t="s">
        <v>76</v>
      </c>
      <c r="BK399" s="193">
        <f>ROUND(I399*H399,2)</f>
        <v>0</v>
      </c>
      <c r="BL399" s="19" t="s">
        <v>605</v>
      </c>
      <c r="BM399" s="192" t="s">
        <v>606</v>
      </c>
    </row>
    <row r="400" spans="1:65" s="2" customFormat="1" ht="16.5" customHeight="1">
      <c r="A400" s="36"/>
      <c r="B400" s="37"/>
      <c r="C400" s="181" t="s">
        <v>607</v>
      </c>
      <c r="D400" s="181" t="s">
        <v>151</v>
      </c>
      <c r="E400" s="182" t="s">
        <v>608</v>
      </c>
      <c r="F400" s="183" t="s">
        <v>609</v>
      </c>
      <c r="G400" s="184" t="s">
        <v>154</v>
      </c>
      <c r="H400" s="185">
        <v>1</v>
      </c>
      <c r="I400" s="186"/>
      <c r="J400" s="187">
        <f>ROUND(I400*H400,2)</f>
        <v>0</v>
      </c>
      <c r="K400" s="183" t="s">
        <v>19</v>
      </c>
      <c r="L400" s="41"/>
      <c r="M400" s="188" t="s">
        <v>19</v>
      </c>
      <c r="N400" s="189" t="s">
        <v>40</v>
      </c>
      <c r="O400" s="66"/>
      <c r="P400" s="190">
        <f>O400*H400</f>
        <v>0</v>
      </c>
      <c r="Q400" s="190">
        <v>0</v>
      </c>
      <c r="R400" s="190">
        <f>Q400*H400</f>
        <v>0</v>
      </c>
      <c r="S400" s="190">
        <v>0</v>
      </c>
      <c r="T400" s="191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2" t="s">
        <v>605</v>
      </c>
      <c r="AT400" s="192" t="s">
        <v>151</v>
      </c>
      <c r="AU400" s="192" t="s">
        <v>78</v>
      </c>
      <c r="AY400" s="19" t="s">
        <v>149</v>
      </c>
      <c r="BE400" s="193">
        <f>IF(N400="základní",J400,0)</f>
        <v>0</v>
      </c>
      <c r="BF400" s="193">
        <f>IF(N400="snížená",J400,0)</f>
        <v>0</v>
      </c>
      <c r="BG400" s="193">
        <f>IF(N400="zákl. přenesená",J400,0)</f>
        <v>0</v>
      </c>
      <c r="BH400" s="193">
        <f>IF(N400="sníž. přenesená",J400,0)</f>
        <v>0</v>
      </c>
      <c r="BI400" s="193">
        <f>IF(N400="nulová",J400,0)</f>
        <v>0</v>
      </c>
      <c r="BJ400" s="19" t="s">
        <v>76</v>
      </c>
      <c r="BK400" s="193">
        <f>ROUND(I400*H400,2)</f>
        <v>0</v>
      </c>
      <c r="BL400" s="19" t="s">
        <v>605</v>
      </c>
      <c r="BM400" s="192" t="s">
        <v>610</v>
      </c>
    </row>
    <row r="401" spans="1:47" s="2" customFormat="1" ht="19.5">
      <c r="A401" s="36"/>
      <c r="B401" s="37"/>
      <c r="C401" s="38"/>
      <c r="D401" s="201" t="s">
        <v>184</v>
      </c>
      <c r="E401" s="38"/>
      <c r="F401" s="232" t="s">
        <v>611</v>
      </c>
      <c r="G401" s="38"/>
      <c r="H401" s="38"/>
      <c r="I401" s="196"/>
      <c r="J401" s="38"/>
      <c r="K401" s="38"/>
      <c r="L401" s="41"/>
      <c r="M401" s="197"/>
      <c r="N401" s="198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184</v>
      </c>
      <c r="AU401" s="19" t="s">
        <v>78</v>
      </c>
    </row>
    <row r="402" spans="1:65" s="2" customFormat="1" ht="16.5" customHeight="1">
      <c r="A402" s="36"/>
      <c r="B402" s="37"/>
      <c r="C402" s="181" t="s">
        <v>612</v>
      </c>
      <c r="D402" s="181" t="s">
        <v>151</v>
      </c>
      <c r="E402" s="182" t="s">
        <v>613</v>
      </c>
      <c r="F402" s="183" t="s">
        <v>614</v>
      </c>
      <c r="G402" s="184" t="s">
        <v>154</v>
      </c>
      <c r="H402" s="185">
        <v>1</v>
      </c>
      <c r="I402" s="186"/>
      <c r="J402" s="187">
        <f>ROUND(I402*H402,2)</f>
        <v>0</v>
      </c>
      <c r="K402" s="183" t="s">
        <v>160</v>
      </c>
      <c r="L402" s="41"/>
      <c r="M402" s="188" t="s">
        <v>19</v>
      </c>
      <c r="N402" s="189" t="s">
        <v>40</v>
      </c>
      <c r="O402" s="66"/>
      <c r="P402" s="190">
        <f>O402*H402</f>
        <v>0</v>
      </c>
      <c r="Q402" s="190">
        <v>0</v>
      </c>
      <c r="R402" s="190">
        <f>Q402*H402</f>
        <v>0</v>
      </c>
      <c r="S402" s="190">
        <v>0</v>
      </c>
      <c r="T402" s="191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92" t="s">
        <v>605</v>
      </c>
      <c r="AT402" s="192" t="s">
        <v>151</v>
      </c>
      <c r="AU402" s="192" t="s">
        <v>78</v>
      </c>
      <c r="AY402" s="19" t="s">
        <v>149</v>
      </c>
      <c r="BE402" s="193">
        <f>IF(N402="základní",J402,0)</f>
        <v>0</v>
      </c>
      <c r="BF402" s="193">
        <f>IF(N402="snížená",J402,0)</f>
        <v>0</v>
      </c>
      <c r="BG402" s="193">
        <f>IF(N402="zákl. přenesená",J402,0)</f>
        <v>0</v>
      </c>
      <c r="BH402" s="193">
        <f>IF(N402="sníž. přenesená",J402,0)</f>
        <v>0</v>
      </c>
      <c r="BI402" s="193">
        <f>IF(N402="nulová",J402,0)</f>
        <v>0</v>
      </c>
      <c r="BJ402" s="19" t="s">
        <v>76</v>
      </c>
      <c r="BK402" s="193">
        <f>ROUND(I402*H402,2)</f>
        <v>0</v>
      </c>
      <c r="BL402" s="19" t="s">
        <v>605</v>
      </c>
      <c r="BM402" s="192" t="s">
        <v>615</v>
      </c>
    </row>
    <row r="403" spans="1:47" s="2" customFormat="1" ht="11.25">
      <c r="A403" s="36"/>
      <c r="B403" s="37"/>
      <c r="C403" s="38"/>
      <c r="D403" s="194" t="s">
        <v>162</v>
      </c>
      <c r="E403" s="38"/>
      <c r="F403" s="195" t="s">
        <v>616</v>
      </c>
      <c r="G403" s="38"/>
      <c r="H403" s="38"/>
      <c r="I403" s="196"/>
      <c r="J403" s="38"/>
      <c r="K403" s="38"/>
      <c r="L403" s="41"/>
      <c r="M403" s="197"/>
      <c r="N403" s="198"/>
      <c r="O403" s="66"/>
      <c r="P403" s="66"/>
      <c r="Q403" s="66"/>
      <c r="R403" s="66"/>
      <c r="S403" s="66"/>
      <c r="T403" s="67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9" t="s">
        <v>162</v>
      </c>
      <c r="AU403" s="19" t="s">
        <v>78</v>
      </c>
    </row>
    <row r="404" spans="1:65" s="2" customFormat="1" ht="16.5" customHeight="1">
      <c r="A404" s="36"/>
      <c r="B404" s="37"/>
      <c r="C404" s="181" t="s">
        <v>617</v>
      </c>
      <c r="D404" s="181" t="s">
        <v>151</v>
      </c>
      <c r="E404" s="182" t="s">
        <v>618</v>
      </c>
      <c r="F404" s="183" t="s">
        <v>619</v>
      </c>
      <c r="G404" s="184" t="s">
        <v>154</v>
      </c>
      <c r="H404" s="185">
        <v>1</v>
      </c>
      <c r="I404" s="186"/>
      <c r="J404" s="187">
        <f>ROUND(I404*H404,2)</f>
        <v>0</v>
      </c>
      <c r="K404" s="183" t="s">
        <v>19</v>
      </c>
      <c r="L404" s="41"/>
      <c r="M404" s="188" t="s">
        <v>19</v>
      </c>
      <c r="N404" s="189" t="s">
        <v>40</v>
      </c>
      <c r="O404" s="66"/>
      <c r="P404" s="190">
        <f>O404*H404</f>
        <v>0</v>
      </c>
      <c r="Q404" s="190">
        <v>0</v>
      </c>
      <c r="R404" s="190">
        <f>Q404*H404</f>
        <v>0</v>
      </c>
      <c r="S404" s="190">
        <v>0</v>
      </c>
      <c r="T404" s="191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92" t="s">
        <v>605</v>
      </c>
      <c r="AT404" s="192" t="s">
        <v>151</v>
      </c>
      <c r="AU404" s="192" t="s">
        <v>78</v>
      </c>
      <c r="AY404" s="19" t="s">
        <v>149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19" t="s">
        <v>76</v>
      </c>
      <c r="BK404" s="193">
        <f>ROUND(I404*H404,2)</f>
        <v>0</v>
      </c>
      <c r="BL404" s="19" t="s">
        <v>605</v>
      </c>
      <c r="BM404" s="192" t="s">
        <v>620</v>
      </c>
    </row>
    <row r="405" spans="2:63" s="12" customFormat="1" ht="22.9" customHeight="1">
      <c r="B405" s="165"/>
      <c r="C405" s="166"/>
      <c r="D405" s="167" t="s">
        <v>68</v>
      </c>
      <c r="E405" s="179" t="s">
        <v>621</v>
      </c>
      <c r="F405" s="179" t="s">
        <v>622</v>
      </c>
      <c r="G405" s="166"/>
      <c r="H405" s="166"/>
      <c r="I405" s="169"/>
      <c r="J405" s="180">
        <f>BK405</f>
        <v>0</v>
      </c>
      <c r="K405" s="166"/>
      <c r="L405" s="171"/>
      <c r="M405" s="172"/>
      <c r="N405" s="173"/>
      <c r="O405" s="173"/>
      <c r="P405" s="174">
        <f>SUM(P406:P408)</f>
        <v>0</v>
      </c>
      <c r="Q405" s="173"/>
      <c r="R405" s="174">
        <f>SUM(R406:R408)</f>
        <v>0</v>
      </c>
      <c r="S405" s="173"/>
      <c r="T405" s="175">
        <f>SUM(T406:T408)</f>
        <v>0</v>
      </c>
      <c r="AR405" s="176" t="s">
        <v>180</v>
      </c>
      <c r="AT405" s="177" t="s">
        <v>68</v>
      </c>
      <c r="AU405" s="177" t="s">
        <v>76</v>
      </c>
      <c r="AY405" s="176" t="s">
        <v>149</v>
      </c>
      <c r="BK405" s="178">
        <f>SUM(BK406:BK408)</f>
        <v>0</v>
      </c>
    </row>
    <row r="406" spans="1:65" s="2" customFormat="1" ht="16.5" customHeight="1">
      <c r="A406" s="36"/>
      <c r="B406" s="37"/>
      <c r="C406" s="181" t="s">
        <v>623</v>
      </c>
      <c r="D406" s="181" t="s">
        <v>151</v>
      </c>
      <c r="E406" s="182" t="s">
        <v>624</v>
      </c>
      <c r="F406" s="183" t="s">
        <v>622</v>
      </c>
      <c r="G406" s="184" t="s">
        <v>154</v>
      </c>
      <c r="H406" s="185">
        <v>1</v>
      </c>
      <c r="I406" s="186"/>
      <c r="J406" s="187">
        <f>ROUND(I406*H406,2)</f>
        <v>0</v>
      </c>
      <c r="K406" s="183" t="s">
        <v>19</v>
      </c>
      <c r="L406" s="41"/>
      <c r="M406" s="188" t="s">
        <v>19</v>
      </c>
      <c r="N406" s="189" t="s">
        <v>40</v>
      </c>
      <c r="O406" s="66"/>
      <c r="P406" s="190">
        <f>O406*H406</f>
        <v>0</v>
      </c>
      <c r="Q406" s="190">
        <v>0</v>
      </c>
      <c r="R406" s="190">
        <f>Q406*H406</f>
        <v>0</v>
      </c>
      <c r="S406" s="190">
        <v>0</v>
      </c>
      <c r="T406" s="191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92" t="s">
        <v>605</v>
      </c>
      <c r="AT406" s="192" t="s">
        <v>151</v>
      </c>
      <c r="AU406" s="192" t="s">
        <v>78</v>
      </c>
      <c r="AY406" s="19" t="s">
        <v>149</v>
      </c>
      <c r="BE406" s="193">
        <f>IF(N406="základní",J406,0)</f>
        <v>0</v>
      </c>
      <c r="BF406" s="193">
        <f>IF(N406="snížená",J406,0)</f>
        <v>0</v>
      </c>
      <c r="BG406" s="193">
        <f>IF(N406="zákl. přenesená",J406,0)</f>
        <v>0</v>
      </c>
      <c r="BH406" s="193">
        <f>IF(N406="sníž. přenesená",J406,0)</f>
        <v>0</v>
      </c>
      <c r="BI406" s="193">
        <f>IF(N406="nulová",J406,0)</f>
        <v>0</v>
      </c>
      <c r="BJ406" s="19" t="s">
        <v>76</v>
      </c>
      <c r="BK406" s="193">
        <f>ROUND(I406*H406,2)</f>
        <v>0</v>
      </c>
      <c r="BL406" s="19" t="s">
        <v>605</v>
      </c>
      <c r="BM406" s="192" t="s">
        <v>625</v>
      </c>
    </row>
    <row r="407" spans="1:65" s="2" customFormat="1" ht="16.5" customHeight="1">
      <c r="A407" s="36"/>
      <c r="B407" s="37"/>
      <c r="C407" s="181" t="s">
        <v>626</v>
      </c>
      <c r="D407" s="181" t="s">
        <v>151</v>
      </c>
      <c r="E407" s="182" t="s">
        <v>627</v>
      </c>
      <c r="F407" s="183" t="s">
        <v>628</v>
      </c>
      <c r="G407" s="184" t="s">
        <v>629</v>
      </c>
      <c r="H407" s="185">
        <v>1</v>
      </c>
      <c r="I407" s="186"/>
      <c r="J407" s="187">
        <f>ROUND(I407*H407,2)</f>
        <v>0</v>
      </c>
      <c r="K407" s="183" t="s">
        <v>19</v>
      </c>
      <c r="L407" s="41"/>
      <c r="M407" s="188" t="s">
        <v>19</v>
      </c>
      <c r="N407" s="189" t="s">
        <v>40</v>
      </c>
      <c r="O407" s="66"/>
      <c r="P407" s="190">
        <f>O407*H407</f>
        <v>0</v>
      </c>
      <c r="Q407" s="190">
        <v>0</v>
      </c>
      <c r="R407" s="190">
        <f>Q407*H407</f>
        <v>0</v>
      </c>
      <c r="S407" s="190">
        <v>0</v>
      </c>
      <c r="T407" s="191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92" t="s">
        <v>605</v>
      </c>
      <c r="AT407" s="192" t="s">
        <v>151</v>
      </c>
      <c r="AU407" s="192" t="s">
        <v>78</v>
      </c>
      <c r="AY407" s="19" t="s">
        <v>149</v>
      </c>
      <c r="BE407" s="193">
        <f>IF(N407="základní",J407,0)</f>
        <v>0</v>
      </c>
      <c r="BF407" s="193">
        <f>IF(N407="snížená",J407,0)</f>
        <v>0</v>
      </c>
      <c r="BG407" s="193">
        <f>IF(N407="zákl. přenesená",J407,0)</f>
        <v>0</v>
      </c>
      <c r="BH407" s="193">
        <f>IF(N407="sníž. přenesená",J407,0)</f>
        <v>0</v>
      </c>
      <c r="BI407" s="193">
        <f>IF(N407="nulová",J407,0)</f>
        <v>0</v>
      </c>
      <c r="BJ407" s="19" t="s">
        <v>76</v>
      </c>
      <c r="BK407" s="193">
        <f>ROUND(I407*H407,2)</f>
        <v>0</v>
      </c>
      <c r="BL407" s="19" t="s">
        <v>605</v>
      </c>
      <c r="BM407" s="192" t="s">
        <v>630</v>
      </c>
    </row>
    <row r="408" spans="1:65" s="2" customFormat="1" ht="16.5" customHeight="1">
      <c r="A408" s="36"/>
      <c r="B408" s="37"/>
      <c r="C408" s="181" t="s">
        <v>631</v>
      </c>
      <c r="D408" s="181" t="s">
        <v>151</v>
      </c>
      <c r="E408" s="182" t="s">
        <v>632</v>
      </c>
      <c r="F408" s="183" t="s">
        <v>633</v>
      </c>
      <c r="G408" s="184" t="s">
        <v>154</v>
      </c>
      <c r="H408" s="185">
        <v>1</v>
      </c>
      <c r="I408" s="186"/>
      <c r="J408" s="187">
        <f>ROUND(I408*H408,2)</f>
        <v>0</v>
      </c>
      <c r="K408" s="183" t="s">
        <v>19</v>
      </c>
      <c r="L408" s="41"/>
      <c r="M408" s="243" t="s">
        <v>19</v>
      </c>
      <c r="N408" s="244" t="s">
        <v>40</v>
      </c>
      <c r="O408" s="245"/>
      <c r="P408" s="246">
        <f>O408*H408</f>
        <v>0</v>
      </c>
      <c r="Q408" s="246">
        <v>0</v>
      </c>
      <c r="R408" s="246">
        <f>Q408*H408</f>
        <v>0</v>
      </c>
      <c r="S408" s="246">
        <v>0</v>
      </c>
      <c r="T408" s="247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92" t="s">
        <v>605</v>
      </c>
      <c r="AT408" s="192" t="s">
        <v>151</v>
      </c>
      <c r="AU408" s="192" t="s">
        <v>78</v>
      </c>
      <c r="AY408" s="19" t="s">
        <v>149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9" t="s">
        <v>76</v>
      </c>
      <c r="BK408" s="193">
        <f>ROUND(I408*H408,2)</f>
        <v>0</v>
      </c>
      <c r="BL408" s="19" t="s">
        <v>605</v>
      </c>
      <c r="BM408" s="192" t="s">
        <v>634</v>
      </c>
    </row>
    <row r="409" spans="1:31" s="2" customFormat="1" ht="6.95" customHeight="1">
      <c r="A409" s="36"/>
      <c r="B409" s="49"/>
      <c r="C409" s="50"/>
      <c r="D409" s="50"/>
      <c r="E409" s="50"/>
      <c r="F409" s="50"/>
      <c r="G409" s="50"/>
      <c r="H409" s="50"/>
      <c r="I409" s="50"/>
      <c r="J409" s="50"/>
      <c r="K409" s="50"/>
      <c r="L409" s="41"/>
      <c r="M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</row>
  </sheetData>
  <sheetProtection algorithmName="SHA-512" hashValue="qfW+boJl+A+XOMcrJmmgLGLnfU+TJnUAqnP0kjk6/IYGOHqlEfQ0tFvr4MD6cEe/rsuH+ify3FdGyKROBbo22g==" saltValue="EjljdjmB9y1RCE9kyKFCa87OO2YkATwcrjZAMux8z5r7Vc6GTR/Speo4SCore7FVokMmoW5dZT3+9XsnhTD1Jw==" spinCount="100000" sheet="1" objects="1" scenarios="1" formatColumns="0" formatRows="0" autoFilter="0"/>
  <autoFilter ref="C96:K408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2" r:id="rId1" display="https://podminky.urs.cz/item/CS_URS_2024_01/113106134"/>
    <hyperlink ref="F107" r:id="rId2" display="https://podminky.urs.cz/item/CS_URS_2024_01/113106195"/>
    <hyperlink ref="F112" r:id="rId3" display="https://podminky.urs.cz/item/CS_URS_2024_01/113107181"/>
    <hyperlink ref="F122" r:id="rId4" display="https://podminky.urs.cz/item/CS_URS_2024_01/113201112"/>
    <hyperlink ref="F127" r:id="rId5" display="https://podminky.urs.cz/item/CS_URS_2024_01/113202111"/>
    <hyperlink ref="F132" r:id="rId6" display="https://podminky.urs.cz/item/CS_URS_2024_01/113203111"/>
    <hyperlink ref="F138" r:id="rId7" display="https://podminky.urs.cz/item/CS_URS_2024_01/122151104"/>
    <hyperlink ref="F149" r:id="rId8" display="https://podminky.urs.cz/item/CS_URS_2024_01/132151103"/>
    <hyperlink ref="F160" r:id="rId9" display="https://podminky.urs.cz/item/CS_URS_2023_02/174151101"/>
    <hyperlink ref="F169" r:id="rId10" display="https://podminky.urs.cz/item/CS_URS_2024_01/181351005"/>
    <hyperlink ref="F177" r:id="rId11" display="https://podminky.urs.cz/item/CS_URS_2023_02/181411131"/>
    <hyperlink ref="F184" r:id="rId12" display="https://podminky.urs.cz/item/CS_URS_2023_02/181951112"/>
    <hyperlink ref="F196" r:id="rId13" display="https://podminky.urs.cz/item/CS_URS_2024_01/564831111"/>
    <hyperlink ref="F201" r:id="rId14" display="https://podminky.urs.cz/item/CS_URS_2024_01/564851011"/>
    <hyperlink ref="F206" r:id="rId15" display="https://podminky.urs.cz/item/CS_URS_2024_01/564861111"/>
    <hyperlink ref="F211" r:id="rId16" display="https://podminky.urs.cz/item/CS_URS_2024_01/564950413R"/>
    <hyperlink ref="F216" r:id="rId17" display="https://podminky.urs.cz/item/CS_URS_2024_01/564951413"/>
    <hyperlink ref="F223" r:id="rId18" display="https://podminky.urs.cz/item/CS_URS_2024_01/573231106"/>
    <hyperlink ref="F228" r:id="rId19" display="https://podminky.urs.cz/item/CS_URS_2024_01/577134121"/>
    <hyperlink ref="F233" r:id="rId20" display="https://podminky.urs.cz/item/CS_URS_2024_01/577176121"/>
    <hyperlink ref="F238" r:id="rId21" display="https://podminky.urs.cz/item/CS_URS_2024_01/596211113"/>
    <hyperlink ref="F251" r:id="rId22" display="https://podminky.urs.cz/item/CS_URS_2024_01/596212213"/>
    <hyperlink ref="F264" r:id="rId23" display="https://podminky.urs.cz/item/CS_URS_2024_01/596412210"/>
    <hyperlink ref="F275" r:id="rId24" display="https://podminky.urs.cz/item/CS_URS_2023_02/871315221"/>
    <hyperlink ref="F280" r:id="rId25" display="https://podminky.urs.cz/item/CS_URS_2023_02/877310310"/>
    <hyperlink ref="F289" r:id="rId26" display="https://podminky.urs.cz/item/CS_URS_2023_02/895941302"/>
    <hyperlink ref="F292" r:id="rId27" display="https://podminky.urs.cz/item/CS_URS_2023_01/895941313"/>
    <hyperlink ref="F295" r:id="rId28" display="https://podminky.urs.cz/item/CS_URS_2023_01/895941332"/>
    <hyperlink ref="F298" r:id="rId29" display="https://podminky.urs.cz/item/CS_URS_2023_01/895941362"/>
    <hyperlink ref="F301" r:id="rId30" display="https://podminky.urs.cz/item/CS_URS_2023_01/899204112"/>
    <hyperlink ref="F306" r:id="rId31" display="https://podminky.urs.cz/item/CS_URS_2023_01/899231111"/>
    <hyperlink ref="F308" r:id="rId32" display="https://podminky.urs.cz/item/CS_URS_2023_01/899331111"/>
    <hyperlink ref="F310" r:id="rId33" display="https://podminky.urs.cz/item/CS_URS_2023_01/899431111"/>
    <hyperlink ref="F313" r:id="rId34" display="https://podminky.urs.cz/item/CS_URS_2023_01/914111111"/>
    <hyperlink ref="F315" r:id="rId35" display="https://podminky.urs.cz/item/CS_URS_2023_01/914511112"/>
    <hyperlink ref="F320" r:id="rId36" display="https://podminky.urs.cz/item/CS_URS_2023_02/915121121"/>
    <hyperlink ref="F322" r:id="rId37" display="https://podminky.urs.cz/item/CS_URS_2023_02/915221122"/>
    <hyperlink ref="F324" r:id="rId38" display="https://podminky.urs.cz/item/CS_URS_2024_01/916111123"/>
    <hyperlink ref="F335" r:id="rId39" display="https://podminky.urs.cz/item/CS_URS_2024_01/916131213"/>
    <hyperlink ref="F342" r:id="rId40" display="https://podminky.urs.cz/item/CS_URS_2024_01/916231213"/>
    <hyperlink ref="F348" r:id="rId41" display="https://podminky.urs.cz/item/CS_URS_2024_01/916241113"/>
    <hyperlink ref="F363" r:id="rId42" display="https://podminky.urs.cz/item/CS_URS_2023_01/919732211"/>
    <hyperlink ref="F370" r:id="rId43" display="https://podminky.urs.cz/item/CS_URS_2023_02/966006132"/>
    <hyperlink ref="F372" r:id="rId44" display="https://podminky.urs.cz/item/CS_URS_2024_01/966006211"/>
    <hyperlink ref="F374" r:id="rId45" display="https://podminky.urs.cz/item/CS_URS_2024_01/979024443"/>
    <hyperlink ref="F379" r:id="rId46" display="https://podminky.urs.cz/item/CS_URS_2024_01/979071112"/>
    <hyperlink ref="F391" r:id="rId47" display="https://podminky.urs.cz/item/CS_URS_2023_02/711161273"/>
    <hyperlink ref="F403" r:id="rId48" display="https://podminky.urs.cz/item/CS_URS_2024_01/0124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86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78</v>
      </c>
    </row>
    <row r="4" spans="2:46" s="1" customFormat="1" ht="24.95" customHeight="1">
      <c r="B4" s="22"/>
      <c r="D4" s="113" t="s">
        <v>111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Oprava povrchu komunikací, výměna vodovodu a oprava kanalizace v Klatovech 2024, 5. část</v>
      </c>
      <c r="F7" s="405"/>
      <c r="G7" s="405"/>
      <c r="H7" s="405"/>
      <c r="L7" s="22"/>
    </row>
    <row r="8" spans="2:12" s="1" customFormat="1" ht="12" customHeight="1">
      <c r="B8" s="22"/>
      <c r="D8" s="115" t="s">
        <v>114</v>
      </c>
      <c r="L8" s="22"/>
    </row>
    <row r="9" spans="1:31" s="2" customFormat="1" ht="16.5" customHeight="1">
      <c r="A9" s="36"/>
      <c r="B9" s="41"/>
      <c r="C9" s="36"/>
      <c r="D9" s="36"/>
      <c r="E9" s="404" t="s">
        <v>115</v>
      </c>
      <c r="F9" s="406"/>
      <c r="G9" s="406"/>
      <c r="H9" s="406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116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07" t="s">
        <v>635</v>
      </c>
      <c r="F11" s="406"/>
      <c r="G11" s="406"/>
      <c r="H11" s="406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19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21</v>
      </c>
      <c r="E14" s="36"/>
      <c r="F14" s="105" t="s">
        <v>22</v>
      </c>
      <c r="G14" s="36"/>
      <c r="H14" s="36"/>
      <c r="I14" s="115" t="s">
        <v>23</v>
      </c>
      <c r="J14" s="117" t="str">
        <f>'Rekapitulace stavby'!AN8</f>
        <v>10. 4. 2024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25</v>
      </c>
      <c r="E16" s="36"/>
      <c r="F16" s="36"/>
      <c r="G16" s="36"/>
      <c r="H16" s="36"/>
      <c r="I16" s="115" t="s">
        <v>26</v>
      </c>
      <c r="J16" s="105" t="str">
        <f>IF('Rekapitulace stavby'!AN10="","",'Rekapitulace stavby'!AN10)</f>
        <v/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5" t="s">
        <v>27</v>
      </c>
      <c r="J17" s="105" t="str">
        <f>IF('Rekapitulace stavby'!AN11="","",'Rekapitulace stavby'!AN11)</f>
        <v/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28</v>
      </c>
      <c r="E19" s="36"/>
      <c r="F19" s="36"/>
      <c r="G19" s="36"/>
      <c r="H19" s="36"/>
      <c r="I19" s="115" t="s">
        <v>26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08" t="str">
        <f>'Rekapitulace stavby'!E14</f>
        <v>Vyplň údaj</v>
      </c>
      <c r="F20" s="409"/>
      <c r="G20" s="409"/>
      <c r="H20" s="409"/>
      <c r="I20" s="115" t="s">
        <v>27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30</v>
      </c>
      <c r="E22" s="36"/>
      <c r="F22" s="36"/>
      <c r="G22" s="36"/>
      <c r="H22" s="36"/>
      <c r="I22" s="115" t="s">
        <v>26</v>
      </c>
      <c r="J22" s="105" t="str">
        <f>IF('Rekapitulace stavby'!AN16="","",'Rekapitulace stavby'!AN16)</f>
        <v/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 xml:space="preserve"> </v>
      </c>
      <c r="F23" s="36"/>
      <c r="G23" s="36"/>
      <c r="H23" s="36"/>
      <c r="I23" s="115" t="s">
        <v>27</v>
      </c>
      <c r="J23" s="105" t="str">
        <f>IF('Rekapitulace stavby'!AN17="","",'Rekapitulace stavby'!AN17)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32</v>
      </c>
      <c r="E25" s="36"/>
      <c r="F25" s="36"/>
      <c r="G25" s="36"/>
      <c r="H25" s="36"/>
      <c r="I25" s="115" t="s">
        <v>26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5" t="s">
        <v>27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33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410" t="s">
        <v>19</v>
      </c>
      <c r="F29" s="410"/>
      <c r="G29" s="410"/>
      <c r="H29" s="41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35</v>
      </c>
      <c r="E32" s="36"/>
      <c r="F32" s="36"/>
      <c r="G32" s="36"/>
      <c r="H32" s="36"/>
      <c r="I32" s="36"/>
      <c r="J32" s="123">
        <f>ROUND(J96,2)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37</v>
      </c>
      <c r="G34" s="36"/>
      <c r="H34" s="36"/>
      <c r="I34" s="124" t="s">
        <v>36</v>
      </c>
      <c r="J34" s="124" t="s">
        <v>38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39</v>
      </c>
      <c r="E35" s="115" t="s">
        <v>40</v>
      </c>
      <c r="F35" s="126">
        <f>ROUND((SUM(BE96:BE429)),2)</f>
        <v>0</v>
      </c>
      <c r="G35" s="36"/>
      <c r="H35" s="36"/>
      <c r="I35" s="127">
        <v>0.21</v>
      </c>
      <c r="J35" s="126">
        <f>ROUND(((SUM(BE96:BE429))*I35),2)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41</v>
      </c>
      <c r="F36" s="126">
        <f>ROUND((SUM(BF96:BF429)),2)</f>
        <v>0</v>
      </c>
      <c r="G36" s="36"/>
      <c r="H36" s="36"/>
      <c r="I36" s="127">
        <v>0.15</v>
      </c>
      <c r="J36" s="126">
        <f>ROUND(((SUM(BF96:BF429))*I36),2)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42</v>
      </c>
      <c r="F37" s="126">
        <f>ROUND((SUM(BG96:BG429)),2)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43</v>
      </c>
      <c r="F38" s="126">
        <f>ROUND((SUM(BH96:BH429)),2)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44</v>
      </c>
      <c r="F39" s="126">
        <f>ROUND((SUM(BI96:BI429)),2)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45</v>
      </c>
      <c r="E41" s="130"/>
      <c r="F41" s="130"/>
      <c r="G41" s="131" t="s">
        <v>46</v>
      </c>
      <c r="H41" s="132" t="s">
        <v>47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118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11" t="str">
        <f>E7</f>
        <v>Oprava povrchu komunikací, výměna vodovodu a oprava kanalizace v Klatovech 2024, 5. část</v>
      </c>
      <c r="F50" s="412"/>
      <c r="G50" s="412"/>
      <c r="H50" s="412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11" t="s">
        <v>115</v>
      </c>
      <c r="F52" s="413"/>
      <c r="G52" s="413"/>
      <c r="H52" s="413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116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201-1 - VÝMĚNA VODOVODU</v>
      </c>
      <c r="F54" s="413"/>
      <c r="G54" s="413"/>
      <c r="H54" s="413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10. 4. 2024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30</v>
      </c>
      <c r="J58" s="34" t="str">
        <f>E23</f>
        <v xml:space="preserve"> 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28</v>
      </c>
      <c r="D59" s="38"/>
      <c r="E59" s="38"/>
      <c r="F59" s="29" t="str">
        <f>IF(E20="","",E20)</f>
        <v>Vyplň údaj</v>
      </c>
      <c r="G59" s="38"/>
      <c r="H59" s="38"/>
      <c r="I59" s="31" t="s">
        <v>32</v>
      </c>
      <c r="J59" s="34" t="str">
        <f>E26</f>
        <v xml:space="preserve"> 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119</v>
      </c>
      <c r="D61" s="140"/>
      <c r="E61" s="140"/>
      <c r="F61" s="140"/>
      <c r="G61" s="140"/>
      <c r="H61" s="140"/>
      <c r="I61" s="140"/>
      <c r="J61" s="141" t="s">
        <v>120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67</v>
      </c>
      <c r="D63" s="38"/>
      <c r="E63" s="38"/>
      <c r="F63" s="38"/>
      <c r="G63" s="38"/>
      <c r="H63" s="38"/>
      <c r="I63" s="38"/>
      <c r="J63" s="79">
        <f>J96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121</v>
      </c>
    </row>
    <row r="64" spans="2:12" s="9" customFormat="1" ht="24.95" customHeight="1">
      <c r="B64" s="143"/>
      <c r="C64" s="144"/>
      <c r="D64" s="145" t="s">
        <v>122</v>
      </c>
      <c r="E64" s="146"/>
      <c r="F64" s="146"/>
      <c r="G64" s="146"/>
      <c r="H64" s="146"/>
      <c r="I64" s="146"/>
      <c r="J64" s="147">
        <f>J97</f>
        <v>0</v>
      </c>
      <c r="K64" s="144"/>
      <c r="L64" s="148"/>
    </row>
    <row r="65" spans="2:12" s="10" customFormat="1" ht="19.9" customHeight="1">
      <c r="B65" s="149"/>
      <c r="C65" s="99"/>
      <c r="D65" s="150" t="s">
        <v>123</v>
      </c>
      <c r="E65" s="151"/>
      <c r="F65" s="151"/>
      <c r="G65" s="151"/>
      <c r="H65" s="151"/>
      <c r="I65" s="151"/>
      <c r="J65" s="152">
        <f>J98</f>
        <v>0</v>
      </c>
      <c r="K65" s="99"/>
      <c r="L65" s="153"/>
    </row>
    <row r="66" spans="2:12" s="10" customFormat="1" ht="19.9" customHeight="1">
      <c r="B66" s="149"/>
      <c r="C66" s="99"/>
      <c r="D66" s="150" t="s">
        <v>636</v>
      </c>
      <c r="E66" s="151"/>
      <c r="F66" s="151"/>
      <c r="G66" s="151"/>
      <c r="H66" s="151"/>
      <c r="I66" s="151"/>
      <c r="J66" s="152">
        <f>J188</f>
        <v>0</v>
      </c>
      <c r="K66" s="99"/>
      <c r="L66" s="153"/>
    </row>
    <row r="67" spans="2:12" s="10" customFormat="1" ht="19.9" customHeight="1">
      <c r="B67" s="149"/>
      <c r="C67" s="99"/>
      <c r="D67" s="150" t="s">
        <v>124</v>
      </c>
      <c r="E67" s="151"/>
      <c r="F67" s="151"/>
      <c r="G67" s="151"/>
      <c r="H67" s="151"/>
      <c r="I67" s="151"/>
      <c r="J67" s="152">
        <f>J201</f>
        <v>0</v>
      </c>
      <c r="K67" s="99"/>
      <c r="L67" s="153"/>
    </row>
    <row r="68" spans="2:12" s="10" customFormat="1" ht="19.9" customHeight="1">
      <c r="B68" s="149"/>
      <c r="C68" s="99"/>
      <c r="D68" s="150" t="s">
        <v>125</v>
      </c>
      <c r="E68" s="151"/>
      <c r="F68" s="151"/>
      <c r="G68" s="151"/>
      <c r="H68" s="151"/>
      <c r="I68" s="151"/>
      <c r="J68" s="152">
        <f>J234</f>
        <v>0</v>
      </c>
      <c r="K68" s="99"/>
      <c r="L68" s="153"/>
    </row>
    <row r="69" spans="2:12" s="10" customFormat="1" ht="19.9" customHeight="1">
      <c r="B69" s="149"/>
      <c r="C69" s="99"/>
      <c r="D69" s="150" t="s">
        <v>637</v>
      </c>
      <c r="E69" s="151"/>
      <c r="F69" s="151"/>
      <c r="G69" s="151"/>
      <c r="H69" s="151"/>
      <c r="I69" s="151"/>
      <c r="J69" s="152">
        <f>J290</f>
        <v>0</v>
      </c>
      <c r="K69" s="99"/>
      <c r="L69" s="153"/>
    </row>
    <row r="70" spans="2:12" s="10" customFormat="1" ht="19.9" customHeight="1">
      <c r="B70" s="149"/>
      <c r="C70" s="99"/>
      <c r="D70" s="150" t="s">
        <v>638</v>
      </c>
      <c r="E70" s="151"/>
      <c r="F70" s="151"/>
      <c r="G70" s="151"/>
      <c r="H70" s="151"/>
      <c r="I70" s="151"/>
      <c r="J70" s="152">
        <f>J343</f>
        <v>0</v>
      </c>
      <c r="K70" s="99"/>
      <c r="L70" s="153"/>
    </row>
    <row r="71" spans="2:12" s="10" customFormat="1" ht="19.9" customHeight="1">
      <c r="B71" s="149"/>
      <c r="C71" s="99"/>
      <c r="D71" s="150" t="s">
        <v>639</v>
      </c>
      <c r="E71" s="151"/>
      <c r="F71" s="151"/>
      <c r="G71" s="151"/>
      <c r="H71" s="151"/>
      <c r="I71" s="151"/>
      <c r="J71" s="152">
        <f>J363</f>
        <v>0</v>
      </c>
      <c r="K71" s="99"/>
      <c r="L71" s="153"/>
    </row>
    <row r="72" spans="2:12" s="10" customFormat="1" ht="19.9" customHeight="1">
      <c r="B72" s="149"/>
      <c r="C72" s="99"/>
      <c r="D72" s="150" t="s">
        <v>126</v>
      </c>
      <c r="E72" s="151"/>
      <c r="F72" s="151"/>
      <c r="G72" s="151"/>
      <c r="H72" s="151"/>
      <c r="I72" s="151"/>
      <c r="J72" s="152">
        <f>J395</f>
        <v>0</v>
      </c>
      <c r="K72" s="99"/>
      <c r="L72" s="153"/>
    </row>
    <row r="73" spans="2:12" s="10" customFormat="1" ht="19.9" customHeight="1">
      <c r="B73" s="149"/>
      <c r="C73" s="99"/>
      <c r="D73" s="150" t="s">
        <v>127</v>
      </c>
      <c r="E73" s="151"/>
      <c r="F73" s="151"/>
      <c r="G73" s="151"/>
      <c r="H73" s="151"/>
      <c r="I73" s="151"/>
      <c r="J73" s="152">
        <f>J414</f>
        <v>0</v>
      </c>
      <c r="K73" s="99"/>
      <c r="L73" s="153"/>
    </row>
    <row r="74" spans="2:12" s="10" customFormat="1" ht="19.9" customHeight="1">
      <c r="B74" s="149"/>
      <c r="C74" s="99"/>
      <c r="D74" s="150" t="s">
        <v>128</v>
      </c>
      <c r="E74" s="151"/>
      <c r="F74" s="151"/>
      <c r="G74" s="151"/>
      <c r="H74" s="151"/>
      <c r="I74" s="151"/>
      <c r="J74" s="152">
        <f>J425</f>
        <v>0</v>
      </c>
      <c r="K74" s="99"/>
      <c r="L74" s="153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134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411" t="str">
        <f>E7</f>
        <v>Oprava povrchu komunikací, výměna vodovodu a oprava kanalizace v Klatovech 2024, 5. část</v>
      </c>
      <c r="F84" s="412"/>
      <c r="G84" s="412"/>
      <c r="H84" s="412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:12" s="1" customFormat="1" ht="12" customHeight="1">
      <c r="B85" s="23"/>
      <c r="C85" s="31" t="s">
        <v>114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36"/>
      <c r="B86" s="37"/>
      <c r="C86" s="38"/>
      <c r="D86" s="38"/>
      <c r="E86" s="411" t="s">
        <v>115</v>
      </c>
      <c r="F86" s="413"/>
      <c r="G86" s="413"/>
      <c r="H86" s="413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116</v>
      </c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65" t="str">
        <f>E11</f>
        <v>SO 201-1 - VÝMĚNA VODOVODU</v>
      </c>
      <c r="F88" s="413"/>
      <c r="G88" s="413"/>
      <c r="H88" s="413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21</v>
      </c>
      <c r="D90" s="38"/>
      <c r="E90" s="38"/>
      <c r="F90" s="29" t="str">
        <f>F14</f>
        <v xml:space="preserve"> </v>
      </c>
      <c r="G90" s="38"/>
      <c r="H90" s="38"/>
      <c r="I90" s="31" t="s">
        <v>23</v>
      </c>
      <c r="J90" s="61" t="str">
        <f>IF(J14="","",J14)</f>
        <v>10. 4. 2024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25</v>
      </c>
      <c r="D92" s="38"/>
      <c r="E92" s="38"/>
      <c r="F92" s="29" t="str">
        <f>E17</f>
        <v xml:space="preserve"> </v>
      </c>
      <c r="G92" s="38"/>
      <c r="H92" s="38"/>
      <c r="I92" s="31" t="s">
        <v>30</v>
      </c>
      <c r="J92" s="34" t="str">
        <f>E23</f>
        <v xml:space="preserve"> 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28</v>
      </c>
      <c r="D93" s="38"/>
      <c r="E93" s="38"/>
      <c r="F93" s="29" t="str">
        <f>IF(E20="","",E20)</f>
        <v>Vyplň údaj</v>
      </c>
      <c r="G93" s="38"/>
      <c r="H93" s="38"/>
      <c r="I93" s="31" t="s">
        <v>32</v>
      </c>
      <c r="J93" s="34" t="str">
        <f>E26</f>
        <v xml:space="preserve"> 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54"/>
      <c r="B95" s="155"/>
      <c r="C95" s="156" t="s">
        <v>135</v>
      </c>
      <c r="D95" s="157" t="s">
        <v>54</v>
      </c>
      <c r="E95" s="157" t="s">
        <v>50</v>
      </c>
      <c r="F95" s="157" t="s">
        <v>51</v>
      </c>
      <c r="G95" s="157" t="s">
        <v>136</v>
      </c>
      <c r="H95" s="157" t="s">
        <v>137</v>
      </c>
      <c r="I95" s="157" t="s">
        <v>138</v>
      </c>
      <c r="J95" s="157" t="s">
        <v>120</v>
      </c>
      <c r="K95" s="158" t="s">
        <v>139</v>
      </c>
      <c r="L95" s="159"/>
      <c r="M95" s="70" t="s">
        <v>19</v>
      </c>
      <c r="N95" s="71" t="s">
        <v>39</v>
      </c>
      <c r="O95" s="71" t="s">
        <v>140</v>
      </c>
      <c r="P95" s="71" t="s">
        <v>141</v>
      </c>
      <c r="Q95" s="71" t="s">
        <v>142</v>
      </c>
      <c r="R95" s="71" t="s">
        <v>143</v>
      </c>
      <c r="S95" s="71" t="s">
        <v>144</v>
      </c>
      <c r="T95" s="72" t="s">
        <v>145</v>
      </c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</row>
    <row r="96" spans="1:63" s="2" customFormat="1" ht="22.9" customHeight="1">
      <c r="A96" s="36"/>
      <c r="B96" s="37"/>
      <c r="C96" s="77" t="s">
        <v>146</v>
      </c>
      <c r="D96" s="38"/>
      <c r="E96" s="38"/>
      <c r="F96" s="38"/>
      <c r="G96" s="38"/>
      <c r="H96" s="38"/>
      <c r="I96" s="38"/>
      <c r="J96" s="160">
        <f>BK96</f>
        <v>0</v>
      </c>
      <c r="K96" s="38"/>
      <c r="L96" s="41"/>
      <c r="M96" s="73"/>
      <c r="N96" s="161"/>
      <c r="O96" s="74"/>
      <c r="P96" s="162">
        <f>P97</f>
        <v>0</v>
      </c>
      <c r="Q96" s="74"/>
      <c r="R96" s="162">
        <f>R97</f>
        <v>0</v>
      </c>
      <c r="S96" s="74"/>
      <c r="T96" s="163">
        <f>T97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68</v>
      </c>
      <c r="AU96" s="19" t="s">
        <v>121</v>
      </c>
      <c r="BK96" s="164">
        <f>BK97</f>
        <v>0</v>
      </c>
    </row>
    <row r="97" spans="2:63" s="12" customFormat="1" ht="25.9" customHeight="1">
      <c r="B97" s="165"/>
      <c r="C97" s="166"/>
      <c r="D97" s="167" t="s">
        <v>68</v>
      </c>
      <c r="E97" s="168" t="s">
        <v>147</v>
      </c>
      <c r="F97" s="168" t="s">
        <v>148</v>
      </c>
      <c r="G97" s="166"/>
      <c r="H97" s="166"/>
      <c r="I97" s="169"/>
      <c r="J97" s="170">
        <f>BK97</f>
        <v>0</v>
      </c>
      <c r="K97" s="166"/>
      <c r="L97" s="171"/>
      <c r="M97" s="172"/>
      <c r="N97" s="173"/>
      <c r="O97" s="173"/>
      <c r="P97" s="174">
        <f>P98+P188+P201+P234+P290+P343+P363+P395+P414+P425</f>
        <v>0</v>
      </c>
      <c r="Q97" s="173"/>
      <c r="R97" s="174">
        <f>R98+R188+R201+R234+R290+R343+R363+R395+R414+R425</f>
        <v>0</v>
      </c>
      <c r="S97" s="173"/>
      <c r="T97" s="175">
        <f>T98+T188+T201+T234+T290+T343+T363+T395+T414+T425</f>
        <v>0</v>
      </c>
      <c r="AR97" s="176" t="s">
        <v>76</v>
      </c>
      <c r="AT97" s="177" t="s">
        <v>68</v>
      </c>
      <c r="AU97" s="177" t="s">
        <v>69</v>
      </c>
      <c r="AY97" s="176" t="s">
        <v>149</v>
      </c>
      <c r="BK97" s="178">
        <f>BK98+BK188+BK201+BK234+BK290+BK343+BK363+BK395+BK414+BK425</f>
        <v>0</v>
      </c>
    </row>
    <row r="98" spans="2:63" s="12" customFormat="1" ht="22.9" customHeight="1">
      <c r="B98" s="165"/>
      <c r="C98" s="166"/>
      <c r="D98" s="167" t="s">
        <v>68</v>
      </c>
      <c r="E98" s="179" t="s">
        <v>76</v>
      </c>
      <c r="F98" s="179" t="s">
        <v>150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SUM(P99:P187)</f>
        <v>0</v>
      </c>
      <c r="Q98" s="173"/>
      <c r="R98" s="174">
        <f>SUM(R99:R187)</f>
        <v>0</v>
      </c>
      <c r="S98" s="173"/>
      <c r="T98" s="175">
        <f>SUM(T99:T187)</f>
        <v>0</v>
      </c>
      <c r="AR98" s="176" t="s">
        <v>76</v>
      </c>
      <c r="AT98" s="177" t="s">
        <v>68</v>
      </c>
      <c r="AU98" s="177" t="s">
        <v>76</v>
      </c>
      <c r="AY98" s="176" t="s">
        <v>149</v>
      </c>
      <c r="BK98" s="178">
        <f>SUM(BK99:BK187)</f>
        <v>0</v>
      </c>
    </row>
    <row r="99" spans="1:65" s="2" customFormat="1" ht="16.5" customHeight="1">
      <c r="A99" s="36"/>
      <c r="B99" s="37"/>
      <c r="C99" s="181" t="s">
        <v>76</v>
      </c>
      <c r="D99" s="181" t="s">
        <v>151</v>
      </c>
      <c r="E99" s="182" t="s">
        <v>640</v>
      </c>
      <c r="F99" s="183" t="s">
        <v>641</v>
      </c>
      <c r="G99" s="184" t="s">
        <v>159</v>
      </c>
      <c r="H99" s="185">
        <v>4.5</v>
      </c>
      <c r="I99" s="186"/>
      <c r="J99" s="187">
        <f>ROUND(I99*H99,2)</f>
        <v>0</v>
      </c>
      <c r="K99" s="183" t="s">
        <v>19</v>
      </c>
      <c r="L99" s="41"/>
      <c r="M99" s="188" t="s">
        <v>19</v>
      </c>
      <c r="N99" s="189" t="s">
        <v>40</v>
      </c>
      <c r="O99" s="66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155</v>
      </c>
      <c r="AT99" s="192" t="s">
        <v>151</v>
      </c>
      <c r="AU99" s="192" t="s">
        <v>78</v>
      </c>
      <c r="AY99" s="19" t="s">
        <v>149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9" t="s">
        <v>76</v>
      </c>
      <c r="BK99" s="193">
        <f>ROUND(I99*H99,2)</f>
        <v>0</v>
      </c>
      <c r="BL99" s="19" t="s">
        <v>155</v>
      </c>
      <c r="BM99" s="192" t="s">
        <v>78</v>
      </c>
    </row>
    <row r="100" spans="1:65" s="2" customFormat="1" ht="16.5" customHeight="1">
      <c r="A100" s="36"/>
      <c r="B100" s="37"/>
      <c r="C100" s="181" t="s">
        <v>78</v>
      </c>
      <c r="D100" s="181" t="s">
        <v>151</v>
      </c>
      <c r="E100" s="182" t="s">
        <v>642</v>
      </c>
      <c r="F100" s="183" t="s">
        <v>643</v>
      </c>
      <c r="G100" s="184" t="s">
        <v>159</v>
      </c>
      <c r="H100" s="185">
        <v>31.348</v>
      </c>
      <c r="I100" s="186"/>
      <c r="J100" s="187">
        <f>ROUND(I100*H100,2)</f>
        <v>0</v>
      </c>
      <c r="K100" s="183" t="s">
        <v>160</v>
      </c>
      <c r="L100" s="41"/>
      <c r="M100" s="188" t="s">
        <v>19</v>
      </c>
      <c r="N100" s="189" t="s">
        <v>40</v>
      </c>
      <c r="O100" s="66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155</v>
      </c>
      <c r="AT100" s="192" t="s">
        <v>151</v>
      </c>
      <c r="AU100" s="192" t="s">
        <v>78</v>
      </c>
      <c r="AY100" s="19" t="s">
        <v>149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9" t="s">
        <v>76</v>
      </c>
      <c r="BK100" s="193">
        <f>ROUND(I100*H100,2)</f>
        <v>0</v>
      </c>
      <c r="BL100" s="19" t="s">
        <v>155</v>
      </c>
      <c r="BM100" s="192" t="s">
        <v>155</v>
      </c>
    </row>
    <row r="101" spans="1:47" s="2" customFormat="1" ht="11.25">
      <c r="A101" s="36"/>
      <c r="B101" s="37"/>
      <c r="C101" s="38"/>
      <c r="D101" s="194" t="s">
        <v>162</v>
      </c>
      <c r="E101" s="38"/>
      <c r="F101" s="195" t="s">
        <v>644</v>
      </c>
      <c r="G101" s="38"/>
      <c r="H101" s="38"/>
      <c r="I101" s="196"/>
      <c r="J101" s="38"/>
      <c r="K101" s="38"/>
      <c r="L101" s="41"/>
      <c r="M101" s="197"/>
      <c r="N101" s="198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162</v>
      </c>
      <c r="AU101" s="19" t="s">
        <v>78</v>
      </c>
    </row>
    <row r="102" spans="2:51" s="14" customFormat="1" ht="11.25">
      <c r="B102" s="210"/>
      <c r="C102" s="211"/>
      <c r="D102" s="201" t="s">
        <v>164</v>
      </c>
      <c r="E102" s="212" t="s">
        <v>19</v>
      </c>
      <c r="F102" s="213" t="s">
        <v>645</v>
      </c>
      <c r="G102" s="211"/>
      <c r="H102" s="214">
        <v>13.648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164</v>
      </c>
      <c r="AU102" s="220" t="s">
        <v>78</v>
      </c>
      <c r="AV102" s="14" t="s">
        <v>78</v>
      </c>
      <c r="AW102" s="14" t="s">
        <v>31</v>
      </c>
      <c r="AX102" s="14" t="s">
        <v>69</v>
      </c>
      <c r="AY102" s="220" t="s">
        <v>149</v>
      </c>
    </row>
    <row r="103" spans="2:51" s="14" customFormat="1" ht="11.25">
      <c r="B103" s="210"/>
      <c r="C103" s="211"/>
      <c r="D103" s="201" t="s">
        <v>164</v>
      </c>
      <c r="E103" s="212" t="s">
        <v>19</v>
      </c>
      <c r="F103" s="213" t="s">
        <v>646</v>
      </c>
      <c r="G103" s="211"/>
      <c r="H103" s="214">
        <v>17.7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164</v>
      </c>
      <c r="AU103" s="220" t="s">
        <v>78</v>
      </c>
      <c r="AV103" s="14" t="s">
        <v>78</v>
      </c>
      <c r="AW103" s="14" t="s">
        <v>31</v>
      </c>
      <c r="AX103" s="14" t="s">
        <v>69</v>
      </c>
      <c r="AY103" s="220" t="s">
        <v>149</v>
      </c>
    </row>
    <row r="104" spans="2:51" s="15" customFormat="1" ht="11.25">
      <c r="B104" s="221"/>
      <c r="C104" s="222"/>
      <c r="D104" s="201" t="s">
        <v>164</v>
      </c>
      <c r="E104" s="223" t="s">
        <v>19</v>
      </c>
      <c r="F104" s="224" t="s">
        <v>166</v>
      </c>
      <c r="G104" s="222"/>
      <c r="H104" s="225">
        <v>31.348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164</v>
      </c>
      <c r="AU104" s="231" t="s">
        <v>78</v>
      </c>
      <c r="AV104" s="15" t="s">
        <v>155</v>
      </c>
      <c r="AW104" s="15" t="s">
        <v>31</v>
      </c>
      <c r="AX104" s="15" t="s">
        <v>76</v>
      </c>
      <c r="AY104" s="231" t="s">
        <v>149</v>
      </c>
    </row>
    <row r="105" spans="1:65" s="2" customFormat="1" ht="21.75" customHeight="1">
      <c r="A105" s="36"/>
      <c r="B105" s="37"/>
      <c r="C105" s="181" t="s">
        <v>167</v>
      </c>
      <c r="D105" s="181" t="s">
        <v>151</v>
      </c>
      <c r="E105" s="182" t="s">
        <v>647</v>
      </c>
      <c r="F105" s="183" t="s">
        <v>648</v>
      </c>
      <c r="G105" s="184" t="s">
        <v>159</v>
      </c>
      <c r="H105" s="185">
        <v>28.413</v>
      </c>
      <c r="I105" s="186"/>
      <c r="J105" s="187">
        <f>ROUND(I105*H105,2)</f>
        <v>0</v>
      </c>
      <c r="K105" s="183" t="s">
        <v>160</v>
      </c>
      <c r="L105" s="41"/>
      <c r="M105" s="188" t="s">
        <v>19</v>
      </c>
      <c r="N105" s="189" t="s">
        <v>40</v>
      </c>
      <c r="O105" s="66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155</v>
      </c>
      <c r="AT105" s="192" t="s">
        <v>151</v>
      </c>
      <c r="AU105" s="192" t="s">
        <v>78</v>
      </c>
      <c r="AY105" s="19" t="s">
        <v>149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9" t="s">
        <v>76</v>
      </c>
      <c r="BK105" s="193">
        <f>ROUND(I105*H105,2)</f>
        <v>0</v>
      </c>
      <c r="BL105" s="19" t="s">
        <v>155</v>
      </c>
      <c r="BM105" s="192" t="s">
        <v>188</v>
      </c>
    </row>
    <row r="106" spans="1:47" s="2" customFormat="1" ht="11.25">
      <c r="A106" s="36"/>
      <c r="B106" s="37"/>
      <c r="C106" s="38"/>
      <c r="D106" s="194" t="s">
        <v>162</v>
      </c>
      <c r="E106" s="38"/>
      <c r="F106" s="195" t="s">
        <v>649</v>
      </c>
      <c r="G106" s="38"/>
      <c r="H106" s="38"/>
      <c r="I106" s="196"/>
      <c r="J106" s="38"/>
      <c r="K106" s="38"/>
      <c r="L106" s="41"/>
      <c r="M106" s="197"/>
      <c r="N106" s="198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162</v>
      </c>
      <c r="AU106" s="19" t="s">
        <v>78</v>
      </c>
    </row>
    <row r="107" spans="2:51" s="14" customFormat="1" ht="11.25">
      <c r="B107" s="210"/>
      <c r="C107" s="211"/>
      <c r="D107" s="201" t="s">
        <v>164</v>
      </c>
      <c r="E107" s="212" t="s">
        <v>19</v>
      </c>
      <c r="F107" s="213" t="s">
        <v>650</v>
      </c>
      <c r="G107" s="211"/>
      <c r="H107" s="214">
        <v>17.913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164</v>
      </c>
      <c r="AU107" s="220" t="s">
        <v>78</v>
      </c>
      <c r="AV107" s="14" t="s">
        <v>78</v>
      </c>
      <c r="AW107" s="14" t="s">
        <v>31</v>
      </c>
      <c r="AX107" s="14" t="s">
        <v>69</v>
      </c>
      <c r="AY107" s="220" t="s">
        <v>149</v>
      </c>
    </row>
    <row r="108" spans="2:51" s="14" customFormat="1" ht="11.25">
      <c r="B108" s="210"/>
      <c r="C108" s="211"/>
      <c r="D108" s="201" t="s">
        <v>164</v>
      </c>
      <c r="E108" s="212" t="s">
        <v>19</v>
      </c>
      <c r="F108" s="213" t="s">
        <v>651</v>
      </c>
      <c r="G108" s="211"/>
      <c r="H108" s="214">
        <v>10.5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164</v>
      </c>
      <c r="AU108" s="220" t="s">
        <v>78</v>
      </c>
      <c r="AV108" s="14" t="s">
        <v>78</v>
      </c>
      <c r="AW108" s="14" t="s">
        <v>31</v>
      </c>
      <c r="AX108" s="14" t="s">
        <v>69</v>
      </c>
      <c r="AY108" s="220" t="s">
        <v>149</v>
      </c>
    </row>
    <row r="109" spans="2:51" s="15" customFormat="1" ht="11.25">
      <c r="B109" s="221"/>
      <c r="C109" s="222"/>
      <c r="D109" s="201" t="s">
        <v>164</v>
      </c>
      <c r="E109" s="223" t="s">
        <v>19</v>
      </c>
      <c r="F109" s="224" t="s">
        <v>166</v>
      </c>
      <c r="G109" s="222"/>
      <c r="H109" s="225">
        <v>28.413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164</v>
      </c>
      <c r="AU109" s="231" t="s">
        <v>78</v>
      </c>
      <c r="AV109" s="15" t="s">
        <v>155</v>
      </c>
      <c r="AW109" s="15" t="s">
        <v>31</v>
      </c>
      <c r="AX109" s="15" t="s">
        <v>76</v>
      </c>
      <c r="AY109" s="231" t="s">
        <v>149</v>
      </c>
    </row>
    <row r="110" spans="1:65" s="2" customFormat="1" ht="16.5" customHeight="1">
      <c r="A110" s="36"/>
      <c r="B110" s="37"/>
      <c r="C110" s="181" t="s">
        <v>155</v>
      </c>
      <c r="D110" s="181" t="s">
        <v>151</v>
      </c>
      <c r="E110" s="182" t="s">
        <v>189</v>
      </c>
      <c r="F110" s="183" t="s">
        <v>652</v>
      </c>
      <c r="G110" s="184" t="s">
        <v>191</v>
      </c>
      <c r="H110" s="185">
        <v>4</v>
      </c>
      <c r="I110" s="186"/>
      <c r="J110" s="187">
        <f>ROUND(I110*H110,2)</f>
        <v>0</v>
      </c>
      <c r="K110" s="183" t="s">
        <v>160</v>
      </c>
      <c r="L110" s="41"/>
      <c r="M110" s="188" t="s">
        <v>19</v>
      </c>
      <c r="N110" s="189" t="s">
        <v>40</v>
      </c>
      <c r="O110" s="66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155</v>
      </c>
      <c r="AT110" s="192" t="s">
        <v>151</v>
      </c>
      <c r="AU110" s="192" t="s">
        <v>78</v>
      </c>
      <c r="AY110" s="19" t="s">
        <v>149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9" t="s">
        <v>76</v>
      </c>
      <c r="BK110" s="193">
        <f>ROUND(I110*H110,2)</f>
        <v>0</v>
      </c>
      <c r="BL110" s="19" t="s">
        <v>155</v>
      </c>
      <c r="BM110" s="192" t="s">
        <v>203</v>
      </c>
    </row>
    <row r="111" spans="1:47" s="2" customFormat="1" ht="11.25">
      <c r="A111" s="36"/>
      <c r="B111" s="37"/>
      <c r="C111" s="38"/>
      <c r="D111" s="194" t="s">
        <v>162</v>
      </c>
      <c r="E111" s="38"/>
      <c r="F111" s="195" t="s">
        <v>193</v>
      </c>
      <c r="G111" s="38"/>
      <c r="H111" s="38"/>
      <c r="I111" s="196"/>
      <c r="J111" s="38"/>
      <c r="K111" s="38"/>
      <c r="L111" s="41"/>
      <c r="M111" s="197"/>
      <c r="N111" s="198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162</v>
      </c>
      <c r="AU111" s="19" t="s">
        <v>78</v>
      </c>
    </row>
    <row r="112" spans="1:65" s="2" customFormat="1" ht="16.5" customHeight="1">
      <c r="A112" s="36"/>
      <c r="B112" s="37"/>
      <c r="C112" s="181" t="s">
        <v>180</v>
      </c>
      <c r="D112" s="181" t="s">
        <v>151</v>
      </c>
      <c r="E112" s="182" t="s">
        <v>197</v>
      </c>
      <c r="F112" s="183" t="s">
        <v>653</v>
      </c>
      <c r="G112" s="184" t="s">
        <v>191</v>
      </c>
      <c r="H112" s="185">
        <v>2</v>
      </c>
      <c r="I112" s="186"/>
      <c r="J112" s="187">
        <f>ROUND(I112*H112,2)</f>
        <v>0</v>
      </c>
      <c r="K112" s="183" t="s">
        <v>160</v>
      </c>
      <c r="L112" s="41"/>
      <c r="M112" s="188" t="s">
        <v>19</v>
      </c>
      <c r="N112" s="189" t="s">
        <v>40</v>
      </c>
      <c r="O112" s="66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155</v>
      </c>
      <c r="AT112" s="192" t="s">
        <v>151</v>
      </c>
      <c r="AU112" s="192" t="s">
        <v>78</v>
      </c>
      <c r="AY112" s="19" t="s">
        <v>149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9" t="s">
        <v>76</v>
      </c>
      <c r="BK112" s="193">
        <f>ROUND(I112*H112,2)</f>
        <v>0</v>
      </c>
      <c r="BL112" s="19" t="s">
        <v>155</v>
      </c>
      <c r="BM112" s="192" t="s">
        <v>224</v>
      </c>
    </row>
    <row r="113" spans="1:47" s="2" customFormat="1" ht="11.25">
      <c r="A113" s="36"/>
      <c r="B113" s="37"/>
      <c r="C113" s="38"/>
      <c r="D113" s="194" t="s">
        <v>162</v>
      </c>
      <c r="E113" s="38"/>
      <c r="F113" s="195" t="s">
        <v>200</v>
      </c>
      <c r="G113" s="38"/>
      <c r="H113" s="38"/>
      <c r="I113" s="196"/>
      <c r="J113" s="38"/>
      <c r="K113" s="38"/>
      <c r="L113" s="41"/>
      <c r="M113" s="197"/>
      <c r="N113" s="198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162</v>
      </c>
      <c r="AU113" s="19" t="s">
        <v>78</v>
      </c>
    </row>
    <row r="114" spans="1:65" s="2" customFormat="1" ht="16.5" customHeight="1">
      <c r="A114" s="36"/>
      <c r="B114" s="37"/>
      <c r="C114" s="181" t="s">
        <v>188</v>
      </c>
      <c r="D114" s="181" t="s">
        <v>151</v>
      </c>
      <c r="E114" s="182" t="s">
        <v>654</v>
      </c>
      <c r="F114" s="183" t="s">
        <v>655</v>
      </c>
      <c r="G114" s="184" t="s">
        <v>656</v>
      </c>
      <c r="H114" s="185">
        <v>120</v>
      </c>
      <c r="I114" s="186"/>
      <c r="J114" s="187">
        <f>ROUND(I114*H114,2)</f>
        <v>0</v>
      </c>
      <c r="K114" s="183" t="s">
        <v>160</v>
      </c>
      <c r="L114" s="41"/>
      <c r="M114" s="188" t="s">
        <v>19</v>
      </c>
      <c r="N114" s="189" t="s">
        <v>40</v>
      </c>
      <c r="O114" s="66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155</v>
      </c>
      <c r="AT114" s="192" t="s">
        <v>151</v>
      </c>
      <c r="AU114" s="192" t="s">
        <v>78</v>
      </c>
      <c r="AY114" s="19" t="s">
        <v>149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9" t="s">
        <v>76</v>
      </c>
      <c r="BK114" s="193">
        <f>ROUND(I114*H114,2)</f>
        <v>0</v>
      </c>
      <c r="BL114" s="19" t="s">
        <v>155</v>
      </c>
      <c r="BM114" s="192" t="s">
        <v>237</v>
      </c>
    </row>
    <row r="115" spans="1:47" s="2" customFormat="1" ht="11.25">
      <c r="A115" s="36"/>
      <c r="B115" s="37"/>
      <c r="C115" s="38"/>
      <c r="D115" s="194" t="s">
        <v>162</v>
      </c>
      <c r="E115" s="38"/>
      <c r="F115" s="195" t="s">
        <v>657</v>
      </c>
      <c r="G115" s="38"/>
      <c r="H115" s="38"/>
      <c r="I115" s="196"/>
      <c r="J115" s="38"/>
      <c r="K115" s="38"/>
      <c r="L115" s="41"/>
      <c r="M115" s="197"/>
      <c r="N115" s="198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162</v>
      </c>
      <c r="AU115" s="19" t="s">
        <v>78</v>
      </c>
    </row>
    <row r="116" spans="1:65" s="2" customFormat="1" ht="16.5" customHeight="1">
      <c r="A116" s="36"/>
      <c r="B116" s="37"/>
      <c r="C116" s="181" t="s">
        <v>196</v>
      </c>
      <c r="D116" s="181" t="s">
        <v>151</v>
      </c>
      <c r="E116" s="182" t="s">
        <v>658</v>
      </c>
      <c r="F116" s="183" t="s">
        <v>659</v>
      </c>
      <c r="G116" s="184" t="s">
        <v>660</v>
      </c>
      <c r="H116" s="185">
        <v>20</v>
      </c>
      <c r="I116" s="186"/>
      <c r="J116" s="187">
        <f>ROUND(I116*H116,2)</f>
        <v>0</v>
      </c>
      <c r="K116" s="183" t="s">
        <v>160</v>
      </c>
      <c r="L116" s="41"/>
      <c r="M116" s="188" t="s">
        <v>19</v>
      </c>
      <c r="N116" s="189" t="s">
        <v>40</v>
      </c>
      <c r="O116" s="66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155</v>
      </c>
      <c r="AT116" s="192" t="s">
        <v>151</v>
      </c>
      <c r="AU116" s="192" t="s">
        <v>78</v>
      </c>
      <c r="AY116" s="19" t="s">
        <v>149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9" t="s">
        <v>76</v>
      </c>
      <c r="BK116" s="193">
        <f>ROUND(I116*H116,2)</f>
        <v>0</v>
      </c>
      <c r="BL116" s="19" t="s">
        <v>155</v>
      </c>
      <c r="BM116" s="192" t="s">
        <v>252</v>
      </c>
    </row>
    <row r="117" spans="1:47" s="2" customFormat="1" ht="11.25">
      <c r="A117" s="36"/>
      <c r="B117" s="37"/>
      <c r="C117" s="38"/>
      <c r="D117" s="194" t="s">
        <v>162</v>
      </c>
      <c r="E117" s="38"/>
      <c r="F117" s="195" t="s">
        <v>661</v>
      </c>
      <c r="G117" s="38"/>
      <c r="H117" s="38"/>
      <c r="I117" s="196"/>
      <c r="J117" s="38"/>
      <c r="K117" s="38"/>
      <c r="L117" s="41"/>
      <c r="M117" s="197"/>
      <c r="N117" s="198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162</v>
      </c>
      <c r="AU117" s="19" t="s">
        <v>78</v>
      </c>
    </row>
    <row r="118" spans="1:65" s="2" customFormat="1" ht="16.5" customHeight="1">
      <c r="A118" s="36"/>
      <c r="B118" s="37"/>
      <c r="C118" s="181" t="s">
        <v>203</v>
      </c>
      <c r="D118" s="181" t="s">
        <v>151</v>
      </c>
      <c r="E118" s="182" t="s">
        <v>662</v>
      </c>
      <c r="F118" s="183" t="s">
        <v>663</v>
      </c>
      <c r="G118" s="184" t="s">
        <v>191</v>
      </c>
      <c r="H118" s="185">
        <v>35.8</v>
      </c>
      <c r="I118" s="186"/>
      <c r="J118" s="187">
        <f>ROUND(I118*H118,2)</f>
        <v>0</v>
      </c>
      <c r="K118" s="183" t="s">
        <v>160</v>
      </c>
      <c r="L118" s="41"/>
      <c r="M118" s="188" t="s">
        <v>19</v>
      </c>
      <c r="N118" s="189" t="s">
        <v>40</v>
      </c>
      <c r="O118" s="66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155</v>
      </c>
      <c r="AT118" s="192" t="s">
        <v>151</v>
      </c>
      <c r="AU118" s="192" t="s">
        <v>78</v>
      </c>
      <c r="AY118" s="19" t="s">
        <v>149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9" t="s">
        <v>76</v>
      </c>
      <c r="BK118" s="193">
        <f>ROUND(I118*H118,2)</f>
        <v>0</v>
      </c>
      <c r="BL118" s="19" t="s">
        <v>155</v>
      </c>
      <c r="BM118" s="192" t="s">
        <v>262</v>
      </c>
    </row>
    <row r="119" spans="1:47" s="2" customFormat="1" ht="11.25">
      <c r="A119" s="36"/>
      <c r="B119" s="37"/>
      <c r="C119" s="38"/>
      <c r="D119" s="194" t="s">
        <v>162</v>
      </c>
      <c r="E119" s="38"/>
      <c r="F119" s="195" t="s">
        <v>664</v>
      </c>
      <c r="G119" s="38"/>
      <c r="H119" s="38"/>
      <c r="I119" s="196"/>
      <c r="J119" s="38"/>
      <c r="K119" s="38"/>
      <c r="L119" s="41"/>
      <c r="M119" s="197"/>
      <c r="N119" s="198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162</v>
      </c>
      <c r="AU119" s="19" t="s">
        <v>78</v>
      </c>
    </row>
    <row r="120" spans="2:51" s="14" customFormat="1" ht="11.25">
      <c r="B120" s="210"/>
      <c r="C120" s="211"/>
      <c r="D120" s="201" t="s">
        <v>164</v>
      </c>
      <c r="E120" s="212" t="s">
        <v>19</v>
      </c>
      <c r="F120" s="213" t="s">
        <v>665</v>
      </c>
      <c r="G120" s="211"/>
      <c r="H120" s="214">
        <v>35.8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164</v>
      </c>
      <c r="AU120" s="220" t="s">
        <v>78</v>
      </c>
      <c r="AV120" s="14" t="s">
        <v>78</v>
      </c>
      <c r="AW120" s="14" t="s">
        <v>31</v>
      </c>
      <c r="AX120" s="14" t="s">
        <v>69</v>
      </c>
      <c r="AY120" s="220" t="s">
        <v>149</v>
      </c>
    </row>
    <row r="121" spans="2:51" s="15" customFormat="1" ht="11.25">
      <c r="B121" s="221"/>
      <c r="C121" s="222"/>
      <c r="D121" s="201" t="s">
        <v>164</v>
      </c>
      <c r="E121" s="223" t="s">
        <v>19</v>
      </c>
      <c r="F121" s="224" t="s">
        <v>166</v>
      </c>
      <c r="G121" s="222"/>
      <c r="H121" s="225">
        <v>35.8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164</v>
      </c>
      <c r="AU121" s="231" t="s">
        <v>78</v>
      </c>
      <c r="AV121" s="15" t="s">
        <v>155</v>
      </c>
      <c r="AW121" s="15" t="s">
        <v>31</v>
      </c>
      <c r="AX121" s="15" t="s">
        <v>76</v>
      </c>
      <c r="AY121" s="231" t="s">
        <v>149</v>
      </c>
    </row>
    <row r="122" spans="1:65" s="2" customFormat="1" ht="16.5" customHeight="1">
      <c r="A122" s="36"/>
      <c r="B122" s="37"/>
      <c r="C122" s="181" t="s">
        <v>211</v>
      </c>
      <c r="D122" s="181" t="s">
        <v>151</v>
      </c>
      <c r="E122" s="182" t="s">
        <v>666</v>
      </c>
      <c r="F122" s="183" t="s">
        <v>667</v>
      </c>
      <c r="G122" s="184" t="s">
        <v>191</v>
      </c>
      <c r="H122" s="185">
        <v>4</v>
      </c>
      <c r="I122" s="186"/>
      <c r="J122" s="187">
        <f>ROUND(I122*H122,2)</f>
        <v>0</v>
      </c>
      <c r="K122" s="183" t="s">
        <v>160</v>
      </c>
      <c r="L122" s="41"/>
      <c r="M122" s="188" t="s">
        <v>19</v>
      </c>
      <c r="N122" s="189" t="s">
        <v>40</v>
      </c>
      <c r="O122" s="66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155</v>
      </c>
      <c r="AT122" s="192" t="s">
        <v>151</v>
      </c>
      <c r="AU122" s="192" t="s">
        <v>78</v>
      </c>
      <c r="AY122" s="19" t="s">
        <v>149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9" t="s">
        <v>76</v>
      </c>
      <c r="BK122" s="193">
        <f>ROUND(I122*H122,2)</f>
        <v>0</v>
      </c>
      <c r="BL122" s="19" t="s">
        <v>155</v>
      </c>
      <c r="BM122" s="192" t="s">
        <v>273</v>
      </c>
    </row>
    <row r="123" spans="1:47" s="2" customFormat="1" ht="11.25">
      <c r="A123" s="36"/>
      <c r="B123" s="37"/>
      <c r="C123" s="38"/>
      <c r="D123" s="194" t="s">
        <v>162</v>
      </c>
      <c r="E123" s="38"/>
      <c r="F123" s="195" t="s">
        <v>668</v>
      </c>
      <c r="G123" s="38"/>
      <c r="H123" s="38"/>
      <c r="I123" s="196"/>
      <c r="J123" s="38"/>
      <c r="K123" s="38"/>
      <c r="L123" s="41"/>
      <c r="M123" s="197"/>
      <c r="N123" s="198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162</v>
      </c>
      <c r="AU123" s="19" t="s">
        <v>78</v>
      </c>
    </row>
    <row r="124" spans="1:65" s="2" customFormat="1" ht="16.5" customHeight="1">
      <c r="A124" s="36"/>
      <c r="B124" s="37"/>
      <c r="C124" s="181" t="s">
        <v>224</v>
      </c>
      <c r="D124" s="181" t="s">
        <v>151</v>
      </c>
      <c r="E124" s="182" t="s">
        <v>669</v>
      </c>
      <c r="F124" s="183" t="s">
        <v>670</v>
      </c>
      <c r="G124" s="184" t="s">
        <v>191</v>
      </c>
      <c r="H124" s="185">
        <v>18.7</v>
      </c>
      <c r="I124" s="186"/>
      <c r="J124" s="187">
        <f>ROUND(I124*H124,2)</f>
        <v>0</v>
      </c>
      <c r="K124" s="183" t="s">
        <v>160</v>
      </c>
      <c r="L124" s="41"/>
      <c r="M124" s="188" t="s">
        <v>19</v>
      </c>
      <c r="N124" s="189" t="s">
        <v>40</v>
      </c>
      <c r="O124" s="66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155</v>
      </c>
      <c r="AT124" s="192" t="s">
        <v>151</v>
      </c>
      <c r="AU124" s="192" t="s">
        <v>78</v>
      </c>
      <c r="AY124" s="19" t="s">
        <v>149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9" t="s">
        <v>76</v>
      </c>
      <c r="BK124" s="193">
        <f>ROUND(I124*H124,2)</f>
        <v>0</v>
      </c>
      <c r="BL124" s="19" t="s">
        <v>155</v>
      </c>
      <c r="BM124" s="192" t="s">
        <v>287</v>
      </c>
    </row>
    <row r="125" spans="1:47" s="2" customFormat="1" ht="11.25">
      <c r="A125" s="36"/>
      <c r="B125" s="37"/>
      <c r="C125" s="38"/>
      <c r="D125" s="194" t="s">
        <v>162</v>
      </c>
      <c r="E125" s="38"/>
      <c r="F125" s="195" t="s">
        <v>671</v>
      </c>
      <c r="G125" s="38"/>
      <c r="H125" s="38"/>
      <c r="I125" s="196"/>
      <c r="J125" s="38"/>
      <c r="K125" s="38"/>
      <c r="L125" s="41"/>
      <c r="M125" s="197"/>
      <c r="N125" s="198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162</v>
      </c>
      <c r="AU125" s="19" t="s">
        <v>78</v>
      </c>
    </row>
    <row r="126" spans="2:51" s="14" customFormat="1" ht="11.25">
      <c r="B126" s="210"/>
      <c r="C126" s="211"/>
      <c r="D126" s="201" t="s">
        <v>164</v>
      </c>
      <c r="E126" s="212" t="s">
        <v>19</v>
      </c>
      <c r="F126" s="213" t="s">
        <v>672</v>
      </c>
      <c r="G126" s="211"/>
      <c r="H126" s="214">
        <v>18.7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164</v>
      </c>
      <c r="AU126" s="220" t="s">
        <v>78</v>
      </c>
      <c r="AV126" s="14" t="s">
        <v>78</v>
      </c>
      <c r="AW126" s="14" t="s">
        <v>31</v>
      </c>
      <c r="AX126" s="14" t="s">
        <v>69</v>
      </c>
      <c r="AY126" s="220" t="s">
        <v>149</v>
      </c>
    </row>
    <row r="127" spans="2:51" s="15" customFormat="1" ht="11.25">
      <c r="B127" s="221"/>
      <c r="C127" s="222"/>
      <c r="D127" s="201" t="s">
        <v>164</v>
      </c>
      <c r="E127" s="223" t="s">
        <v>19</v>
      </c>
      <c r="F127" s="224" t="s">
        <v>166</v>
      </c>
      <c r="G127" s="222"/>
      <c r="H127" s="225">
        <v>18.7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164</v>
      </c>
      <c r="AU127" s="231" t="s">
        <v>78</v>
      </c>
      <c r="AV127" s="15" t="s">
        <v>155</v>
      </c>
      <c r="AW127" s="15" t="s">
        <v>31</v>
      </c>
      <c r="AX127" s="15" t="s">
        <v>76</v>
      </c>
      <c r="AY127" s="231" t="s">
        <v>149</v>
      </c>
    </row>
    <row r="128" spans="1:65" s="2" customFormat="1" ht="21.75" customHeight="1">
      <c r="A128" s="36"/>
      <c r="B128" s="37"/>
      <c r="C128" s="181" t="s">
        <v>233</v>
      </c>
      <c r="D128" s="181" t="s">
        <v>151</v>
      </c>
      <c r="E128" s="182" t="s">
        <v>673</v>
      </c>
      <c r="F128" s="183" t="s">
        <v>674</v>
      </c>
      <c r="G128" s="184" t="s">
        <v>107</v>
      </c>
      <c r="H128" s="185">
        <v>612.5</v>
      </c>
      <c r="I128" s="186"/>
      <c r="J128" s="187">
        <f>ROUND(I128*H128,2)</f>
        <v>0</v>
      </c>
      <c r="K128" s="183" t="s">
        <v>160</v>
      </c>
      <c r="L128" s="41"/>
      <c r="M128" s="188" t="s">
        <v>19</v>
      </c>
      <c r="N128" s="189" t="s">
        <v>40</v>
      </c>
      <c r="O128" s="66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155</v>
      </c>
      <c r="AT128" s="192" t="s">
        <v>151</v>
      </c>
      <c r="AU128" s="192" t="s">
        <v>78</v>
      </c>
      <c r="AY128" s="19" t="s">
        <v>149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76</v>
      </c>
      <c r="BK128" s="193">
        <f>ROUND(I128*H128,2)</f>
        <v>0</v>
      </c>
      <c r="BL128" s="19" t="s">
        <v>155</v>
      </c>
      <c r="BM128" s="192" t="s">
        <v>298</v>
      </c>
    </row>
    <row r="129" spans="1:47" s="2" customFormat="1" ht="11.25">
      <c r="A129" s="36"/>
      <c r="B129" s="37"/>
      <c r="C129" s="38"/>
      <c r="D129" s="194" t="s">
        <v>162</v>
      </c>
      <c r="E129" s="38"/>
      <c r="F129" s="195" t="s">
        <v>675</v>
      </c>
      <c r="G129" s="38"/>
      <c r="H129" s="38"/>
      <c r="I129" s="196"/>
      <c r="J129" s="38"/>
      <c r="K129" s="38"/>
      <c r="L129" s="41"/>
      <c r="M129" s="197"/>
      <c r="N129" s="198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162</v>
      </c>
      <c r="AU129" s="19" t="s">
        <v>78</v>
      </c>
    </row>
    <row r="130" spans="2:51" s="14" customFormat="1" ht="11.25">
      <c r="B130" s="210"/>
      <c r="C130" s="211"/>
      <c r="D130" s="201" t="s">
        <v>164</v>
      </c>
      <c r="E130" s="212" t="s">
        <v>19</v>
      </c>
      <c r="F130" s="213" t="s">
        <v>676</v>
      </c>
      <c r="G130" s="211"/>
      <c r="H130" s="214">
        <v>500.872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164</v>
      </c>
      <c r="AU130" s="220" t="s">
        <v>78</v>
      </c>
      <c r="AV130" s="14" t="s">
        <v>78</v>
      </c>
      <c r="AW130" s="14" t="s">
        <v>31</v>
      </c>
      <c r="AX130" s="14" t="s">
        <v>69</v>
      </c>
      <c r="AY130" s="220" t="s">
        <v>149</v>
      </c>
    </row>
    <row r="131" spans="2:51" s="14" customFormat="1" ht="11.25">
      <c r="B131" s="210"/>
      <c r="C131" s="211"/>
      <c r="D131" s="201" t="s">
        <v>164</v>
      </c>
      <c r="E131" s="212" t="s">
        <v>19</v>
      </c>
      <c r="F131" s="213" t="s">
        <v>677</v>
      </c>
      <c r="G131" s="211"/>
      <c r="H131" s="214">
        <v>437.418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164</v>
      </c>
      <c r="AU131" s="220" t="s">
        <v>78</v>
      </c>
      <c r="AV131" s="14" t="s">
        <v>78</v>
      </c>
      <c r="AW131" s="14" t="s">
        <v>31</v>
      </c>
      <c r="AX131" s="14" t="s">
        <v>69</v>
      </c>
      <c r="AY131" s="220" t="s">
        <v>149</v>
      </c>
    </row>
    <row r="132" spans="2:51" s="14" customFormat="1" ht="11.25">
      <c r="B132" s="210"/>
      <c r="C132" s="211"/>
      <c r="D132" s="201" t="s">
        <v>164</v>
      </c>
      <c r="E132" s="212" t="s">
        <v>19</v>
      </c>
      <c r="F132" s="213" t="s">
        <v>678</v>
      </c>
      <c r="G132" s="211"/>
      <c r="H132" s="214">
        <v>21.711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164</v>
      </c>
      <c r="AU132" s="220" t="s">
        <v>78</v>
      </c>
      <c r="AV132" s="14" t="s">
        <v>78</v>
      </c>
      <c r="AW132" s="14" t="s">
        <v>31</v>
      </c>
      <c r="AX132" s="14" t="s">
        <v>69</v>
      </c>
      <c r="AY132" s="220" t="s">
        <v>149</v>
      </c>
    </row>
    <row r="133" spans="2:51" s="14" customFormat="1" ht="11.25">
      <c r="B133" s="210"/>
      <c r="C133" s="211"/>
      <c r="D133" s="201" t="s">
        <v>164</v>
      </c>
      <c r="E133" s="212" t="s">
        <v>19</v>
      </c>
      <c r="F133" s="213" t="s">
        <v>679</v>
      </c>
      <c r="G133" s="211"/>
      <c r="H133" s="214">
        <v>264.998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164</v>
      </c>
      <c r="AU133" s="220" t="s">
        <v>78</v>
      </c>
      <c r="AV133" s="14" t="s">
        <v>78</v>
      </c>
      <c r="AW133" s="14" t="s">
        <v>31</v>
      </c>
      <c r="AX133" s="14" t="s">
        <v>69</v>
      </c>
      <c r="AY133" s="220" t="s">
        <v>149</v>
      </c>
    </row>
    <row r="134" spans="2:51" s="15" customFormat="1" ht="11.25">
      <c r="B134" s="221"/>
      <c r="C134" s="222"/>
      <c r="D134" s="201" t="s">
        <v>164</v>
      </c>
      <c r="E134" s="223" t="s">
        <v>19</v>
      </c>
      <c r="F134" s="224" t="s">
        <v>166</v>
      </c>
      <c r="G134" s="222"/>
      <c r="H134" s="225">
        <v>1224.999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164</v>
      </c>
      <c r="AU134" s="231" t="s">
        <v>78</v>
      </c>
      <c r="AV134" s="15" t="s">
        <v>155</v>
      </c>
      <c r="AW134" s="15" t="s">
        <v>31</v>
      </c>
      <c r="AX134" s="15" t="s">
        <v>69</v>
      </c>
      <c r="AY134" s="231" t="s">
        <v>149</v>
      </c>
    </row>
    <row r="135" spans="2:51" s="14" customFormat="1" ht="11.25">
      <c r="B135" s="210"/>
      <c r="C135" s="211"/>
      <c r="D135" s="201" t="s">
        <v>164</v>
      </c>
      <c r="E135" s="212" t="s">
        <v>19</v>
      </c>
      <c r="F135" s="213" t="s">
        <v>680</v>
      </c>
      <c r="G135" s="211"/>
      <c r="H135" s="214">
        <v>612.5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164</v>
      </c>
      <c r="AU135" s="220" t="s">
        <v>78</v>
      </c>
      <c r="AV135" s="14" t="s">
        <v>78</v>
      </c>
      <c r="AW135" s="14" t="s">
        <v>31</v>
      </c>
      <c r="AX135" s="14" t="s">
        <v>69</v>
      </c>
      <c r="AY135" s="220" t="s">
        <v>149</v>
      </c>
    </row>
    <row r="136" spans="2:51" s="15" customFormat="1" ht="11.25">
      <c r="B136" s="221"/>
      <c r="C136" s="222"/>
      <c r="D136" s="201" t="s">
        <v>164</v>
      </c>
      <c r="E136" s="223" t="s">
        <v>19</v>
      </c>
      <c r="F136" s="224" t="s">
        <v>166</v>
      </c>
      <c r="G136" s="222"/>
      <c r="H136" s="225">
        <v>612.5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164</v>
      </c>
      <c r="AU136" s="231" t="s">
        <v>78</v>
      </c>
      <c r="AV136" s="15" t="s">
        <v>155</v>
      </c>
      <c r="AW136" s="15" t="s">
        <v>31</v>
      </c>
      <c r="AX136" s="15" t="s">
        <v>76</v>
      </c>
      <c r="AY136" s="231" t="s">
        <v>149</v>
      </c>
    </row>
    <row r="137" spans="1:65" s="2" customFormat="1" ht="21.75" customHeight="1">
      <c r="A137" s="36"/>
      <c r="B137" s="37"/>
      <c r="C137" s="181" t="s">
        <v>237</v>
      </c>
      <c r="D137" s="181" t="s">
        <v>151</v>
      </c>
      <c r="E137" s="182" t="s">
        <v>681</v>
      </c>
      <c r="F137" s="183" t="s">
        <v>682</v>
      </c>
      <c r="G137" s="184" t="s">
        <v>107</v>
      </c>
      <c r="H137" s="185">
        <v>612.5</v>
      </c>
      <c r="I137" s="186"/>
      <c r="J137" s="187">
        <f>ROUND(I137*H137,2)</f>
        <v>0</v>
      </c>
      <c r="K137" s="183" t="s">
        <v>160</v>
      </c>
      <c r="L137" s="41"/>
      <c r="M137" s="188" t="s">
        <v>19</v>
      </c>
      <c r="N137" s="189" t="s">
        <v>40</v>
      </c>
      <c r="O137" s="66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155</v>
      </c>
      <c r="AT137" s="192" t="s">
        <v>151</v>
      </c>
      <c r="AU137" s="192" t="s">
        <v>78</v>
      </c>
      <c r="AY137" s="19" t="s">
        <v>149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9" t="s">
        <v>76</v>
      </c>
      <c r="BK137" s="193">
        <f>ROUND(I137*H137,2)</f>
        <v>0</v>
      </c>
      <c r="BL137" s="19" t="s">
        <v>155</v>
      </c>
      <c r="BM137" s="192" t="s">
        <v>308</v>
      </c>
    </row>
    <row r="138" spans="1:47" s="2" customFormat="1" ht="11.25">
      <c r="A138" s="36"/>
      <c r="B138" s="37"/>
      <c r="C138" s="38"/>
      <c r="D138" s="194" t="s">
        <v>162</v>
      </c>
      <c r="E138" s="38"/>
      <c r="F138" s="195" t="s">
        <v>683</v>
      </c>
      <c r="G138" s="38"/>
      <c r="H138" s="38"/>
      <c r="I138" s="196"/>
      <c r="J138" s="38"/>
      <c r="K138" s="38"/>
      <c r="L138" s="41"/>
      <c r="M138" s="197"/>
      <c r="N138" s="198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162</v>
      </c>
      <c r="AU138" s="19" t="s">
        <v>78</v>
      </c>
    </row>
    <row r="139" spans="1:65" s="2" customFormat="1" ht="16.5" customHeight="1">
      <c r="A139" s="36"/>
      <c r="B139" s="37"/>
      <c r="C139" s="181" t="s">
        <v>245</v>
      </c>
      <c r="D139" s="181" t="s">
        <v>151</v>
      </c>
      <c r="E139" s="182" t="s">
        <v>684</v>
      </c>
      <c r="F139" s="183" t="s">
        <v>685</v>
      </c>
      <c r="G139" s="184" t="s">
        <v>107</v>
      </c>
      <c r="H139" s="185">
        <v>3.96</v>
      </c>
      <c r="I139" s="186"/>
      <c r="J139" s="187">
        <f>ROUND(I139*H139,2)</f>
        <v>0</v>
      </c>
      <c r="K139" s="183" t="s">
        <v>160</v>
      </c>
      <c r="L139" s="41"/>
      <c r="M139" s="188" t="s">
        <v>19</v>
      </c>
      <c r="N139" s="189" t="s">
        <v>40</v>
      </c>
      <c r="O139" s="66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2" t="s">
        <v>155</v>
      </c>
      <c r="AT139" s="192" t="s">
        <v>151</v>
      </c>
      <c r="AU139" s="192" t="s">
        <v>78</v>
      </c>
      <c r="AY139" s="19" t="s">
        <v>149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9" t="s">
        <v>76</v>
      </c>
      <c r="BK139" s="193">
        <f>ROUND(I139*H139,2)</f>
        <v>0</v>
      </c>
      <c r="BL139" s="19" t="s">
        <v>155</v>
      </c>
      <c r="BM139" s="192" t="s">
        <v>318</v>
      </c>
    </row>
    <row r="140" spans="1:47" s="2" customFormat="1" ht="11.25">
      <c r="A140" s="36"/>
      <c r="B140" s="37"/>
      <c r="C140" s="38"/>
      <c r="D140" s="194" t="s">
        <v>162</v>
      </c>
      <c r="E140" s="38"/>
      <c r="F140" s="195" t="s">
        <v>686</v>
      </c>
      <c r="G140" s="38"/>
      <c r="H140" s="38"/>
      <c r="I140" s="196"/>
      <c r="J140" s="38"/>
      <c r="K140" s="38"/>
      <c r="L140" s="41"/>
      <c r="M140" s="197"/>
      <c r="N140" s="198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162</v>
      </c>
      <c r="AU140" s="19" t="s">
        <v>78</v>
      </c>
    </row>
    <row r="141" spans="2:51" s="14" customFormat="1" ht="11.25">
      <c r="B141" s="210"/>
      <c r="C141" s="211"/>
      <c r="D141" s="201" t="s">
        <v>164</v>
      </c>
      <c r="E141" s="212" t="s">
        <v>19</v>
      </c>
      <c r="F141" s="213" t="s">
        <v>687</v>
      </c>
      <c r="G141" s="211"/>
      <c r="H141" s="214">
        <v>3.96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164</v>
      </c>
      <c r="AU141" s="220" t="s">
        <v>78</v>
      </c>
      <c r="AV141" s="14" t="s">
        <v>78</v>
      </c>
      <c r="AW141" s="14" t="s">
        <v>31</v>
      </c>
      <c r="AX141" s="14" t="s">
        <v>69</v>
      </c>
      <c r="AY141" s="220" t="s">
        <v>149</v>
      </c>
    </row>
    <row r="142" spans="2:51" s="15" customFormat="1" ht="11.25">
      <c r="B142" s="221"/>
      <c r="C142" s="222"/>
      <c r="D142" s="201" t="s">
        <v>164</v>
      </c>
      <c r="E142" s="223" t="s">
        <v>19</v>
      </c>
      <c r="F142" s="224" t="s">
        <v>166</v>
      </c>
      <c r="G142" s="222"/>
      <c r="H142" s="225">
        <v>3.96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164</v>
      </c>
      <c r="AU142" s="231" t="s">
        <v>78</v>
      </c>
      <c r="AV142" s="15" t="s">
        <v>155</v>
      </c>
      <c r="AW142" s="15" t="s">
        <v>31</v>
      </c>
      <c r="AX142" s="15" t="s">
        <v>76</v>
      </c>
      <c r="AY142" s="231" t="s">
        <v>149</v>
      </c>
    </row>
    <row r="143" spans="1:65" s="2" customFormat="1" ht="16.5" customHeight="1">
      <c r="A143" s="36"/>
      <c r="B143" s="37"/>
      <c r="C143" s="181" t="s">
        <v>252</v>
      </c>
      <c r="D143" s="181" t="s">
        <v>151</v>
      </c>
      <c r="E143" s="182" t="s">
        <v>688</v>
      </c>
      <c r="F143" s="183" t="s">
        <v>689</v>
      </c>
      <c r="G143" s="184" t="s">
        <v>107</v>
      </c>
      <c r="H143" s="185">
        <v>46</v>
      </c>
      <c r="I143" s="186"/>
      <c r="J143" s="187">
        <f>ROUND(I143*H143,2)</f>
        <v>0</v>
      </c>
      <c r="K143" s="183" t="s">
        <v>160</v>
      </c>
      <c r="L143" s="41"/>
      <c r="M143" s="188" t="s">
        <v>19</v>
      </c>
      <c r="N143" s="189" t="s">
        <v>40</v>
      </c>
      <c r="O143" s="66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155</v>
      </c>
      <c r="AT143" s="192" t="s">
        <v>151</v>
      </c>
      <c r="AU143" s="192" t="s">
        <v>78</v>
      </c>
      <c r="AY143" s="19" t="s">
        <v>149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9" t="s">
        <v>76</v>
      </c>
      <c r="BK143" s="193">
        <f>ROUND(I143*H143,2)</f>
        <v>0</v>
      </c>
      <c r="BL143" s="19" t="s">
        <v>155</v>
      </c>
      <c r="BM143" s="192" t="s">
        <v>328</v>
      </c>
    </row>
    <row r="144" spans="1:47" s="2" customFormat="1" ht="11.25">
      <c r="A144" s="36"/>
      <c r="B144" s="37"/>
      <c r="C144" s="38"/>
      <c r="D144" s="194" t="s">
        <v>162</v>
      </c>
      <c r="E144" s="38"/>
      <c r="F144" s="195" t="s">
        <v>690</v>
      </c>
      <c r="G144" s="38"/>
      <c r="H144" s="38"/>
      <c r="I144" s="196"/>
      <c r="J144" s="38"/>
      <c r="K144" s="38"/>
      <c r="L144" s="41"/>
      <c r="M144" s="197"/>
      <c r="N144" s="198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162</v>
      </c>
      <c r="AU144" s="19" t="s">
        <v>78</v>
      </c>
    </row>
    <row r="145" spans="1:65" s="2" customFormat="1" ht="16.5" customHeight="1">
      <c r="A145" s="36"/>
      <c r="B145" s="37"/>
      <c r="C145" s="181" t="s">
        <v>8</v>
      </c>
      <c r="D145" s="181" t="s">
        <v>151</v>
      </c>
      <c r="E145" s="182" t="s">
        <v>691</v>
      </c>
      <c r="F145" s="183" t="s">
        <v>692</v>
      </c>
      <c r="G145" s="184" t="s">
        <v>154</v>
      </c>
      <c r="H145" s="185">
        <v>31</v>
      </c>
      <c r="I145" s="186"/>
      <c r="J145" s="187">
        <f>ROUND(I145*H145,2)</f>
        <v>0</v>
      </c>
      <c r="K145" s="183" t="s">
        <v>19</v>
      </c>
      <c r="L145" s="41"/>
      <c r="M145" s="188" t="s">
        <v>19</v>
      </c>
      <c r="N145" s="189" t="s">
        <v>40</v>
      </c>
      <c r="O145" s="66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155</v>
      </c>
      <c r="AT145" s="192" t="s">
        <v>151</v>
      </c>
      <c r="AU145" s="192" t="s">
        <v>78</v>
      </c>
      <c r="AY145" s="19" t="s">
        <v>149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9" t="s">
        <v>76</v>
      </c>
      <c r="BK145" s="193">
        <f>ROUND(I145*H145,2)</f>
        <v>0</v>
      </c>
      <c r="BL145" s="19" t="s">
        <v>155</v>
      </c>
      <c r="BM145" s="192" t="s">
        <v>338</v>
      </c>
    </row>
    <row r="146" spans="1:65" s="2" customFormat="1" ht="16.5" customHeight="1">
      <c r="A146" s="36"/>
      <c r="B146" s="37"/>
      <c r="C146" s="181" t="s">
        <v>262</v>
      </c>
      <c r="D146" s="181" t="s">
        <v>151</v>
      </c>
      <c r="E146" s="182" t="s">
        <v>693</v>
      </c>
      <c r="F146" s="183" t="s">
        <v>694</v>
      </c>
      <c r="G146" s="184" t="s">
        <v>159</v>
      </c>
      <c r="H146" s="185">
        <v>1308.096</v>
      </c>
      <c r="I146" s="186"/>
      <c r="J146" s="187">
        <f>ROUND(I146*H146,2)</f>
        <v>0</v>
      </c>
      <c r="K146" s="183" t="s">
        <v>160</v>
      </c>
      <c r="L146" s="41"/>
      <c r="M146" s="188" t="s">
        <v>19</v>
      </c>
      <c r="N146" s="189" t="s">
        <v>40</v>
      </c>
      <c r="O146" s="66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155</v>
      </c>
      <c r="AT146" s="192" t="s">
        <v>151</v>
      </c>
      <c r="AU146" s="192" t="s">
        <v>78</v>
      </c>
      <c r="AY146" s="19" t="s">
        <v>149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9" t="s">
        <v>76</v>
      </c>
      <c r="BK146" s="193">
        <f>ROUND(I146*H146,2)</f>
        <v>0</v>
      </c>
      <c r="BL146" s="19" t="s">
        <v>155</v>
      </c>
      <c r="BM146" s="192" t="s">
        <v>349</v>
      </c>
    </row>
    <row r="147" spans="1:47" s="2" customFormat="1" ht="11.25">
      <c r="A147" s="36"/>
      <c r="B147" s="37"/>
      <c r="C147" s="38"/>
      <c r="D147" s="194" t="s">
        <v>162</v>
      </c>
      <c r="E147" s="38"/>
      <c r="F147" s="195" t="s">
        <v>695</v>
      </c>
      <c r="G147" s="38"/>
      <c r="H147" s="38"/>
      <c r="I147" s="196"/>
      <c r="J147" s="38"/>
      <c r="K147" s="38"/>
      <c r="L147" s="41"/>
      <c r="M147" s="197"/>
      <c r="N147" s="198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162</v>
      </c>
      <c r="AU147" s="19" t="s">
        <v>78</v>
      </c>
    </row>
    <row r="148" spans="2:51" s="14" customFormat="1" ht="11.25">
      <c r="B148" s="210"/>
      <c r="C148" s="211"/>
      <c r="D148" s="201" t="s">
        <v>164</v>
      </c>
      <c r="E148" s="212" t="s">
        <v>19</v>
      </c>
      <c r="F148" s="213" t="s">
        <v>696</v>
      </c>
      <c r="G148" s="211"/>
      <c r="H148" s="214">
        <v>1308.096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164</v>
      </c>
      <c r="AU148" s="220" t="s">
        <v>78</v>
      </c>
      <c r="AV148" s="14" t="s">
        <v>78</v>
      </c>
      <c r="AW148" s="14" t="s">
        <v>31</v>
      </c>
      <c r="AX148" s="14" t="s">
        <v>69</v>
      </c>
      <c r="AY148" s="220" t="s">
        <v>149</v>
      </c>
    </row>
    <row r="149" spans="2:51" s="15" customFormat="1" ht="11.25">
      <c r="B149" s="221"/>
      <c r="C149" s="222"/>
      <c r="D149" s="201" t="s">
        <v>164</v>
      </c>
      <c r="E149" s="223" t="s">
        <v>19</v>
      </c>
      <c r="F149" s="224" t="s">
        <v>166</v>
      </c>
      <c r="G149" s="222"/>
      <c r="H149" s="225">
        <v>1308.096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164</v>
      </c>
      <c r="AU149" s="231" t="s">
        <v>78</v>
      </c>
      <c r="AV149" s="15" t="s">
        <v>155</v>
      </c>
      <c r="AW149" s="15" t="s">
        <v>31</v>
      </c>
      <c r="AX149" s="15" t="s">
        <v>76</v>
      </c>
      <c r="AY149" s="231" t="s">
        <v>149</v>
      </c>
    </row>
    <row r="150" spans="1:65" s="2" customFormat="1" ht="16.5" customHeight="1">
      <c r="A150" s="36"/>
      <c r="B150" s="37"/>
      <c r="C150" s="181" t="s">
        <v>267</v>
      </c>
      <c r="D150" s="181" t="s">
        <v>151</v>
      </c>
      <c r="E150" s="182" t="s">
        <v>697</v>
      </c>
      <c r="F150" s="183" t="s">
        <v>698</v>
      </c>
      <c r="G150" s="184" t="s">
        <v>159</v>
      </c>
      <c r="H150" s="185">
        <v>1308.096</v>
      </c>
      <c r="I150" s="186"/>
      <c r="J150" s="187">
        <f>ROUND(I150*H150,2)</f>
        <v>0</v>
      </c>
      <c r="K150" s="183" t="s">
        <v>160</v>
      </c>
      <c r="L150" s="41"/>
      <c r="M150" s="188" t="s">
        <v>19</v>
      </c>
      <c r="N150" s="189" t="s">
        <v>40</v>
      </c>
      <c r="O150" s="66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2" t="s">
        <v>155</v>
      </c>
      <c r="AT150" s="192" t="s">
        <v>151</v>
      </c>
      <c r="AU150" s="192" t="s">
        <v>78</v>
      </c>
      <c r="AY150" s="19" t="s">
        <v>149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9" t="s">
        <v>76</v>
      </c>
      <c r="BK150" s="193">
        <f>ROUND(I150*H150,2)</f>
        <v>0</v>
      </c>
      <c r="BL150" s="19" t="s">
        <v>155</v>
      </c>
      <c r="BM150" s="192" t="s">
        <v>359</v>
      </c>
    </row>
    <row r="151" spans="1:47" s="2" customFormat="1" ht="11.25">
      <c r="A151" s="36"/>
      <c r="B151" s="37"/>
      <c r="C151" s="38"/>
      <c r="D151" s="194" t="s">
        <v>162</v>
      </c>
      <c r="E151" s="38"/>
      <c r="F151" s="195" t="s">
        <v>699</v>
      </c>
      <c r="G151" s="38"/>
      <c r="H151" s="38"/>
      <c r="I151" s="196"/>
      <c r="J151" s="38"/>
      <c r="K151" s="38"/>
      <c r="L151" s="41"/>
      <c r="M151" s="197"/>
      <c r="N151" s="198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162</v>
      </c>
      <c r="AU151" s="19" t="s">
        <v>78</v>
      </c>
    </row>
    <row r="152" spans="1:65" s="2" customFormat="1" ht="16.5" customHeight="1">
      <c r="A152" s="36"/>
      <c r="B152" s="37"/>
      <c r="C152" s="181" t="s">
        <v>273</v>
      </c>
      <c r="D152" s="181" t="s">
        <v>151</v>
      </c>
      <c r="E152" s="182" t="s">
        <v>700</v>
      </c>
      <c r="F152" s="183" t="s">
        <v>701</v>
      </c>
      <c r="G152" s="184" t="s">
        <v>159</v>
      </c>
      <c r="H152" s="185">
        <v>4.4</v>
      </c>
      <c r="I152" s="186"/>
      <c r="J152" s="187">
        <f>ROUND(I152*H152,2)</f>
        <v>0</v>
      </c>
      <c r="K152" s="183" t="s">
        <v>160</v>
      </c>
      <c r="L152" s="41"/>
      <c r="M152" s="188" t="s">
        <v>19</v>
      </c>
      <c r="N152" s="189" t="s">
        <v>40</v>
      </c>
      <c r="O152" s="66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155</v>
      </c>
      <c r="AT152" s="192" t="s">
        <v>151</v>
      </c>
      <c r="AU152" s="192" t="s">
        <v>78</v>
      </c>
      <c r="AY152" s="19" t="s">
        <v>149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9" t="s">
        <v>76</v>
      </c>
      <c r="BK152" s="193">
        <f>ROUND(I152*H152,2)</f>
        <v>0</v>
      </c>
      <c r="BL152" s="19" t="s">
        <v>155</v>
      </c>
      <c r="BM152" s="192" t="s">
        <v>370</v>
      </c>
    </row>
    <row r="153" spans="1:47" s="2" customFormat="1" ht="11.25">
      <c r="A153" s="36"/>
      <c r="B153" s="37"/>
      <c r="C153" s="38"/>
      <c r="D153" s="194" t="s">
        <v>162</v>
      </c>
      <c r="E153" s="38"/>
      <c r="F153" s="195" t="s">
        <v>702</v>
      </c>
      <c r="G153" s="38"/>
      <c r="H153" s="38"/>
      <c r="I153" s="196"/>
      <c r="J153" s="38"/>
      <c r="K153" s="38"/>
      <c r="L153" s="41"/>
      <c r="M153" s="197"/>
      <c r="N153" s="198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162</v>
      </c>
      <c r="AU153" s="19" t="s">
        <v>78</v>
      </c>
    </row>
    <row r="154" spans="2:51" s="14" customFormat="1" ht="11.25">
      <c r="B154" s="210"/>
      <c r="C154" s="211"/>
      <c r="D154" s="201" t="s">
        <v>164</v>
      </c>
      <c r="E154" s="212" t="s">
        <v>19</v>
      </c>
      <c r="F154" s="213" t="s">
        <v>703</v>
      </c>
      <c r="G154" s="211"/>
      <c r="H154" s="214">
        <v>4.4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164</v>
      </c>
      <c r="AU154" s="220" t="s">
        <v>78</v>
      </c>
      <c r="AV154" s="14" t="s">
        <v>78</v>
      </c>
      <c r="AW154" s="14" t="s">
        <v>31</v>
      </c>
      <c r="AX154" s="14" t="s">
        <v>69</v>
      </c>
      <c r="AY154" s="220" t="s">
        <v>149</v>
      </c>
    </row>
    <row r="155" spans="2:51" s="15" customFormat="1" ht="11.25">
      <c r="B155" s="221"/>
      <c r="C155" s="222"/>
      <c r="D155" s="201" t="s">
        <v>164</v>
      </c>
      <c r="E155" s="223" t="s">
        <v>19</v>
      </c>
      <c r="F155" s="224" t="s">
        <v>166</v>
      </c>
      <c r="G155" s="222"/>
      <c r="H155" s="225">
        <v>4.4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164</v>
      </c>
      <c r="AU155" s="231" t="s">
        <v>78</v>
      </c>
      <c r="AV155" s="15" t="s">
        <v>155</v>
      </c>
      <c r="AW155" s="15" t="s">
        <v>31</v>
      </c>
      <c r="AX155" s="15" t="s">
        <v>76</v>
      </c>
      <c r="AY155" s="231" t="s">
        <v>149</v>
      </c>
    </row>
    <row r="156" spans="1:65" s="2" customFormat="1" ht="16.5" customHeight="1">
      <c r="A156" s="36"/>
      <c r="B156" s="37"/>
      <c r="C156" s="181" t="s">
        <v>282</v>
      </c>
      <c r="D156" s="181" t="s">
        <v>151</v>
      </c>
      <c r="E156" s="182" t="s">
        <v>704</v>
      </c>
      <c r="F156" s="183" t="s">
        <v>705</v>
      </c>
      <c r="G156" s="184" t="s">
        <v>159</v>
      </c>
      <c r="H156" s="185">
        <v>4.4</v>
      </c>
      <c r="I156" s="186"/>
      <c r="J156" s="187">
        <f>ROUND(I156*H156,2)</f>
        <v>0</v>
      </c>
      <c r="K156" s="183" t="s">
        <v>160</v>
      </c>
      <c r="L156" s="41"/>
      <c r="M156" s="188" t="s">
        <v>19</v>
      </c>
      <c r="N156" s="189" t="s">
        <v>40</v>
      </c>
      <c r="O156" s="66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2" t="s">
        <v>155</v>
      </c>
      <c r="AT156" s="192" t="s">
        <v>151</v>
      </c>
      <c r="AU156" s="192" t="s">
        <v>78</v>
      </c>
      <c r="AY156" s="19" t="s">
        <v>149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9" t="s">
        <v>76</v>
      </c>
      <c r="BK156" s="193">
        <f>ROUND(I156*H156,2)</f>
        <v>0</v>
      </c>
      <c r="BL156" s="19" t="s">
        <v>155</v>
      </c>
      <c r="BM156" s="192" t="s">
        <v>379</v>
      </c>
    </row>
    <row r="157" spans="1:47" s="2" customFormat="1" ht="11.25">
      <c r="A157" s="36"/>
      <c r="B157" s="37"/>
      <c r="C157" s="38"/>
      <c r="D157" s="194" t="s">
        <v>162</v>
      </c>
      <c r="E157" s="38"/>
      <c r="F157" s="195" t="s">
        <v>706</v>
      </c>
      <c r="G157" s="38"/>
      <c r="H157" s="38"/>
      <c r="I157" s="196"/>
      <c r="J157" s="38"/>
      <c r="K157" s="38"/>
      <c r="L157" s="41"/>
      <c r="M157" s="197"/>
      <c r="N157" s="198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162</v>
      </c>
      <c r="AU157" s="19" t="s">
        <v>78</v>
      </c>
    </row>
    <row r="158" spans="1:65" s="2" customFormat="1" ht="21.75" customHeight="1">
      <c r="A158" s="36"/>
      <c r="B158" s="37"/>
      <c r="C158" s="181" t="s">
        <v>287</v>
      </c>
      <c r="D158" s="181" t="s">
        <v>151</v>
      </c>
      <c r="E158" s="182" t="s">
        <v>707</v>
      </c>
      <c r="F158" s="183" t="s">
        <v>708</v>
      </c>
      <c r="G158" s="184" t="s">
        <v>107</v>
      </c>
      <c r="H158" s="185">
        <v>612.716</v>
      </c>
      <c r="I158" s="186"/>
      <c r="J158" s="187">
        <f>ROUND(I158*H158,2)</f>
        <v>0</v>
      </c>
      <c r="K158" s="183" t="s">
        <v>160</v>
      </c>
      <c r="L158" s="41"/>
      <c r="M158" s="188" t="s">
        <v>19</v>
      </c>
      <c r="N158" s="189" t="s">
        <v>40</v>
      </c>
      <c r="O158" s="66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155</v>
      </c>
      <c r="AT158" s="192" t="s">
        <v>151</v>
      </c>
      <c r="AU158" s="192" t="s">
        <v>78</v>
      </c>
      <c r="AY158" s="19" t="s">
        <v>149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9" t="s">
        <v>76</v>
      </c>
      <c r="BK158" s="193">
        <f>ROUND(I158*H158,2)</f>
        <v>0</v>
      </c>
      <c r="BL158" s="19" t="s">
        <v>155</v>
      </c>
      <c r="BM158" s="192" t="s">
        <v>391</v>
      </c>
    </row>
    <row r="159" spans="1:47" s="2" customFormat="1" ht="11.25">
      <c r="A159" s="36"/>
      <c r="B159" s="37"/>
      <c r="C159" s="38"/>
      <c r="D159" s="194" t="s">
        <v>162</v>
      </c>
      <c r="E159" s="38"/>
      <c r="F159" s="195" t="s">
        <v>709</v>
      </c>
      <c r="G159" s="38"/>
      <c r="H159" s="38"/>
      <c r="I159" s="196"/>
      <c r="J159" s="38"/>
      <c r="K159" s="38"/>
      <c r="L159" s="41"/>
      <c r="M159" s="197"/>
      <c r="N159" s="198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162</v>
      </c>
      <c r="AU159" s="19" t="s">
        <v>78</v>
      </c>
    </row>
    <row r="160" spans="2:51" s="14" customFormat="1" ht="11.25">
      <c r="B160" s="210"/>
      <c r="C160" s="211"/>
      <c r="D160" s="201" t="s">
        <v>164</v>
      </c>
      <c r="E160" s="212" t="s">
        <v>19</v>
      </c>
      <c r="F160" s="213" t="s">
        <v>710</v>
      </c>
      <c r="G160" s="211"/>
      <c r="H160" s="214">
        <v>612.716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164</v>
      </c>
      <c r="AU160" s="220" t="s">
        <v>78</v>
      </c>
      <c r="AV160" s="14" t="s">
        <v>78</v>
      </c>
      <c r="AW160" s="14" t="s">
        <v>31</v>
      </c>
      <c r="AX160" s="14" t="s">
        <v>69</v>
      </c>
      <c r="AY160" s="220" t="s">
        <v>149</v>
      </c>
    </row>
    <row r="161" spans="2:51" s="15" customFormat="1" ht="11.25">
      <c r="B161" s="221"/>
      <c r="C161" s="222"/>
      <c r="D161" s="201" t="s">
        <v>164</v>
      </c>
      <c r="E161" s="223" t="s">
        <v>19</v>
      </c>
      <c r="F161" s="224" t="s">
        <v>166</v>
      </c>
      <c r="G161" s="222"/>
      <c r="H161" s="225">
        <v>612.716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164</v>
      </c>
      <c r="AU161" s="231" t="s">
        <v>78</v>
      </c>
      <c r="AV161" s="15" t="s">
        <v>155</v>
      </c>
      <c r="AW161" s="15" t="s">
        <v>31</v>
      </c>
      <c r="AX161" s="15" t="s">
        <v>76</v>
      </c>
      <c r="AY161" s="231" t="s">
        <v>149</v>
      </c>
    </row>
    <row r="162" spans="1:65" s="2" customFormat="1" ht="24.2" customHeight="1">
      <c r="A162" s="36"/>
      <c r="B162" s="37"/>
      <c r="C162" s="181" t="s">
        <v>7</v>
      </c>
      <c r="D162" s="181" t="s">
        <v>151</v>
      </c>
      <c r="E162" s="182" t="s">
        <v>711</v>
      </c>
      <c r="F162" s="183" t="s">
        <v>712</v>
      </c>
      <c r="G162" s="184" t="s">
        <v>107</v>
      </c>
      <c r="H162" s="185">
        <v>918.641</v>
      </c>
      <c r="I162" s="186"/>
      <c r="J162" s="187">
        <f>ROUND(I162*H162,2)</f>
        <v>0</v>
      </c>
      <c r="K162" s="183" t="s">
        <v>19</v>
      </c>
      <c r="L162" s="41"/>
      <c r="M162" s="188" t="s">
        <v>19</v>
      </c>
      <c r="N162" s="189" t="s">
        <v>40</v>
      </c>
      <c r="O162" s="66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2" t="s">
        <v>155</v>
      </c>
      <c r="AT162" s="192" t="s">
        <v>151</v>
      </c>
      <c r="AU162" s="192" t="s">
        <v>78</v>
      </c>
      <c r="AY162" s="19" t="s">
        <v>149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9" t="s">
        <v>76</v>
      </c>
      <c r="BK162" s="193">
        <f>ROUND(I162*H162,2)</f>
        <v>0</v>
      </c>
      <c r="BL162" s="19" t="s">
        <v>155</v>
      </c>
      <c r="BM162" s="192" t="s">
        <v>401</v>
      </c>
    </row>
    <row r="163" spans="2:51" s="14" customFormat="1" ht="11.25">
      <c r="B163" s="210"/>
      <c r="C163" s="211"/>
      <c r="D163" s="201" t="s">
        <v>164</v>
      </c>
      <c r="E163" s="212" t="s">
        <v>19</v>
      </c>
      <c r="F163" s="213" t="s">
        <v>713</v>
      </c>
      <c r="G163" s="211"/>
      <c r="H163" s="214">
        <v>743.556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164</v>
      </c>
      <c r="AU163" s="220" t="s">
        <v>78</v>
      </c>
      <c r="AV163" s="14" t="s">
        <v>78</v>
      </c>
      <c r="AW163" s="14" t="s">
        <v>31</v>
      </c>
      <c r="AX163" s="14" t="s">
        <v>69</v>
      </c>
      <c r="AY163" s="220" t="s">
        <v>149</v>
      </c>
    </row>
    <row r="164" spans="2:51" s="14" customFormat="1" ht="11.25">
      <c r="B164" s="210"/>
      <c r="C164" s="211"/>
      <c r="D164" s="201" t="s">
        <v>164</v>
      </c>
      <c r="E164" s="212" t="s">
        <v>19</v>
      </c>
      <c r="F164" s="213" t="s">
        <v>714</v>
      </c>
      <c r="G164" s="211"/>
      <c r="H164" s="214">
        <v>175.085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164</v>
      </c>
      <c r="AU164" s="220" t="s">
        <v>78</v>
      </c>
      <c r="AV164" s="14" t="s">
        <v>78</v>
      </c>
      <c r="AW164" s="14" t="s">
        <v>31</v>
      </c>
      <c r="AX164" s="14" t="s">
        <v>69</v>
      </c>
      <c r="AY164" s="220" t="s">
        <v>149</v>
      </c>
    </row>
    <row r="165" spans="2:51" s="15" customFormat="1" ht="11.25">
      <c r="B165" s="221"/>
      <c r="C165" s="222"/>
      <c r="D165" s="201" t="s">
        <v>164</v>
      </c>
      <c r="E165" s="223" t="s">
        <v>19</v>
      </c>
      <c r="F165" s="224" t="s">
        <v>166</v>
      </c>
      <c r="G165" s="222"/>
      <c r="H165" s="225">
        <v>918.6410000000001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164</v>
      </c>
      <c r="AU165" s="231" t="s">
        <v>78</v>
      </c>
      <c r="AV165" s="15" t="s">
        <v>155</v>
      </c>
      <c r="AW165" s="15" t="s">
        <v>31</v>
      </c>
      <c r="AX165" s="15" t="s">
        <v>76</v>
      </c>
      <c r="AY165" s="231" t="s">
        <v>149</v>
      </c>
    </row>
    <row r="166" spans="1:65" s="2" customFormat="1" ht="16.5" customHeight="1">
      <c r="A166" s="36"/>
      <c r="B166" s="37"/>
      <c r="C166" s="181" t="s">
        <v>298</v>
      </c>
      <c r="D166" s="181" t="s">
        <v>151</v>
      </c>
      <c r="E166" s="182" t="s">
        <v>715</v>
      </c>
      <c r="F166" s="183" t="s">
        <v>716</v>
      </c>
      <c r="G166" s="184" t="s">
        <v>107</v>
      </c>
      <c r="H166" s="185">
        <v>306.358</v>
      </c>
      <c r="I166" s="186"/>
      <c r="J166" s="187">
        <f>ROUND(I166*H166,2)</f>
        <v>0</v>
      </c>
      <c r="K166" s="183" t="s">
        <v>160</v>
      </c>
      <c r="L166" s="41"/>
      <c r="M166" s="188" t="s">
        <v>19</v>
      </c>
      <c r="N166" s="189" t="s">
        <v>40</v>
      </c>
      <c r="O166" s="66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2" t="s">
        <v>155</v>
      </c>
      <c r="AT166" s="192" t="s">
        <v>151</v>
      </c>
      <c r="AU166" s="192" t="s">
        <v>78</v>
      </c>
      <c r="AY166" s="19" t="s">
        <v>149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9" t="s">
        <v>76</v>
      </c>
      <c r="BK166" s="193">
        <f>ROUND(I166*H166,2)</f>
        <v>0</v>
      </c>
      <c r="BL166" s="19" t="s">
        <v>155</v>
      </c>
      <c r="BM166" s="192" t="s">
        <v>409</v>
      </c>
    </row>
    <row r="167" spans="1:47" s="2" customFormat="1" ht="11.25">
      <c r="A167" s="36"/>
      <c r="B167" s="37"/>
      <c r="C167" s="38"/>
      <c r="D167" s="194" t="s">
        <v>162</v>
      </c>
      <c r="E167" s="38"/>
      <c r="F167" s="195" t="s">
        <v>717</v>
      </c>
      <c r="G167" s="38"/>
      <c r="H167" s="38"/>
      <c r="I167" s="196"/>
      <c r="J167" s="38"/>
      <c r="K167" s="38"/>
      <c r="L167" s="41"/>
      <c r="M167" s="197"/>
      <c r="N167" s="198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162</v>
      </c>
      <c r="AU167" s="19" t="s">
        <v>78</v>
      </c>
    </row>
    <row r="168" spans="2:51" s="14" customFormat="1" ht="11.25">
      <c r="B168" s="210"/>
      <c r="C168" s="211"/>
      <c r="D168" s="201" t="s">
        <v>164</v>
      </c>
      <c r="E168" s="212" t="s">
        <v>19</v>
      </c>
      <c r="F168" s="213" t="s">
        <v>718</v>
      </c>
      <c r="G168" s="211"/>
      <c r="H168" s="214">
        <v>306.358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164</v>
      </c>
      <c r="AU168" s="220" t="s">
        <v>78</v>
      </c>
      <c r="AV168" s="14" t="s">
        <v>78</v>
      </c>
      <c r="AW168" s="14" t="s">
        <v>31</v>
      </c>
      <c r="AX168" s="14" t="s">
        <v>69</v>
      </c>
      <c r="AY168" s="220" t="s">
        <v>149</v>
      </c>
    </row>
    <row r="169" spans="2:51" s="15" customFormat="1" ht="11.25">
      <c r="B169" s="221"/>
      <c r="C169" s="222"/>
      <c r="D169" s="201" t="s">
        <v>164</v>
      </c>
      <c r="E169" s="223" t="s">
        <v>19</v>
      </c>
      <c r="F169" s="224" t="s">
        <v>166</v>
      </c>
      <c r="G169" s="222"/>
      <c r="H169" s="225">
        <v>306.358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164</v>
      </c>
      <c r="AU169" s="231" t="s">
        <v>78</v>
      </c>
      <c r="AV169" s="15" t="s">
        <v>155</v>
      </c>
      <c r="AW169" s="15" t="s">
        <v>31</v>
      </c>
      <c r="AX169" s="15" t="s">
        <v>76</v>
      </c>
      <c r="AY169" s="231" t="s">
        <v>149</v>
      </c>
    </row>
    <row r="170" spans="1:65" s="2" customFormat="1" ht="16.5" customHeight="1">
      <c r="A170" s="36"/>
      <c r="B170" s="37"/>
      <c r="C170" s="181" t="s">
        <v>303</v>
      </c>
      <c r="D170" s="181" t="s">
        <v>151</v>
      </c>
      <c r="E170" s="182" t="s">
        <v>238</v>
      </c>
      <c r="F170" s="183" t="s">
        <v>719</v>
      </c>
      <c r="G170" s="184" t="s">
        <v>107</v>
      </c>
      <c r="H170" s="185">
        <v>616.676</v>
      </c>
      <c r="I170" s="186"/>
      <c r="J170" s="187">
        <f>ROUND(I170*H170,2)</f>
        <v>0</v>
      </c>
      <c r="K170" s="183" t="s">
        <v>160</v>
      </c>
      <c r="L170" s="41"/>
      <c r="M170" s="188" t="s">
        <v>19</v>
      </c>
      <c r="N170" s="189" t="s">
        <v>40</v>
      </c>
      <c r="O170" s="66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2" t="s">
        <v>155</v>
      </c>
      <c r="AT170" s="192" t="s">
        <v>151</v>
      </c>
      <c r="AU170" s="192" t="s">
        <v>78</v>
      </c>
      <c r="AY170" s="19" t="s">
        <v>149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9" t="s">
        <v>76</v>
      </c>
      <c r="BK170" s="193">
        <f>ROUND(I170*H170,2)</f>
        <v>0</v>
      </c>
      <c r="BL170" s="19" t="s">
        <v>155</v>
      </c>
      <c r="BM170" s="192" t="s">
        <v>418</v>
      </c>
    </row>
    <row r="171" spans="1:47" s="2" customFormat="1" ht="11.25">
      <c r="A171" s="36"/>
      <c r="B171" s="37"/>
      <c r="C171" s="38"/>
      <c r="D171" s="194" t="s">
        <v>162</v>
      </c>
      <c r="E171" s="38"/>
      <c r="F171" s="195" t="s">
        <v>720</v>
      </c>
      <c r="G171" s="38"/>
      <c r="H171" s="38"/>
      <c r="I171" s="196"/>
      <c r="J171" s="38"/>
      <c r="K171" s="38"/>
      <c r="L171" s="41"/>
      <c r="M171" s="197"/>
      <c r="N171" s="198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162</v>
      </c>
      <c r="AU171" s="19" t="s">
        <v>78</v>
      </c>
    </row>
    <row r="172" spans="2:51" s="14" customFormat="1" ht="11.25">
      <c r="B172" s="210"/>
      <c r="C172" s="211"/>
      <c r="D172" s="201" t="s">
        <v>164</v>
      </c>
      <c r="E172" s="212" t="s">
        <v>19</v>
      </c>
      <c r="F172" s="213" t="s">
        <v>721</v>
      </c>
      <c r="G172" s="211"/>
      <c r="H172" s="214">
        <v>787.801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164</v>
      </c>
      <c r="AU172" s="220" t="s">
        <v>78</v>
      </c>
      <c r="AV172" s="14" t="s">
        <v>78</v>
      </c>
      <c r="AW172" s="14" t="s">
        <v>31</v>
      </c>
      <c r="AX172" s="14" t="s">
        <v>69</v>
      </c>
      <c r="AY172" s="220" t="s">
        <v>149</v>
      </c>
    </row>
    <row r="173" spans="2:51" s="14" customFormat="1" ht="11.25">
      <c r="B173" s="210"/>
      <c r="C173" s="211"/>
      <c r="D173" s="201" t="s">
        <v>164</v>
      </c>
      <c r="E173" s="212" t="s">
        <v>19</v>
      </c>
      <c r="F173" s="213" t="s">
        <v>722</v>
      </c>
      <c r="G173" s="211"/>
      <c r="H173" s="214">
        <v>-175.085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164</v>
      </c>
      <c r="AU173" s="220" t="s">
        <v>78</v>
      </c>
      <c r="AV173" s="14" t="s">
        <v>78</v>
      </c>
      <c r="AW173" s="14" t="s">
        <v>31</v>
      </c>
      <c r="AX173" s="14" t="s">
        <v>69</v>
      </c>
      <c r="AY173" s="220" t="s">
        <v>149</v>
      </c>
    </row>
    <row r="174" spans="2:51" s="16" customFormat="1" ht="11.25">
      <c r="B174" s="248"/>
      <c r="C174" s="249"/>
      <c r="D174" s="201" t="s">
        <v>164</v>
      </c>
      <c r="E174" s="250" t="s">
        <v>19</v>
      </c>
      <c r="F174" s="251" t="s">
        <v>723</v>
      </c>
      <c r="G174" s="249"/>
      <c r="H174" s="252">
        <v>612.716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164</v>
      </c>
      <c r="AU174" s="258" t="s">
        <v>78</v>
      </c>
      <c r="AV174" s="16" t="s">
        <v>167</v>
      </c>
      <c r="AW174" s="16" t="s">
        <v>31</v>
      </c>
      <c r="AX174" s="16" t="s">
        <v>69</v>
      </c>
      <c r="AY174" s="258" t="s">
        <v>149</v>
      </c>
    </row>
    <row r="175" spans="2:51" s="14" customFormat="1" ht="11.25">
      <c r="B175" s="210"/>
      <c r="C175" s="211"/>
      <c r="D175" s="201" t="s">
        <v>164</v>
      </c>
      <c r="E175" s="212" t="s">
        <v>19</v>
      </c>
      <c r="F175" s="213" t="s">
        <v>724</v>
      </c>
      <c r="G175" s="211"/>
      <c r="H175" s="214">
        <v>3.96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164</v>
      </c>
      <c r="AU175" s="220" t="s">
        <v>78</v>
      </c>
      <c r="AV175" s="14" t="s">
        <v>78</v>
      </c>
      <c r="AW175" s="14" t="s">
        <v>31</v>
      </c>
      <c r="AX175" s="14" t="s">
        <v>69</v>
      </c>
      <c r="AY175" s="220" t="s">
        <v>149</v>
      </c>
    </row>
    <row r="176" spans="2:51" s="15" customFormat="1" ht="11.25">
      <c r="B176" s="221"/>
      <c r="C176" s="222"/>
      <c r="D176" s="201" t="s">
        <v>164</v>
      </c>
      <c r="E176" s="223" t="s">
        <v>19</v>
      </c>
      <c r="F176" s="224" t="s">
        <v>166</v>
      </c>
      <c r="G176" s="222"/>
      <c r="H176" s="225">
        <v>616.676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164</v>
      </c>
      <c r="AU176" s="231" t="s">
        <v>78</v>
      </c>
      <c r="AV176" s="15" t="s">
        <v>155</v>
      </c>
      <c r="AW176" s="15" t="s">
        <v>31</v>
      </c>
      <c r="AX176" s="15" t="s">
        <v>76</v>
      </c>
      <c r="AY176" s="231" t="s">
        <v>149</v>
      </c>
    </row>
    <row r="177" spans="1:65" s="2" customFormat="1" ht="16.5" customHeight="1">
      <c r="A177" s="36"/>
      <c r="B177" s="37"/>
      <c r="C177" s="233" t="s">
        <v>308</v>
      </c>
      <c r="D177" s="233" t="s">
        <v>246</v>
      </c>
      <c r="E177" s="234" t="s">
        <v>725</v>
      </c>
      <c r="F177" s="235" t="s">
        <v>726</v>
      </c>
      <c r="G177" s="236" t="s">
        <v>249</v>
      </c>
      <c r="H177" s="237">
        <v>551.444</v>
      </c>
      <c r="I177" s="238"/>
      <c r="J177" s="239">
        <f>ROUND(I177*H177,2)</f>
        <v>0</v>
      </c>
      <c r="K177" s="235" t="s">
        <v>160</v>
      </c>
      <c r="L177" s="240"/>
      <c r="M177" s="241" t="s">
        <v>19</v>
      </c>
      <c r="N177" s="242" t="s">
        <v>40</v>
      </c>
      <c r="O177" s="66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203</v>
      </c>
      <c r="AT177" s="192" t="s">
        <v>246</v>
      </c>
      <c r="AU177" s="192" t="s">
        <v>78</v>
      </c>
      <c r="AY177" s="19" t="s">
        <v>149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9" t="s">
        <v>76</v>
      </c>
      <c r="BK177" s="193">
        <f>ROUND(I177*H177,2)</f>
        <v>0</v>
      </c>
      <c r="BL177" s="19" t="s">
        <v>155</v>
      </c>
      <c r="BM177" s="192" t="s">
        <v>427</v>
      </c>
    </row>
    <row r="178" spans="2:51" s="14" customFormat="1" ht="11.25">
      <c r="B178" s="210"/>
      <c r="C178" s="211"/>
      <c r="D178" s="201" t="s">
        <v>164</v>
      </c>
      <c r="E178" s="212" t="s">
        <v>19</v>
      </c>
      <c r="F178" s="213" t="s">
        <v>727</v>
      </c>
      <c r="G178" s="211"/>
      <c r="H178" s="214">
        <v>551.444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164</v>
      </c>
      <c r="AU178" s="220" t="s">
        <v>78</v>
      </c>
      <c r="AV178" s="14" t="s">
        <v>78</v>
      </c>
      <c r="AW178" s="14" t="s">
        <v>31</v>
      </c>
      <c r="AX178" s="14" t="s">
        <v>69</v>
      </c>
      <c r="AY178" s="220" t="s">
        <v>149</v>
      </c>
    </row>
    <row r="179" spans="2:51" s="15" customFormat="1" ht="11.25">
      <c r="B179" s="221"/>
      <c r="C179" s="222"/>
      <c r="D179" s="201" t="s">
        <v>164</v>
      </c>
      <c r="E179" s="223" t="s">
        <v>19</v>
      </c>
      <c r="F179" s="224" t="s">
        <v>166</v>
      </c>
      <c r="G179" s="222"/>
      <c r="H179" s="225">
        <v>551.444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164</v>
      </c>
      <c r="AU179" s="231" t="s">
        <v>78</v>
      </c>
      <c r="AV179" s="15" t="s">
        <v>155</v>
      </c>
      <c r="AW179" s="15" t="s">
        <v>31</v>
      </c>
      <c r="AX179" s="15" t="s">
        <v>76</v>
      </c>
      <c r="AY179" s="231" t="s">
        <v>149</v>
      </c>
    </row>
    <row r="180" spans="1:65" s="2" customFormat="1" ht="16.5" customHeight="1">
      <c r="A180" s="36"/>
      <c r="B180" s="37"/>
      <c r="C180" s="181" t="s">
        <v>313</v>
      </c>
      <c r="D180" s="181" t="s">
        <v>151</v>
      </c>
      <c r="E180" s="182" t="s">
        <v>728</v>
      </c>
      <c r="F180" s="183" t="s">
        <v>729</v>
      </c>
      <c r="G180" s="184" t="s">
        <v>107</v>
      </c>
      <c r="H180" s="185">
        <v>367.374</v>
      </c>
      <c r="I180" s="186"/>
      <c r="J180" s="187">
        <f>ROUND(I180*H180,2)</f>
        <v>0</v>
      </c>
      <c r="K180" s="183" t="s">
        <v>160</v>
      </c>
      <c r="L180" s="41"/>
      <c r="M180" s="188" t="s">
        <v>19</v>
      </c>
      <c r="N180" s="189" t="s">
        <v>40</v>
      </c>
      <c r="O180" s="66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2" t="s">
        <v>155</v>
      </c>
      <c r="AT180" s="192" t="s">
        <v>151</v>
      </c>
      <c r="AU180" s="192" t="s">
        <v>78</v>
      </c>
      <c r="AY180" s="19" t="s">
        <v>149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9" t="s">
        <v>76</v>
      </c>
      <c r="BK180" s="193">
        <f>ROUND(I180*H180,2)</f>
        <v>0</v>
      </c>
      <c r="BL180" s="19" t="s">
        <v>155</v>
      </c>
      <c r="BM180" s="192" t="s">
        <v>436</v>
      </c>
    </row>
    <row r="181" spans="1:47" s="2" customFormat="1" ht="11.25">
      <c r="A181" s="36"/>
      <c r="B181" s="37"/>
      <c r="C181" s="38"/>
      <c r="D181" s="194" t="s">
        <v>162</v>
      </c>
      <c r="E181" s="38"/>
      <c r="F181" s="195" t="s">
        <v>730</v>
      </c>
      <c r="G181" s="38"/>
      <c r="H181" s="38"/>
      <c r="I181" s="196"/>
      <c r="J181" s="38"/>
      <c r="K181" s="38"/>
      <c r="L181" s="41"/>
      <c r="M181" s="197"/>
      <c r="N181" s="198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162</v>
      </c>
      <c r="AU181" s="19" t="s">
        <v>78</v>
      </c>
    </row>
    <row r="182" spans="2:51" s="14" customFormat="1" ht="11.25">
      <c r="B182" s="210"/>
      <c r="C182" s="211"/>
      <c r="D182" s="201" t="s">
        <v>164</v>
      </c>
      <c r="E182" s="212" t="s">
        <v>19</v>
      </c>
      <c r="F182" s="213" t="s">
        <v>731</v>
      </c>
      <c r="G182" s="211"/>
      <c r="H182" s="214">
        <v>367.374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164</v>
      </c>
      <c r="AU182" s="220" t="s">
        <v>78</v>
      </c>
      <c r="AV182" s="14" t="s">
        <v>78</v>
      </c>
      <c r="AW182" s="14" t="s">
        <v>31</v>
      </c>
      <c r="AX182" s="14" t="s">
        <v>69</v>
      </c>
      <c r="AY182" s="220" t="s">
        <v>149</v>
      </c>
    </row>
    <row r="183" spans="2:51" s="15" customFormat="1" ht="11.25">
      <c r="B183" s="221"/>
      <c r="C183" s="222"/>
      <c r="D183" s="201" t="s">
        <v>164</v>
      </c>
      <c r="E183" s="223" t="s">
        <v>19</v>
      </c>
      <c r="F183" s="224" t="s">
        <v>166</v>
      </c>
      <c r="G183" s="222"/>
      <c r="H183" s="225">
        <v>367.374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164</v>
      </c>
      <c r="AU183" s="231" t="s">
        <v>78</v>
      </c>
      <c r="AV183" s="15" t="s">
        <v>155</v>
      </c>
      <c r="AW183" s="15" t="s">
        <v>31</v>
      </c>
      <c r="AX183" s="15" t="s">
        <v>76</v>
      </c>
      <c r="AY183" s="231" t="s">
        <v>149</v>
      </c>
    </row>
    <row r="184" spans="1:65" s="2" customFormat="1" ht="16.5" customHeight="1">
      <c r="A184" s="36"/>
      <c r="B184" s="37"/>
      <c r="C184" s="233" t="s">
        <v>318</v>
      </c>
      <c r="D184" s="233" t="s">
        <v>246</v>
      </c>
      <c r="E184" s="234" t="s">
        <v>732</v>
      </c>
      <c r="F184" s="235" t="s">
        <v>733</v>
      </c>
      <c r="G184" s="236" t="s">
        <v>249</v>
      </c>
      <c r="H184" s="237">
        <v>734.748</v>
      </c>
      <c r="I184" s="238"/>
      <c r="J184" s="239">
        <f>ROUND(I184*H184,2)</f>
        <v>0</v>
      </c>
      <c r="K184" s="235" t="s">
        <v>160</v>
      </c>
      <c r="L184" s="240"/>
      <c r="M184" s="241" t="s">
        <v>19</v>
      </c>
      <c r="N184" s="242" t="s">
        <v>40</v>
      </c>
      <c r="O184" s="66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2" t="s">
        <v>203</v>
      </c>
      <c r="AT184" s="192" t="s">
        <v>246</v>
      </c>
      <c r="AU184" s="192" t="s">
        <v>78</v>
      </c>
      <c r="AY184" s="19" t="s">
        <v>149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9" t="s">
        <v>76</v>
      </c>
      <c r="BK184" s="193">
        <f>ROUND(I184*H184,2)</f>
        <v>0</v>
      </c>
      <c r="BL184" s="19" t="s">
        <v>155</v>
      </c>
      <c r="BM184" s="192" t="s">
        <v>444</v>
      </c>
    </row>
    <row r="185" spans="2:51" s="14" customFormat="1" ht="11.25">
      <c r="B185" s="210"/>
      <c r="C185" s="211"/>
      <c r="D185" s="201" t="s">
        <v>164</v>
      </c>
      <c r="E185" s="212" t="s">
        <v>19</v>
      </c>
      <c r="F185" s="213" t="s">
        <v>734</v>
      </c>
      <c r="G185" s="211"/>
      <c r="H185" s="214">
        <v>734.748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164</v>
      </c>
      <c r="AU185" s="220" t="s">
        <v>78</v>
      </c>
      <c r="AV185" s="14" t="s">
        <v>78</v>
      </c>
      <c r="AW185" s="14" t="s">
        <v>31</v>
      </c>
      <c r="AX185" s="14" t="s">
        <v>69</v>
      </c>
      <c r="AY185" s="220" t="s">
        <v>149</v>
      </c>
    </row>
    <row r="186" spans="2:51" s="15" customFormat="1" ht="11.25">
      <c r="B186" s="221"/>
      <c r="C186" s="222"/>
      <c r="D186" s="201" t="s">
        <v>164</v>
      </c>
      <c r="E186" s="223" t="s">
        <v>19</v>
      </c>
      <c r="F186" s="224" t="s">
        <v>166</v>
      </c>
      <c r="G186" s="222"/>
      <c r="H186" s="225">
        <v>734.748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164</v>
      </c>
      <c r="AU186" s="231" t="s">
        <v>78</v>
      </c>
      <c r="AV186" s="15" t="s">
        <v>155</v>
      </c>
      <c r="AW186" s="15" t="s">
        <v>31</v>
      </c>
      <c r="AX186" s="15" t="s">
        <v>76</v>
      </c>
      <c r="AY186" s="231" t="s">
        <v>149</v>
      </c>
    </row>
    <row r="187" spans="1:65" s="2" customFormat="1" ht="16.5" customHeight="1">
      <c r="A187" s="36"/>
      <c r="B187" s="37"/>
      <c r="C187" s="181" t="s">
        <v>323</v>
      </c>
      <c r="D187" s="181" t="s">
        <v>151</v>
      </c>
      <c r="E187" s="182" t="s">
        <v>735</v>
      </c>
      <c r="F187" s="183" t="s">
        <v>736</v>
      </c>
      <c r="G187" s="184" t="s">
        <v>191</v>
      </c>
      <c r="H187" s="185">
        <v>45</v>
      </c>
      <c r="I187" s="186"/>
      <c r="J187" s="187">
        <f>ROUND(I187*H187,2)</f>
        <v>0</v>
      </c>
      <c r="K187" s="183" t="s">
        <v>19</v>
      </c>
      <c r="L187" s="41"/>
      <c r="M187" s="188" t="s">
        <v>19</v>
      </c>
      <c r="N187" s="189" t="s">
        <v>40</v>
      </c>
      <c r="O187" s="66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2" t="s">
        <v>155</v>
      </c>
      <c r="AT187" s="192" t="s">
        <v>151</v>
      </c>
      <c r="AU187" s="192" t="s">
        <v>78</v>
      </c>
      <c r="AY187" s="19" t="s">
        <v>149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9" t="s">
        <v>76</v>
      </c>
      <c r="BK187" s="193">
        <f>ROUND(I187*H187,2)</f>
        <v>0</v>
      </c>
      <c r="BL187" s="19" t="s">
        <v>155</v>
      </c>
      <c r="BM187" s="192" t="s">
        <v>454</v>
      </c>
    </row>
    <row r="188" spans="2:63" s="12" customFormat="1" ht="22.9" customHeight="1">
      <c r="B188" s="165"/>
      <c r="C188" s="166"/>
      <c r="D188" s="167" t="s">
        <v>68</v>
      </c>
      <c r="E188" s="179" t="s">
        <v>155</v>
      </c>
      <c r="F188" s="179" t="s">
        <v>737</v>
      </c>
      <c r="G188" s="166"/>
      <c r="H188" s="166"/>
      <c r="I188" s="169"/>
      <c r="J188" s="180">
        <f>BK188</f>
        <v>0</v>
      </c>
      <c r="K188" s="166"/>
      <c r="L188" s="171"/>
      <c r="M188" s="172"/>
      <c r="N188" s="173"/>
      <c r="O188" s="173"/>
      <c r="P188" s="174">
        <f>SUM(P189:P200)</f>
        <v>0</v>
      </c>
      <c r="Q188" s="173"/>
      <c r="R188" s="174">
        <f>SUM(R189:R200)</f>
        <v>0</v>
      </c>
      <c r="S188" s="173"/>
      <c r="T188" s="175">
        <f>SUM(T189:T200)</f>
        <v>0</v>
      </c>
      <c r="AR188" s="176" t="s">
        <v>76</v>
      </c>
      <c r="AT188" s="177" t="s">
        <v>68</v>
      </c>
      <c r="AU188" s="177" t="s">
        <v>76</v>
      </c>
      <c r="AY188" s="176" t="s">
        <v>149</v>
      </c>
      <c r="BK188" s="178">
        <f>SUM(BK189:BK200)</f>
        <v>0</v>
      </c>
    </row>
    <row r="189" spans="1:65" s="2" customFormat="1" ht="16.5" customHeight="1">
      <c r="A189" s="36"/>
      <c r="B189" s="37"/>
      <c r="C189" s="181" t="s">
        <v>328</v>
      </c>
      <c r="D189" s="181" t="s">
        <v>151</v>
      </c>
      <c r="E189" s="182" t="s">
        <v>738</v>
      </c>
      <c r="F189" s="183" t="s">
        <v>739</v>
      </c>
      <c r="G189" s="184" t="s">
        <v>107</v>
      </c>
      <c r="H189" s="185">
        <v>69.824</v>
      </c>
      <c r="I189" s="186"/>
      <c r="J189" s="187">
        <f>ROUND(I189*H189,2)</f>
        <v>0</v>
      </c>
      <c r="K189" s="183" t="s">
        <v>160</v>
      </c>
      <c r="L189" s="41"/>
      <c r="M189" s="188" t="s">
        <v>19</v>
      </c>
      <c r="N189" s="189" t="s">
        <v>40</v>
      </c>
      <c r="O189" s="66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155</v>
      </c>
      <c r="AT189" s="192" t="s">
        <v>151</v>
      </c>
      <c r="AU189" s="192" t="s">
        <v>78</v>
      </c>
      <c r="AY189" s="19" t="s">
        <v>149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9" t="s">
        <v>76</v>
      </c>
      <c r="BK189" s="193">
        <f>ROUND(I189*H189,2)</f>
        <v>0</v>
      </c>
      <c r="BL189" s="19" t="s">
        <v>155</v>
      </c>
      <c r="BM189" s="192" t="s">
        <v>465</v>
      </c>
    </row>
    <row r="190" spans="1:47" s="2" customFormat="1" ht="11.25">
      <c r="A190" s="36"/>
      <c r="B190" s="37"/>
      <c r="C190" s="38"/>
      <c r="D190" s="194" t="s">
        <v>162</v>
      </c>
      <c r="E190" s="38"/>
      <c r="F190" s="195" t="s">
        <v>740</v>
      </c>
      <c r="G190" s="38"/>
      <c r="H190" s="38"/>
      <c r="I190" s="196"/>
      <c r="J190" s="38"/>
      <c r="K190" s="38"/>
      <c r="L190" s="41"/>
      <c r="M190" s="197"/>
      <c r="N190" s="198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162</v>
      </c>
      <c r="AU190" s="19" t="s">
        <v>78</v>
      </c>
    </row>
    <row r="191" spans="2:51" s="14" customFormat="1" ht="11.25">
      <c r="B191" s="210"/>
      <c r="C191" s="211"/>
      <c r="D191" s="201" t="s">
        <v>164</v>
      </c>
      <c r="E191" s="212" t="s">
        <v>19</v>
      </c>
      <c r="F191" s="213" t="s">
        <v>741</v>
      </c>
      <c r="G191" s="211"/>
      <c r="H191" s="214">
        <v>69.824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164</v>
      </c>
      <c r="AU191" s="220" t="s">
        <v>78</v>
      </c>
      <c r="AV191" s="14" t="s">
        <v>78</v>
      </c>
      <c r="AW191" s="14" t="s">
        <v>31</v>
      </c>
      <c r="AX191" s="14" t="s">
        <v>69</v>
      </c>
      <c r="AY191" s="220" t="s">
        <v>149</v>
      </c>
    </row>
    <row r="192" spans="2:51" s="15" customFormat="1" ht="11.25">
      <c r="B192" s="221"/>
      <c r="C192" s="222"/>
      <c r="D192" s="201" t="s">
        <v>164</v>
      </c>
      <c r="E192" s="223" t="s">
        <v>19</v>
      </c>
      <c r="F192" s="224" t="s">
        <v>166</v>
      </c>
      <c r="G192" s="222"/>
      <c r="H192" s="225">
        <v>69.824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164</v>
      </c>
      <c r="AU192" s="231" t="s">
        <v>78</v>
      </c>
      <c r="AV192" s="15" t="s">
        <v>155</v>
      </c>
      <c r="AW192" s="15" t="s">
        <v>31</v>
      </c>
      <c r="AX192" s="15" t="s">
        <v>76</v>
      </c>
      <c r="AY192" s="231" t="s">
        <v>149</v>
      </c>
    </row>
    <row r="193" spans="1:65" s="2" customFormat="1" ht="16.5" customHeight="1">
      <c r="A193" s="36"/>
      <c r="B193" s="37"/>
      <c r="C193" s="181" t="s">
        <v>333</v>
      </c>
      <c r="D193" s="181" t="s">
        <v>151</v>
      </c>
      <c r="E193" s="182" t="s">
        <v>742</v>
      </c>
      <c r="F193" s="183" t="s">
        <v>743</v>
      </c>
      <c r="G193" s="184" t="s">
        <v>107</v>
      </c>
      <c r="H193" s="185">
        <v>1.16</v>
      </c>
      <c r="I193" s="186"/>
      <c r="J193" s="187">
        <f>ROUND(I193*H193,2)</f>
        <v>0</v>
      </c>
      <c r="K193" s="183" t="s">
        <v>160</v>
      </c>
      <c r="L193" s="41"/>
      <c r="M193" s="188" t="s">
        <v>19</v>
      </c>
      <c r="N193" s="189" t="s">
        <v>40</v>
      </c>
      <c r="O193" s="66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2" t="s">
        <v>155</v>
      </c>
      <c r="AT193" s="192" t="s">
        <v>151</v>
      </c>
      <c r="AU193" s="192" t="s">
        <v>78</v>
      </c>
      <c r="AY193" s="19" t="s">
        <v>149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9" t="s">
        <v>76</v>
      </c>
      <c r="BK193" s="193">
        <f>ROUND(I193*H193,2)</f>
        <v>0</v>
      </c>
      <c r="BL193" s="19" t="s">
        <v>155</v>
      </c>
      <c r="BM193" s="192" t="s">
        <v>474</v>
      </c>
    </row>
    <row r="194" spans="1:47" s="2" customFormat="1" ht="11.25">
      <c r="A194" s="36"/>
      <c r="B194" s="37"/>
      <c r="C194" s="38"/>
      <c r="D194" s="194" t="s">
        <v>162</v>
      </c>
      <c r="E194" s="38"/>
      <c r="F194" s="195" t="s">
        <v>744</v>
      </c>
      <c r="G194" s="38"/>
      <c r="H194" s="38"/>
      <c r="I194" s="196"/>
      <c r="J194" s="38"/>
      <c r="K194" s="38"/>
      <c r="L194" s="41"/>
      <c r="M194" s="197"/>
      <c r="N194" s="198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162</v>
      </c>
      <c r="AU194" s="19" t="s">
        <v>78</v>
      </c>
    </row>
    <row r="195" spans="2:51" s="14" customFormat="1" ht="11.25">
      <c r="B195" s="210"/>
      <c r="C195" s="211"/>
      <c r="D195" s="201" t="s">
        <v>164</v>
      </c>
      <c r="E195" s="212" t="s">
        <v>19</v>
      </c>
      <c r="F195" s="213" t="s">
        <v>745</v>
      </c>
      <c r="G195" s="211"/>
      <c r="H195" s="214">
        <v>1.16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164</v>
      </c>
      <c r="AU195" s="220" t="s">
        <v>78</v>
      </c>
      <c r="AV195" s="14" t="s">
        <v>78</v>
      </c>
      <c r="AW195" s="14" t="s">
        <v>31</v>
      </c>
      <c r="AX195" s="14" t="s">
        <v>69</v>
      </c>
      <c r="AY195" s="220" t="s">
        <v>149</v>
      </c>
    </row>
    <row r="196" spans="2:51" s="15" customFormat="1" ht="11.25">
      <c r="B196" s="221"/>
      <c r="C196" s="222"/>
      <c r="D196" s="201" t="s">
        <v>164</v>
      </c>
      <c r="E196" s="223" t="s">
        <v>19</v>
      </c>
      <c r="F196" s="224" t="s">
        <v>166</v>
      </c>
      <c r="G196" s="222"/>
      <c r="H196" s="225">
        <v>1.16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164</v>
      </c>
      <c r="AU196" s="231" t="s">
        <v>78</v>
      </c>
      <c r="AV196" s="15" t="s">
        <v>155</v>
      </c>
      <c r="AW196" s="15" t="s">
        <v>31</v>
      </c>
      <c r="AX196" s="15" t="s">
        <v>76</v>
      </c>
      <c r="AY196" s="231" t="s">
        <v>149</v>
      </c>
    </row>
    <row r="197" spans="1:65" s="2" customFormat="1" ht="21.75" customHeight="1">
      <c r="A197" s="36"/>
      <c r="B197" s="37"/>
      <c r="C197" s="181" t="s">
        <v>338</v>
      </c>
      <c r="D197" s="181" t="s">
        <v>151</v>
      </c>
      <c r="E197" s="182" t="s">
        <v>746</v>
      </c>
      <c r="F197" s="183" t="s">
        <v>747</v>
      </c>
      <c r="G197" s="184" t="s">
        <v>159</v>
      </c>
      <c r="H197" s="185">
        <v>2.6</v>
      </c>
      <c r="I197" s="186"/>
      <c r="J197" s="187">
        <f>ROUND(I197*H197,2)</f>
        <v>0</v>
      </c>
      <c r="K197" s="183" t="s">
        <v>160</v>
      </c>
      <c r="L197" s="41"/>
      <c r="M197" s="188" t="s">
        <v>19</v>
      </c>
      <c r="N197" s="189" t="s">
        <v>40</v>
      </c>
      <c r="O197" s="66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2" t="s">
        <v>155</v>
      </c>
      <c r="AT197" s="192" t="s">
        <v>151</v>
      </c>
      <c r="AU197" s="192" t="s">
        <v>78</v>
      </c>
      <c r="AY197" s="19" t="s">
        <v>149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9" t="s">
        <v>76</v>
      </c>
      <c r="BK197" s="193">
        <f>ROUND(I197*H197,2)</f>
        <v>0</v>
      </c>
      <c r="BL197" s="19" t="s">
        <v>155</v>
      </c>
      <c r="BM197" s="192" t="s">
        <v>482</v>
      </c>
    </row>
    <row r="198" spans="1:47" s="2" customFormat="1" ht="11.25">
      <c r="A198" s="36"/>
      <c r="B198" s="37"/>
      <c r="C198" s="38"/>
      <c r="D198" s="194" t="s">
        <v>162</v>
      </c>
      <c r="E198" s="38"/>
      <c r="F198" s="195" t="s">
        <v>748</v>
      </c>
      <c r="G198" s="38"/>
      <c r="H198" s="38"/>
      <c r="I198" s="196"/>
      <c r="J198" s="38"/>
      <c r="K198" s="38"/>
      <c r="L198" s="41"/>
      <c r="M198" s="197"/>
      <c r="N198" s="198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162</v>
      </c>
      <c r="AU198" s="19" t="s">
        <v>78</v>
      </c>
    </row>
    <row r="199" spans="1:65" s="2" customFormat="1" ht="24.2" customHeight="1">
      <c r="A199" s="36"/>
      <c r="B199" s="37"/>
      <c r="C199" s="181" t="s">
        <v>344</v>
      </c>
      <c r="D199" s="181" t="s">
        <v>151</v>
      </c>
      <c r="E199" s="182" t="s">
        <v>749</v>
      </c>
      <c r="F199" s="183" t="s">
        <v>750</v>
      </c>
      <c r="G199" s="184" t="s">
        <v>159</v>
      </c>
      <c r="H199" s="185">
        <v>2.6</v>
      </c>
      <c r="I199" s="186"/>
      <c r="J199" s="187">
        <f>ROUND(I199*H199,2)</f>
        <v>0</v>
      </c>
      <c r="K199" s="183" t="s">
        <v>160</v>
      </c>
      <c r="L199" s="41"/>
      <c r="M199" s="188" t="s">
        <v>19</v>
      </c>
      <c r="N199" s="189" t="s">
        <v>40</v>
      </c>
      <c r="O199" s="66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2" t="s">
        <v>155</v>
      </c>
      <c r="AT199" s="192" t="s">
        <v>151</v>
      </c>
      <c r="AU199" s="192" t="s">
        <v>78</v>
      </c>
      <c r="AY199" s="19" t="s">
        <v>149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9" t="s">
        <v>76</v>
      </c>
      <c r="BK199" s="193">
        <f>ROUND(I199*H199,2)</f>
        <v>0</v>
      </c>
      <c r="BL199" s="19" t="s">
        <v>155</v>
      </c>
      <c r="BM199" s="192" t="s">
        <v>492</v>
      </c>
    </row>
    <row r="200" spans="1:47" s="2" customFormat="1" ht="11.25">
      <c r="A200" s="36"/>
      <c r="B200" s="37"/>
      <c r="C200" s="38"/>
      <c r="D200" s="194" t="s">
        <v>162</v>
      </c>
      <c r="E200" s="38"/>
      <c r="F200" s="195" t="s">
        <v>751</v>
      </c>
      <c r="G200" s="38"/>
      <c r="H200" s="38"/>
      <c r="I200" s="196"/>
      <c r="J200" s="38"/>
      <c r="K200" s="38"/>
      <c r="L200" s="41"/>
      <c r="M200" s="197"/>
      <c r="N200" s="198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162</v>
      </c>
      <c r="AU200" s="19" t="s">
        <v>78</v>
      </c>
    </row>
    <row r="201" spans="2:63" s="12" customFormat="1" ht="22.9" customHeight="1">
      <c r="B201" s="165"/>
      <c r="C201" s="166"/>
      <c r="D201" s="167" t="s">
        <v>68</v>
      </c>
      <c r="E201" s="179" t="s">
        <v>180</v>
      </c>
      <c r="F201" s="179" t="s">
        <v>281</v>
      </c>
      <c r="G201" s="166"/>
      <c r="H201" s="166"/>
      <c r="I201" s="169"/>
      <c r="J201" s="180">
        <f>BK201</f>
        <v>0</v>
      </c>
      <c r="K201" s="166"/>
      <c r="L201" s="171"/>
      <c r="M201" s="172"/>
      <c r="N201" s="173"/>
      <c r="O201" s="173"/>
      <c r="P201" s="174">
        <f>SUM(P202:P233)</f>
        <v>0</v>
      </c>
      <c r="Q201" s="173"/>
      <c r="R201" s="174">
        <f>SUM(R202:R233)</f>
        <v>0</v>
      </c>
      <c r="S201" s="173"/>
      <c r="T201" s="175">
        <f>SUM(T202:T233)</f>
        <v>0</v>
      </c>
      <c r="AR201" s="176" t="s">
        <v>76</v>
      </c>
      <c r="AT201" s="177" t="s">
        <v>68</v>
      </c>
      <c r="AU201" s="177" t="s">
        <v>76</v>
      </c>
      <c r="AY201" s="176" t="s">
        <v>149</v>
      </c>
      <c r="BK201" s="178">
        <f>SUM(BK202:BK233)</f>
        <v>0</v>
      </c>
    </row>
    <row r="202" spans="1:65" s="2" customFormat="1" ht="16.5" customHeight="1">
      <c r="A202" s="36"/>
      <c r="B202" s="37"/>
      <c r="C202" s="181" t="s">
        <v>349</v>
      </c>
      <c r="D202" s="181" t="s">
        <v>151</v>
      </c>
      <c r="E202" s="182" t="s">
        <v>752</v>
      </c>
      <c r="F202" s="183" t="s">
        <v>753</v>
      </c>
      <c r="G202" s="184" t="s">
        <v>159</v>
      </c>
      <c r="H202" s="185">
        <v>24.333</v>
      </c>
      <c r="I202" s="186"/>
      <c r="J202" s="187">
        <f>ROUND(I202*H202,2)</f>
        <v>0</v>
      </c>
      <c r="K202" s="183" t="s">
        <v>160</v>
      </c>
      <c r="L202" s="41"/>
      <c r="M202" s="188" t="s">
        <v>19</v>
      </c>
      <c r="N202" s="189" t="s">
        <v>40</v>
      </c>
      <c r="O202" s="66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2" t="s">
        <v>155</v>
      </c>
      <c r="AT202" s="192" t="s">
        <v>151</v>
      </c>
      <c r="AU202" s="192" t="s">
        <v>78</v>
      </c>
      <c r="AY202" s="19" t="s">
        <v>149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9" t="s">
        <v>76</v>
      </c>
      <c r="BK202" s="193">
        <f>ROUND(I202*H202,2)</f>
        <v>0</v>
      </c>
      <c r="BL202" s="19" t="s">
        <v>155</v>
      </c>
      <c r="BM202" s="192" t="s">
        <v>504</v>
      </c>
    </row>
    <row r="203" spans="1:47" s="2" customFormat="1" ht="11.25">
      <c r="A203" s="36"/>
      <c r="B203" s="37"/>
      <c r="C203" s="38"/>
      <c r="D203" s="194" t="s">
        <v>162</v>
      </c>
      <c r="E203" s="38"/>
      <c r="F203" s="195" t="s">
        <v>754</v>
      </c>
      <c r="G203" s="38"/>
      <c r="H203" s="38"/>
      <c r="I203" s="196"/>
      <c r="J203" s="38"/>
      <c r="K203" s="38"/>
      <c r="L203" s="41"/>
      <c r="M203" s="197"/>
      <c r="N203" s="198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162</v>
      </c>
      <c r="AU203" s="19" t="s">
        <v>78</v>
      </c>
    </row>
    <row r="204" spans="2:51" s="14" customFormat="1" ht="11.25">
      <c r="B204" s="210"/>
      <c r="C204" s="211"/>
      <c r="D204" s="201" t="s">
        <v>164</v>
      </c>
      <c r="E204" s="212" t="s">
        <v>19</v>
      </c>
      <c r="F204" s="213" t="s">
        <v>755</v>
      </c>
      <c r="G204" s="211"/>
      <c r="H204" s="214">
        <v>14.883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164</v>
      </c>
      <c r="AU204" s="220" t="s">
        <v>78</v>
      </c>
      <c r="AV204" s="14" t="s">
        <v>78</v>
      </c>
      <c r="AW204" s="14" t="s">
        <v>31</v>
      </c>
      <c r="AX204" s="14" t="s">
        <v>69</v>
      </c>
      <c r="AY204" s="220" t="s">
        <v>149</v>
      </c>
    </row>
    <row r="205" spans="2:51" s="14" customFormat="1" ht="11.25">
      <c r="B205" s="210"/>
      <c r="C205" s="211"/>
      <c r="D205" s="201" t="s">
        <v>164</v>
      </c>
      <c r="E205" s="212" t="s">
        <v>19</v>
      </c>
      <c r="F205" s="213" t="s">
        <v>756</v>
      </c>
      <c r="G205" s="211"/>
      <c r="H205" s="214">
        <v>4.5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164</v>
      </c>
      <c r="AU205" s="220" t="s">
        <v>78</v>
      </c>
      <c r="AV205" s="14" t="s">
        <v>78</v>
      </c>
      <c r="AW205" s="14" t="s">
        <v>31</v>
      </c>
      <c r="AX205" s="14" t="s">
        <v>69</v>
      </c>
      <c r="AY205" s="220" t="s">
        <v>149</v>
      </c>
    </row>
    <row r="206" spans="2:51" s="14" customFormat="1" ht="11.25">
      <c r="B206" s="210"/>
      <c r="C206" s="211"/>
      <c r="D206" s="201" t="s">
        <v>164</v>
      </c>
      <c r="E206" s="212" t="s">
        <v>19</v>
      </c>
      <c r="F206" s="213" t="s">
        <v>757</v>
      </c>
      <c r="G206" s="211"/>
      <c r="H206" s="214">
        <v>4.95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164</v>
      </c>
      <c r="AU206" s="220" t="s">
        <v>78</v>
      </c>
      <c r="AV206" s="14" t="s">
        <v>78</v>
      </c>
      <c r="AW206" s="14" t="s">
        <v>31</v>
      </c>
      <c r="AX206" s="14" t="s">
        <v>69</v>
      </c>
      <c r="AY206" s="220" t="s">
        <v>149</v>
      </c>
    </row>
    <row r="207" spans="2:51" s="15" customFormat="1" ht="11.25">
      <c r="B207" s="221"/>
      <c r="C207" s="222"/>
      <c r="D207" s="201" t="s">
        <v>164</v>
      </c>
      <c r="E207" s="223" t="s">
        <v>19</v>
      </c>
      <c r="F207" s="224" t="s">
        <v>166</v>
      </c>
      <c r="G207" s="222"/>
      <c r="H207" s="225">
        <v>24.333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164</v>
      </c>
      <c r="AU207" s="231" t="s">
        <v>78</v>
      </c>
      <c r="AV207" s="15" t="s">
        <v>155</v>
      </c>
      <c r="AW207" s="15" t="s">
        <v>31</v>
      </c>
      <c r="AX207" s="15" t="s">
        <v>76</v>
      </c>
      <c r="AY207" s="231" t="s">
        <v>149</v>
      </c>
    </row>
    <row r="208" spans="1:65" s="2" customFormat="1" ht="16.5" customHeight="1">
      <c r="A208" s="36"/>
      <c r="B208" s="37"/>
      <c r="C208" s="181" t="s">
        <v>278</v>
      </c>
      <c r="D208" s="181" t="s">
        <v>151</v>
      </c>
      <c r="E208" s="182" t="s">
        <v>299</v>
      </c>
      <c r="F208" s="183" t="s">
        <v>758</v>
      </c>
      <c r="G208" s="184" t="s">
        <v>159</v>
      </c>
      <c r="H208" s="185">
        <v>687.205</v>
      </c>
      <c r="I208" s="186"/>
      <c r="J208" s="187">
        <f>ROUND(I208*H208,2)</f>
        <v>0</v>
      </c>
      <c r="K208" s="183" t="s">
        <v>160</v>
      </c>
      <c r="L208" s="41"/>
      <c r="M208" s="188" t="s">
        <v>19</v>
      </c>
      <c r="N208" s="189" t="s">
        <v>40</v>
      </c>
      <c r="O208" s="66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2" t="s">
        <v>155</v>
      </c>
      <c r="AT208" s="192" t="s">
        <v>151</v>
      </c>
      <c r="AU208" s="192" t="s">
        <v>78</v>
      </c>
      <c r="AY208" s="19" t="s">
        <v>149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9" t="s">
        <v>76</v>
      </c>
      <c r="BK208" s="193">
        <f>ROUND(I208*H208,2)</f>
        <v>0</v>
      </c>
      <c r="BL208" s="19" t="s">
        <v>155</v>
      </c>
      <c r="BM208" s="192" t="s">
        <v>513</v>
      </c>
    </row>
    <row r="209" spans="1:47" s="2" customFormat="1" ht="11.25">
      <c r="A209" s="36"/>
      <c r="B209" s="37"/>
      <c r="C209" s="38"/>
      <c r="D209" s="194" t="s">
        <v>162</v>
      </c>
      <c r="E209" s="38"/>
      <c r="F209" s="195" t="s">
        <v>302</v>
      </c>
      <c r="G209" s="38"/>
      <c r="H209" s="38"/>
      <c r="I209" s="196"/>
      <c r="J209" s="38"/>
      <c r="K209" s="38"/>
      <c r="L209" s="41"/>
      <c r="M209" s="197"/>
      <c r="N209" s="198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162</v>
      </c>
      <c r="AU209" s="19" t="s">
        <v>78</v>
      </c>
    </row>
    <row r="210" spans="2:51" s="14" customFormat="1" ht="11.25">
      <c r="B210" s="210"/>
      <c r="C210" s="211"/>
      <c r="D210" s="201" t="s">
        <v>164</v>
      </c>
      <c r="E210" s="212" t="s">
        <v>19</v>
      </c>
      <c r="F210" s="213" t="s">
        <v>759</v>
      </c>
      <c r="G210" s="211"/>
      <c r="H210" s="214">
        <v>687.205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164</v>
      </c>
      <c r="AU210" s="220" t="s">
        <v>78</v>
      </c>
      <c r="AV210" s="14" t="s">
        <v>78</v>
      </c>
      <c r="AW210" s="14" t="s">
        <v>31</v>
      </c>
      <c r="AX210" s="14" t="s">
        <v>69</v>
      </c>
      <c r="AY210" s="220" t="s">
        <v>149</v>
      </c>
    </row>
    <row r="211" spans="2:51" s="15" customFormat="1" ht="11.25">
      <c r="B211" s="221"/>
      <c r="C211" s="222"/>
      <c r="D211" s="201" t="s">
        <v>164</v>
      </c>
      <c r="E211" s="223" t="s">
        <v>19</v>
      </c>
      <c r="F211" s="224" t="s">
        <v>166</v>
      </c>
      <c r="G211" s="222"/>
      <c r="H211" s="225">
        <v>687.205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164</v>
      </c>
      <c r="AU211" s="231" t="s">
        <v>78</v>
      </c>
      <c r="AV211" s="15" t="s">
        <v>155</v>
      </c>
      <c r="AW211" s="15" t="s">
        <v>31</v>
      </c>
      <c r="AX211" s="15" t="s">
        <v>76</v>
      </c>
      <c r="AY211" s="231" t="s">
        <v>149</v>
      </c>
    </row>
    <row r="212" spans="1:65" s="2" customFormat="1" ht="16.5" customHeight="1">
      <c r="A212" s="36"/>
      <c r="B212" s="37"/>
      <c r="C212" s="181" t="s">
        <v>359</v>
      </c>
      <c r="D212" s="181" t="s">
        <v>151</v>
      </c>
      <c r="E212" s="182" t="s">
        <v>760</v>
      </c>
      <c r="F212" s="183" t="s">
        <v>761</v>
      </c>
      <c r="G212" s="184" t="s">
        <v>159</v>
      </c>
      <c r="H212" s="185">
        <v>687.205</v>
      </c>
      <c r="I212" s="186"/>
      <c r="J212" s="187">
        <f>ROUND(I212*H212,2)</f>
        <v>0</v>
      </c>
      <c r="K212" s="183" t="s">
        <v>160</v>
      </c>
      <c r="L212" s="41"/>
      <c r="M212" s="188" t="s">
        <v>19</v>
      </c>
      <c r="N212" s="189" t="s">
        <v>40</v>
      </c>
      <c r="O212" s="66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2" t="s">
        <v>155</v>
      </c>
      <c r="AT212" s="192" t="s">
        <v>151</v>
      </c>
      <c r="AU212" s="192" t="s">
        <v>78</v>
      </c>
      <c r="AY212" s="19" t="s">
        <v>149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9" t="s">
        <v>76</v>
      </c>
      <c r="BK212" s="193">
        <f>ROUND(I212*H212,2)</f>
        <v>0</v>
      </c>
      <c r="BL212" s="19" t="s">
        <v>155</v>
      </c>
      <c r="BM212" s="192" t="s">
        <v>523</v>
      </c>
    </row>
    <row r="213" spans="1:47" s="2" customFormat="1" ht="11.25">
      <c r="A213" s="36"/>
      <c r="B213" s="37"/>
      <c r="C213" s="38"/>
      <c r="D213" s="194" t="s">
        <v>162</v>
      </c>
      <c r="E213" s="38"/>
      <c r="F213" s="195" t="s">
        <v>762</v>
      </c>
      <c r="G213" s="38"/>
      <c r="H213" s="38"/>
      <c r="I213" s="196"/>
      <c r="J213" s="38"/>
      <c r="K213" s="38"/>
      <c r="L213" s="41"/>
      <c r="M213" s="197"/>
      <c r="N213" s="198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162</v>
      </c>
      <c r="AU213" s="19" t="s">
        <v>78</v>
      </c>
    </row>
    <row r="214" spans="1:65" s="2" customFormat="1" ht="16.5" customHeight="1">
      <c r="A214" s="36"/>
      <c r="B214" s="37"/>
      <c r="C214" s="181" t="s">
        <v>364</v>
      </c>
      <c r="D214" s="181" t="s">
        <v>151</v>
      </c>
      <c r="E214" s="182" t="s">
        <v>760</v>
      </c>
      <c r="F214" s="183" t="s">
        <v>761</v>
      </c>
      <c r="G214" s="184" t="s">
        <v>159</v>
      </c>
      <c r="H214" s="185">
        <v>14.883</v>
      </c>
      <c r="I214" s="186"/>
      <c r="J214" s="187">
        <f>ROUND(I214*H214,2)</f>
        <v>0</v>
      </c>
      <c r="K214" s="183" t="s">
        <v>160</v>
      </c>
      <c r="L214" s="41"/>
      <c r="M214" s="188" t="s">
        <v>19</v>
      </c>
      <c r="N214" s="189" t="s">
        <v>40</v>
      </c>
      <c r="O214" s="66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2" t="s">
        <v>155</v>
      </c>
      <c r="AT214" s="192" t="s">
        <v>151</v>
      </c>
      <c r="AU214" s="192" t="s">
        <v>78</v>
      </c>
      <c r="AY214" s="19" t="s">
        <v>149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9" t="s">
        <v>76</v>
      </c>
      <c r="BK214" s="193">
        <f>ROUND(I214*H214,2)</f>
        <v>0</v>
      </c>
      <c r="BL214" s="19" t="s">
        <v>155</v>
      </c>
      <c r="BM214" s="192" t="s">
        <v>535</v>
      </c>
    </row>
    <row r="215" spans="1:47" s="2" customFormat="1" ht="11.25">
      <c r="A215" s="36"/>
      <c r="B215" s="37"/>
      <c r="C215" s="38"/>
      <c r="D215" s="194" t="s">
        <v>162</v>
      </c>
      <c r="E215" s="38"/>
      <c r="F215" s="195" t="s">
        <v>762</v>
      </c>
      <c r="G215" s="38"/>
      <c r="H215" s="38"/>
      <c r="I215" s="196"/>
      <c r="J215" s="38"/>
      <c r="K215" s="38"/>
      <c r="L215" s="41"/>
      <c r="M215" s="197"/>
      <c r="N215" s="198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162</v>
      </c>
      <c r="AU215" s="19" t="s">
        <v>78</v>
      </c>
    </row>
    <row r="216" spans="1:65" s="2" customFormat="1" ht="16.5" customHeight="1">
      <c r="A216" s="36"/>
      <c r="B216" s="37"/>
      <c r="C216" s="181" t="s">
        <v>370</v>
      </c>
      <c r="D216" s="181" t="s">
        <v>151</v>
      </c>
      <c r="E216" s="182" t="s">
        <v>763</v>
      </c>
      <c r="F216" s="183" t="s">
        <v>764</v>
      </c>
      <c r="G216" s="184" t="s">
        <v>159</v>
      </c>
      <c r="H216" s="185">
        <v>21.648</v>
      </c>
      <c r="I216" s="186"/>
      <c r="J216" s="187">
        <f>ROUND(I216*H216,2)</f>
        <v>0</v>
      </c>
      <c r="K216" s="183" t="s">
        <v>160</v>
      </c>
      <c r="L216" s="41"/>
      <c r="M216" s="188" t="s">
        <v>19</v>
      </c>
      <c r="N216" s="189" t="s">
        <v>40</v>
      </c>
      <c r="O216" s="66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2" t="s">
        <v>155</v>
      </c>
      <c r="AT216" s="192" t="s">
        <v>151</v>
      </c>
      <c r="AU216" s="192" t="s">
        <v>78</v>
      </c>
      <c r="AY216" s="19" t="s">
        <v>149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9" t="s">
        <v>76</v>
      </c>
      <c r="BK216" s="193">
        <f>ROUND(I216*H216,2)</f>
        <v>0</v>
      </c>
      <c r="BL216" s="19" t="s">
        <v>155</v>
      </c>
      <c r="BM216" s="192" t="s">
        <v>546</v>
      </c>
    </row>
    <row r="217" spans="1:47" s="2" customFormat="1" ht="11.25">
      <c r="A217" s="36"/>
      <c r="B217" s="37"/>
      <c r="C217" s="38"/>
      <c r="D217" s="194" t="s">
        <v>162</v>
      </c>
      <c r="E217" s="38"/>
      <c r="F217" s="195" t="s">
        <v>765</v>
      </c>
      <c r="G217" s="38"/>
      <c r="H217" s="38"/>
      <c r="I217" s="196"/>
      <c r="J217" s="38"/>
      <c r="K217" s="38"/>
      <c r="L217" s="41"/>
      <c r="M217" s="197"/>
      <c r="N217" s="198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162</v>
      </c>
      <c r="AU217" s="19" t="s">
        <v>78</v>
      </c>
    </row>
    <row r="218" spans="2:51" s="14" customFormat="1" ht="11.25">
      <c r="B218" s="210"/>
      <c r="C218" s="211"/>
      <c r="D218" s="201" t="s">
        <v>164</v>
      </c>
      <c r="E218" s="212" t="s">
        <v>19</v>
      </c>
      <c r="F218" s="213" t="s">
        <v>645</v>
      </c>
      <c r="G218" s="211"/>
      <c r="H218" s="214">
        <v>13.648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164</v>
      </c>
      <c r="AU218" s="220" t="s">
        <v>78</v>
      </c>
      <c r="AV218" s="14" t="s">
        <v>78</v>
      </c>
      <c r="AW218" s="14" t="s">
        <v>31</v>
      </c>
      <c r="AX218" s="14" t="s">
        <v>69</v>
      </c>
      <c r="AY218" s="220" t="s">
        <v>149</v>
      </c>
    </row>
    <row r="219" spans="2:51" s="14" customFormat="1" ht="11.25">
      <c r="B219" s="210"/>
      <c r="C219" s="211"/>
      <c r="D219" s="201" t="s">
        <v>164</v>
      </c>
      <c r="E219" s="212" t="s">
        <v>19</v>
      </c>
      <c r="F219" s="213" t="s">
        <v>766</v>
      </c>
      <c r="G219" s="211"/>
      <c r="H219" s="214">
        <v>8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164</v>
      </c>
      <c r="AU219" s="220" t="s">
        <v>78</v>
      </c>
      <c r="AV219" s="14" t="s">
        <v>78</v>
      </c>
      <c r="AW219" s="14" t="s">
        <v>31</v>
      </c>
      <c r="AX219" s="14" t="s">
        <v>69</v>
      </c>
      <c r="AY219" s="220" t="s">
        <v>149</v>
      </c>
    </row>
    <row r="220" spans="2:51" s="15" customFormat="1" ht="11.25">
      <c r="B220" s="221"/>
      <c r="C220" s="222"/>
      <c r="D220" s="201" t="s">
        <v>164</v>
      </c>
      <c r="E220" s="223" t="s">
        <v>19</v>
      </c>
      <c r="F220" s="224" t="s">
        <v>166</v>
      </c>
      <c r="G220" s="222"/>
      <c r="H220" s="225">
        <v>21.648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164</v>
      </c>
      <c r="AU220" s="231" t="s">
        <v>78</v>
      </c>
      <c r="AV220" s="15" t="s">
        <v>155</v>
      </c>
      <c r="AW220" s="15" t="s">
        <v>31</v>
      </c>
      <c r="AX220" s="15" t="s">
        <v>76</v>
      </c>
      <c r="AY220" s="231" t="s">
        <v>149</v>
      </c>
    </row>
    <row r="221" spans="1:65" s="2" customFormat="1" ht="16.5" customHeight="1">
      <c r="A221" s="36"/>
      <c r="B221" s="37"/>
      <c r="C221" s="181" t="s">
        <v>374</v>
      </c>
      <c r="D221" s="181" t="s">
        <v>151</v>
      </c>
      <c r="E221" s="182" t="s">
        <v>314</v>
      </c>
      <c r="F221" s="183" t="s">
        <v>767</v>
      </c>
      <c r="G221" s="184" t="s">
        <v>159</v>
      </c>
      <c r="H221" s="185">
        <v>28.413</v>
      </c>
      <c r="I221" s="186"/>
      <c r="J221" s="187">
        <f>ROUND(I221*H221,2)</f>
        <v>0</v>
      </c>
      <c r="K221" s="183" t="s">
        <v>160</v>
      </c>
      <c r="L221" s="41"/>
      <c r="M221" s="188" t="s">
        <v>19</v>
      </c>
      <c r="N221" s="189" t="s">
        <v>40</v>
      </c>
      <c r="O221" s="66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2" t="s">
        <v>155</v>
      </c>
      <c r="AT221" s="192" t="s">
        <v>151</v>
      </c>
      <c r="AU221" s="192" t="s">
        <v>78</v>
      </c>
      <c r="AY221" s="19" t="s">
        <v>149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9" t="s">
        <v>76</v>
      </c>
      <c r="BK221" s="193">
        <f>ROUND(I221*H221,2)</f>
        <v>0</v>
      </c>
      <c r="BL221" s="19" t="s">
        <v>155</v>
      </c>
      <c r="BM221" s="192" t="s">
        <v>555</v>
      </c>
    </row>
    <row r="222" spans="1:47" s="2" customFormat="1" ht="11.25">
      <c r="A222" s="36"/>
      <c r="B222" s="37"/>
      <c r="C222" s="38"/>
      <c r="D222" s="194" t="s">
        <v>162</v>
      </c>
      <c r="E222" s="38"/>
      <c r="F222" s="195" t="s">
        <v>317</v>
      </c>
      <c r="G222" s="38"/>
      <c r="H222" s="38"/>
      <c r="I222" s="196"/>
      <c r="J222" s="38"/>
      <c r="K222" s="38"/>
      <c r="L222" s="41"/>
      <c r="M222" s="197"/>
      <c r="N222" s="198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162</v>
      </c>
      <c r="AU222" s="19" t="s">
        <v>78</v>
      </c>
    </row>
    <row r="223" spans="1:65" s="2" customFormat="1" ht="21.75" customHeight="1">
      <c r="A223" s="36"/>
      <c r="B223" s="37"/>
      <c r="C223" s="181" t="s">
        <v>379</v>
      </c>
      <c r="D223" s="181" t="s">
        <v>151</v>
      </c>
      <c r="E223" s="182" t="s">
        <v>768</v>
      </c>
      <c r="F223" s="183" t="s">
        <v>769</v>
      </c>
      <c r="G223" s="184" t="s">
        <v>159</v>
      </c>
      <c r="H223" s="185">
        <v>28.413</v>
      </c>
      <c r="I223" s="186"/>
      <c r="J223" s="187">
        <f>ROUND(I223*H223,2)</f>
        <v>0</v>
      </c>
      <c r="K223" s="183" t="s">
        <v>160</v>
      </c>
      <c r="L223" s="41"/>
      <c r="M223" s="188" t="s">
        <v>19</v>
      </c>
      <c r="N223" s="189" t="s">
        <v>40</v>
      </c>
      <c r="O223" s="66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2" t="s">
        <v>155</v>
      </c>
      <c r="AT223" s="192" t="s">
        <v>151</v>
      </c>
      <c r="AU223" s="192" t="s">
        <v>78</v>
      </c>
      <c r="AY223" s="19" t="s">
        <v>149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9" t="s">
        <v>76</v>
      </c>
      <c r="BK223" s="193">
        <f>ROUND(I223*H223,2)</f>
        <v>0</v>
      </c>
      <c r="BL223" s="19" t="s">
        <v>155</v>
      </c>
      <c r="BM223" s="192" t="s">
        <v>565</v>
      </c>
    </row>
    <row r="224" spans="1:47" s="2" customFormat="1" ht="11.25">
      <c r="A224" s="36"/>
      <c r="B224" s="37"/>
      <c r="C224" s="38"/>
      <c r="D224" s="194" t="s">
        <v>162</v>
      </c>
      <c r="E224" s="38"/>
      <c r="F224" s="195" t="s">
        <v>770</v>
      </c>
      <c r="G224" s="38"/>
      <c r="H224" s="38"/>
      <c r="I224" s="196"/>
      <c r="J224" s="38"/>
      <c r="K224" s="38"/>
      <c r="L224" s="41"/>
      <c r="M224" s="197"/>
      <c r="N224" s="198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162</v>
      </c>
      <c r="AU224" s="19" t="s">
        <v>78</v>
      </c>
    </row>
    <row r="225" spans="2:51" s="14" customFormat="1" ht="11.25">
      <c r="B225" s="210"/>
      <c r="C225" s="211"/>
      <c r="D225" s="201" t="s">
        <v>164</v>
      </c>
      <c r="E225" s="212" t="s">
        <v>19</v>
      </c>
      <c r="F225" s="213" t="s">
        <v>650</v>
      </c>
      <c r="G225" s="211"/>
      <c r="H225" s="214">
        <v>17.913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164</v>
      </c>
      <c r="AU225" s="220" t="s">
        <v>78</v>
      </c>
      <c r="AV225" s="14" t="s">
        <v>78</v>
      </c>
      <c r="AW225" s="14" t="s">
        <v>31</v>
      </c>
      <c r="AX225" s="14" t="s">
        <v>69</v>
      </c>
      <c r="AY225" s="220" t="s">
        <v>149</v>
      </c>
    </row>
    <row r="226" spans="2:51" s="14" customFormat="1" ht="11.25">
      <c r="B226" s="210"/>
      <c r="C226" s="211"/>
      <c r="D226" s="201" t="s">
        <v>164</v>
      </c>
      <c r="E226" s="212" t="s">
        <v>19</v>
      </c>
      <c r="F226" s="213" t="s">
        <v>651</v>
      </c>
      <c r="G226" s="211"/>
      <c r="H226" s="214">
        <v>10.5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164</v>
      </c>
      <c r="AU226" s="220" t="s">
        <v>78</v>
      </c>
      <c r="AV226" s="14" t="s">
        <v>78</v>
      </c>
      <c r="AW226" s="14" t="s">
        <v>31</v>
      </c>
      <c r="AX226" s="14" t="s">
        <v>69</v>
      </c>
      <c r="AY226" s="220" t="s">
        <v>149</v>
      </c>
    </row>
    <row r="227" spans="2:51" s="15" customFormat="1" ht="11.25">
      <c r="B227" s="221"/>
      <c r="C227" s="222"/>
      <c r="D227" s="201" t="s">
        <v>164</v>
      </c>
      <c r="E227" s="223" t="s">
        <v>19</v>
      </c>
      <c r="F227" s="224" t="s">
        <v>166</v>
      </c>
      <c r="G227" s="222"/>
      <c r="H227" s="225">
        <v>28.413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164</v>
      </c>
      <c r="AU227" s="231" t="s">
        <v>78</v>
      </c>
      <c r="AV227" s="15" t="s">
        <v>155</v>
      </c>
      <c r="AW227" s="15" t="s">
        <v>31</v>
      </c>
      <c r="AX227" s="15" t="s">
        <v>76</v>
      </c>
      <c r="AY227" s="231" t="s">
        <v>149</v>
      </c>
    </row>
    <row r="228" spans="1:65" s="2" customFormat="1" ht="16.5" customHeight="1">
      <c r="A228" s="36"/>
      <c r="B228" s="37"/>
      <c r="C228" s="181" t="s">
        <v>387</v>
      </c>
      <c r="D228" s="181" t="s">
        <v>151</v>
      </c>
      <c r="E228" s="182" t="s">
        <v>771</v>
      </c>
      <c r="F228" s="183" t="s">
        <v>772</v>
      </c>
      <c r="G228" s="184" t="s">
        <v>159</v>
      </c>
      <c r="H228" s="185">
        <v>7.2</v>
      </c>
      <c r="I228" s="186"/>
      <c r="J228" s="187">
        <f>ROUND(I228*H228,2)</f>
        <v>0</v>
      </c>
      <c r="K228" s="183" t="s">
        <v>160</v>
      </c>
      <c r="L228" s="41"/>
      <c r="M228" s="188" t="s">
        <v>19</v>
      </c>
      <c r="N228" s="189" t="s">
        <v>40</v>
      </c>
      <c r="O228" s="66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2" t="s">
        <v>155</v>
      </c>
      <c r="AT228" s="192" t="s">
        <v>151</v>
      </c>
      <c r="AU228" s="192" t="s">
        <v>78</v>
      </c>
      <c r="AY228" s="19" t="s">
        <v>149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9" t="s">
        <v>76</v>
      </c>
      <c r="BK228" s="193">
        <f>ROUND(I228*H228,2)</f>
        <v>0</v>
      </c>
      <c r="BL228" s="19" t="s">
        <v>155</v>
      </c>
      <c r="BM228" s="192" t="s">
        <v>580</v>
      </c>
    </row>
    <row r="229" spans="1:47" s="2" customFormat="1" ht="11.25">
      <c r="A229" s="36"/>
      <c r="B229" s="37"/>
      <c r="C229" s="38"/>
      <c r="D229" s="194" t="s">
        <v>162</v>
      </c>
      <c r="E229" s="38"/>
      <c r="F229" s="195" t="s">
        <v>773</v>
      </c>
      <c r="G229" s="38"/>
      <c r="H229" s="38"/>
      <c r="I229" s="196"/>
      <c r="J229" s="38"/>
      <c r="K229" s="38"/>
      <c r="L229" s="41"/>
      <c r="M229" s="197"/>
      <c r="N229" s="198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162</v>
      </c>
      <c r="AU229" s="19" t="s">
        <v>78</v>
      </c>
    </row>
    <row r="230" spans="2:51" s="14" customFormat="1" ht="11.25">
      <c r="B230" s="210"/>
      <c r="C230" s="211"/>
      <c r="D230" s="201" t="s">
        <v>164</v>
      </c>
      <c r="E230" s="212" t="s">
        <v>19</v>
      </c>
      <c r="F230" s="213" t="s">
        <v>774</v>
      </c>
      <c r="G230" s="211"/>
      <c r="H230" s="214">
        <v>7.2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164</v>
      </c>
      <c r="AU230" s="220" t="s">
        <v>78</v>
      </c>
      <c r="AV230" s="14" t="s">
        <v>78</v>
      </c>
      <c r="AW230" s="14" t="s">
        <v>31</v>
      </c>
      <c r="AX230" s="14" t="s">
        <v>69</v>
      </c>
      <c r="AY230" s="220" t="s">
        <v>149</v>
      </c>
    </row>
    <row r="231" spans="2:51" s="15" customFormat="1" ht="11.25">
      <c r="B231" s="221"/>
      <c r="C231" s="222"/>
      <c r="D231" s="201" t="s">
        <v>164</v>
      </c>
      <c r="E231" s="223" t="s">
        <v>19</v>
      </c>
      <c r="F231" s="224" t="s">
        <v>166</v>
      </c>
      <c r="G231" s="222"/>
      <c r="H231" s="225">
        <v>7.2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164</v>
      </c>
      <c r="AU231" s="231" t="s">
        <v>78</v>
      </c>
      <c r="AV231" s="15" t="s">
        <v>155</v>
      </c>
      <c r="AW231" s="15" t="s">
        <v>31</v>
      </c>
      <c r="AX231" s="15" t="s">
        <v>76</v>
      </c>
      <c r="AY231" s="231" t="s">
        <v>149</v>
      </c>
    </row>
    <row r="232" spans="1:65" s="2" customFormat="1" ht="16.5" customHeight="1">
      <c r="A232" s="36"/>
      <c r="B232" s="37"/>
      <c r="C232" s="181" t="s">
        <v>391</v>
      </c>
      <c r="D232" s="181" t="s">
        <v>151</v>
      </c>
      <c r="E232" s="182" t="s">
        <v>775</v>
      </c>
      <c r="F232" s="183" t="s">
        <v>776</v>
      </c>
      <c r="G232" s="184" t="s">
        <v>159</v>
      </c>
      <c r="H232" s="185">
        <v>4.5</v>
      </c>
      <c r="I232" s="186"/>
      <c r="J232" s="187">
        <f>ROUND(I232*H232,2)</f>
        <v>0</v>
      </c>
      <c r="K232" s="183" t="s">
        <v>160</v>
      </c>
      <c r="L232" s="41"/>
      <c r="M232" s="188" t="s">
        <v>19</v>
      </c>
      <c r="N232" s="189" t="s">
        <v>40</v>
      </c>
      <c r="O232" s="66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2" t="s">
        <v>155</v>
      </c>
      <c r="AT232" s="192" t="s">
        <v>151</v>
      </c>
      <c r="AU232" s="192" t="s">
        <v>78</v>
      </c>
      <c r="AY232" s="19" t="s">
        <v>149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9" t="s">
        <v>76</v>
      </c>
      <c r="BK232" s="193">
        <f>ROUND(I232*H232,2)</f>
        <v>0</v>
      </c>
      <c r="BL232" s="19" t="s">
        <v>155</v>
      </c>
      <c r="BM232" s="192" t="s">
        <v>593</v>
      </c>
    </row>
    <row r="233" spans="1:47" s="2" customFormat="1" ht="11.25">
      <c r="A233" s="36"/>
      <c r="B233" s="37"/>
      <c r="C233" s="38"/>
      <c r="D233" s="194" t="s">
        <v>162</v>
      </c>
      <c r="E233" s="38"/>
      <c r="F233" s="195" t="s">
        <v>777</v>
      </c>
      <c r="G233" s="38"/>
      <c r="H233" s="38"/>
      <c r="I233" s="196"/>
      <c r="J233" s="38"/>
      <c r="K233" s="38"/>
      <c r="L233" s="41"/>
      <c r="M233" s="197"/>
      <c r="N233" s="198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162</v>
      </c>
      <c r="AU233" s="19" t="s">
        <v>78</v>
      </c>
    </row>
    <row r="234" spans="2:63" s="12" customFormat="1" ht="22.9" customHeight="1">
      <c r="B234" s="165"/>
      <c r="C234" s="166"/>
      <c r="D234" s="167" t="s">
        <v>68</v>
      </c>
      <c r="E234" s="179" t="s">
        <v>203</v>
      </c>
      <c r="F234" s="179" t="s">
        <v>369</v>
      </c>
      <c r="G234" s="166"/>
      <c r="H234" s="166"/>
      <c r="I234" s="169"/>
      <c r="J234" s="180">
        <f>BK234</f>
        <v>0</v>
      </c>
      <c r="K234" s="166"/>
      <c r="L234" s="171"/>
      <c r="M234" s="172"/>
      <c r="N234" s="173"/>
      <c r="O234" s="173"/>
      <c r="P234" s="174">
        <f>SUM(P235:P289)</f>
        <v>0</v>
      </c>
      <c r="Q234" s="173"/>
      <c r="R234" s="174">
        <f>SUM(R235:R289)</f>
        <v>0</v>
      </c>
      <c r="S234" s="173"/>
      <c r="T234" s="175">
        <f>SUM(T235:T289)</f>
        <v>0</v>
      </c>
      <c r="AR234" s="176" t="s">
        <v>76</v>
      </c>
      <c r="AT234" s="177" t="s">
        <v>68</v>
      </c>
      <c r="AU234" s="177" t="s">
        <v>76</v>
      </c>
      <c r="AY234" s="176" t="s">
        <v>149</v>
      </c>
      <c r="BK234" s="178">
        <f>SUM(BK235:BK289)</f>
        <v>0</v>
      </c>
    </row>
    <row r="235" spans="1:65" s="2" customFormat="1" ht="16.5" customHeight="1">
      <c r="A235" s="36"/>
      <c r="B235" s="37"/>
      <c r="C235" s="181" t="s">
        <v>396</v>
      </c>
      <c r="D235" s="181" t="s">
        <v>151</v>
      </c>
      <c r="E235" s="182" t="s">
        <v>778</v>
      </c>
      <c r="F235" s="183" t="s">
        <v>779</v>
      </c>
      <c r="G235" s="184" t="s">
        <v>382</v>
      </c>
      <c r="H235" s="185">
        <v>1</v>
      </c>
      <c r="I235" s="186"/>
      <c r="J235" s="187">
        <f>ROUND(I235*H235,2)</f>
        <v>0</v>
      </c>
      <c r="K235" s="183" t="s">
        <v>160</v>
      </c>
      <c r="L235" s="41"/>
      <c r="M235" s="188" t="s">
        <v>19</v>
      </c>
      <c r="N235" s="189" t="s">
        <v>40</v>
      </c>
      <c r="O235" s="66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2" t="s">
        <v>155</v>
      </c>
      <c r="AT235" s="192" t="s">
        <v>151</v>
      </c>
      <c r="AU235" s="192" t="s">
        <v>78</v>
      </c>
      <c r="AY235" s="19" t="s">
        <v>149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9" t="s">
        <v>76</v>
      </c>
      <c r="BK235" s="193">
        <f>ROUND(I235*H235,2)</f>
        <v>0</v>
      </c>
      <c r="BL235" s="19" t="s">
        <v>155</v>
      </c>
      <c r="BM235" s="192" t="s">
        <v>607</v>
      </c>
    </row>
    <row r="236" spans="1:47" s="2" customFormat="1" ht="11.25">
      <c r="A236" s="36"/>
      <c r="B236" s="37"/>
      <c r="C236" s="38"/>
      <c r="D236" s="194" t="s">
        <v>162</v>
      </c>
      <c r="E236" s="38"/>
      <c r="F236" s="195" t="s">
        <v>780</v>
      </c>
      <c r="G236" s="38"/>
      <c r="H236" s="38"/>
      <c r="I236" s="196"/>
      <c r="J236" s="38"/>
      <c r="K236" s="38"/>
      <c r="L236" s="41"/>
      <c r="M236" s="197"/>
      <c r="N236" s="198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162</v>
      </c>
      <c r="AU236" s="19" t="s">
        <v>78</v>
      </c>
    </row>
    <row r="237" spans="1:65" s="2" customFormat="1" ht="16.5" customHeight="1">
      <c r="A237" s="36"/>
      <c r="B237" s="37"/>
      <c r="C237" s="181" t="s">
        <v>401</v>
      </c>
      <c r="D237" s="181" t="s">
        <v>151</v>
      </c>
      <c r="E237" s="182" t="s">
        <v>781</v>
      </c>
      <c r="F237" s="183" t="s">
        <v>782</v>
      </c>
      <c r="G237" s="184" t="s">
        <v>382</v>
      </c>
      <c r="H237" s="185">
        <v>3</v>
      </c>
      <c r="I237" s="186"/>
      <c r="J237" s="187">
        <f>ROUND(I237*H237,2)</f>
        <v>0</v>
      </c>
      <c r="K237" s="183" t="s">
        <v>160</v>
      </c>
      <c r="L237" s="41"/>
      <c r="M237" s="188" t="s">
        <v>19</v>
      </c>
      <c r="N237" s="189" t="s">
        <v>40</v>
      </c>
      <c r="O237" s="66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2" t="s">
        <v>155</v>
      </c>
      <c r="AT237" s="192" t="s">
        <v>151</v>
      </c>
      <c r="AU237" s="192" t="s">
        <v>78</v>
      </c>
      <c r="AY237" s="19" t="s">
        <v>149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9" t="s">
        <v>76</v>
      </c>
      <c r="BK237" s="193">
        <f>ROUND(I237*H237,2)</f>
        <v>0</v>
      </c>
      <c r="BL237" s="19" t="s">
        <v>155</v>
      </c>
      <c r="BM237" s="192" t="s">
        <v>617</v>
      </c>
    </row>
    <row r="238" spans="1:47" s="2" customFormat="1" ht="11.25">
      <c r="A238" s="36"/>
      <c r="B238" s="37"/>
      <c r="C238" s="38"/>
      <c r="D238" s="194" t="s">
        <v>162</v>
      </c>
      <c r="E238" s="38"/>
      <c r="F238" s="195" t="s">
        <v>783</v>
      </c>
      <c r="G238" s="38"/>
      <c r="H238" s="38"/>
      <c r="I238" s="196"/>
      <c r="J238" s="38"/>
      <c r="K238" s="38"/>
      <c r="L238" s="41"/>
      <c r="M238" s="197"/>
      <c r="N238" s="198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162</v>
      </c>
      <c r="AU238" s="19" t="s">
        <v>78</v>
      </c>
    </row>
    <row r="239" spans="1:65" s="2" customFormat="1" ht="16.5" customHeight="1">
      <c r="A239" s="36"/>
      <c r="B239" s="37"/>
      <c r="C239" s="181" t="s">
        <v>173</v>
      </c>
      <c r="D239" s="181" t="s">
        <v>151</v>
      </c>
      <c r="E239" s="182" t="s">
        <v>784</v>
      </c>
      <c r="F239" s="183" t="s">
        <v>785</v>
      </c>
      <c r="G239" s="184" t="s">
        <v>382</v>
      </c>
      <c r="H239" s="185">
        <v>3</v>
      </c>
      <c r="I239" s="186"/>
      <c r="J239" s="187">
        <f>ROUND(I239*H239,2)</f>
        <v>0</v>
      </c>
      <c r="K239" s="183" t="s">
        <v>160</v>
      </c>
      <c r="L239" s="41"/>
      <c r="M239" s="188" t="s">
        <v>19</v>
      </c>
      <c r="N239" s="189" t="s">
        <v>40</v>
      </c>
      <c r="O239" s="66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2" t="s">
        <v>155</v>
      </c>
      <c r="AT239" s="192" t="s">
        <v>151</v>
      </c>
      <c r="AU239" s="192" t="s">
        <v>78</v>
      </c>
      <c r="AY239" s="19" t="s">
        <v>149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9" t="s">
        <v>76</v>
      </c>
      <c r="BK239" s="193">
        <f>ROUND(I239*H239,2)</f>
        <v>0</v>
      </c>
      <c r="BL239" s="19" t="s">
        <v>155</v>
      </c>
      <c r="BM239" s="192" t="s">
        <v>626</v>
      </c>
    </row>
    <row r="240" spans="1:47" s="2" customFormat="1" ht="11.25">
      <c r="A240" s="36"/>
      <c r="B240" s="37"/>
      <c r="C240" s="38"/>
      <c r="D240" s="194" t="s">
        <v>162</v>
      </c>
      <c r="E240" s="38"/>
      <c r="F240" s="195" t="s">
        <v>786</v>
      </c>
      <c r="G240" s="38"/>
      <c r="H240" s="38"/>
      <c r="I240" s="196"/>
      <c r="J240" s="38"/>
      <c r="K240" s="38"/>
      <c r="L240" s="41"/>
      <c r="M240" s="197"/>
      <c r="N240" s="198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162</v>
      </c>
      <c r="AU240" s="19" t="s">
        <v>78</v>
      </c>
    </row>
    <row r="241" spans="1:65" s="2" customFormat="1" ht="16.5" customHeight="1">
      <c r="A241" s="36"/>
      <c r="B241" s="37"/>
      <c r="C241" s="181" t="s">
        <v>409</v>
      </c>
      <c r="D241" s="181" t="s">
        <v>151</v>
      </c>
      <c r="E241" s="182" t="s">
        <v>787</v>
      </c>
      <c r="F241" s="183" t="s">
        <v>788</v>
      </c>
      <c r="G241" s="184" t="s">
        <v>191</v>
      </c>
      <c r="H241" s="185">
        <v>164.49</v>
      </c>
      <c r="I241" s="186"/>
      <c r="J241" s="187">
        <f>ROUND(I241*H241,2)</f>
        <v>0</v>
      </c>
      <c r="K241" s="183" t="s">
        <v>160</v>
      </c>
      <c r="L241" s="41"/>
      <c r="M241" s="188" t="s">
        <v>19</v>
      </c>
      <c r="N241" s="189" t="s">
        <v>40</v>
      </c>
      <c r="O241" s="66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2" t="s">
        <v>155</v>
      </c>
      <c r="AT241" s="192" t="s">
        <v>151</v>
      </c>
      <c r="AU241" s="192" t="s">
        <v>78</v>
      </c>
      <c r="AY241" s="19" t="s">
        <v>149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9" t="s">
        <v>76</v>
      </c>
      <c r="BK241" s="193">
        <f>ROUND(I241*H241,2)</f>
        <v>0</v>
      </c>
      <c r="BL241" s="19" t="s">
        <v>155</v>
      </c>
      <c r="BM241" s="192" t="s">
        <v>789</v>
      </c>
    </row>
    <row r="242" spans="1:47" s="2" customFormat="1" ht="11.25">
      <c r="A242" s="36"/>
      <c r="B242" s="37"/>
      <c r="C242" s="38"/>
      <c r="D242" s="194" t="s">
        <v>162</v>
      </c>
      <c r="E242" s="38"/>
      <c r="F242" s="195" t="s">
        <v>790</v>
      </c>
      <c r="G242" s="38"/>
      <c r="H242" s="38"/>
      <c r="I242" s="196"/>
      <c r="J242" s="38"/>
      <c r="K242" s="38"/>
      <c r="L242" s="41"/>
      <c r="M242" s="197"/>
      <c r="N242" s="198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162</v>
      </c>
      <c r="AU242" s="19" t="s">
        <v>78</v>
      </c>
    </row>
    <row r="243" spans="1:65" s="2" customFormat="1" ht="24.2" customHeight="1">
      <c r="A243" s="36"/>
      <c r="B243" s="37"/>
      <c r="C243" s="233" t="s">
        <v>414</v>
      </c>
      <c r="D243" s="233" t="s">
        <v>246</v>
      </c>
      <c r="E243" s="234" t="s">
        <v>791</v>
      </c>
      <c r="F243" s="235" t="s">
        <v>792</v>
      </c>
      <c r="G243" s="236" t="s">
        <v>191</v>
      </c>
      <c r="H243" s="237">
        <v>168</v>
      </c>
      <c r="I243" s="238"/>
      <c r="J243" s="239">
        <f>ROUND(I243*H243,2)</f>
        <v>0</v>
      </c>
      <c r="K243" s="235" t="s">
        <v>19</v>
      </c>
      <c r="L243" s="240"/>
      <c r="M243" s="241" t="s">
        <v>19</v>
      </c>
      <c r="N243" s="242" t="s">
        <v>40</v>
      </c>
      <c r="O243" s="66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2" t="s">
        <v>203</v>
      </c>
      <c r="AT243" s="192" t="s">
        <v>246</v>
      </c>
      <c r="AU243" s="192" t="s">
        <v>78</v>
      </c>
      <c r="AY243" s="19" t="s">
        <v>149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9" t="s">
        <v>76</v>
      </c>
      <c r="BK243" s="193">
        <f>ROUND(I243*H243,2)</f>
        <v>0</v>
      </c>
      <c r="BL243" s="19" t="s">
        <v>155</v>
      </c>
      <c r="BM243" s="192" t="s">
        <v>793</v>
      </c>
    </row>
    <row r="244" spans="1:65" s="2" customFormat="1" ht="16.5" customHeight="1">
      <c r="A244" s="36"/>
      <c r="B244" s="37"/>
      <c r="C244" s="181" t="s">
        <v>418</v>
      </c>
      <c r="D244" s="181" t="s">
        <v>151</v>
      </c>
      <c r="E244" s="182" t="s">
        <v>794</v>
      </c>
      <c r="F244" s="183" t="s">
        <v>795</v>
      </c>
      <c r="G244" s="184" t="s">
        <v>191</v>
      </c>
      <c r="H244" s="185">
        <v>153.32</v>
      </c>
      <c r="I244" s="186"/>
      <c r="J244" s="187">
        <f>ROUND(I244*H244,2)</f>
        <v>0</v>
      </c>
      <c r="K244" s="183" t="s">
        <v>160</v>
      </c>
      <c r="L244" s="41"/>
      <c r="M244" s="188" t="s">
        <v>19</v>
      </c>
      <c r="N244" s="189" t="s">
        <v>40</v>
      </c>
      <c r="O244" s="66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2" t="s">
        <v>155</v>
      </c>
      <c r="AT244" s="192" t="s">
        <v>151</v>
      </c>
      <c r="AU244" s="192" t="s">
        <v>78</v>
      </c>
      <c r="AY244" s="19" t="s">
        <v>149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9" t="s">
        <v>76</v>
      </c>
      <c r="BK244" s="193">
        <f>ROUND(I244*H244,2)</f>
        <v>0</v>
      </c>
      <c r="BL244" s="19" t="s">
        <v>155</v>
      </c>
      <c r="BM244" s="192" t="s">
        <v>796</v>
      </c>
    </row>
    <row r="245" spans="1:47" s="2" customFormat="1" ht="11.25">
      <c r="A245" s="36"/>
      <c r="B245" s="37"/>
      <c r="C245" s="38"/>
      <c r="D245" s="194" t="s">
        <v>162</v>
      </c>
      <c r="E245" s="38"/>
      <c r="F245" s="195" t="s">
        <v>797</v>
      </c>
      <c r="G245" s="38"/>
      <c r="H245" s="38"/>
      <c r="I245" s="196"/>
      <c r="J245" s="38"/>
      <c r="K245" s="38"/>
      <c r="L245" s="41"/>
      <c r="M245" s="197"/>
      <c r="N245" s="198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162</v>
      </c>
      <c r="AU245" s="19" t="s">
        <v>78</v>
      </c>
    </row>
    <row r="246" spans="2:51" s="14" customFormat="1" ht="11.25">
      <c r="B246" s="210"/>
      <c r="C246" s="211"/>
      <c r="D246" s="201" t="s">
        <v>164</v>
      </c>
      <c r="E246" s="212" t="s">
        <v>19</v>
      </c>
      <c r="F246" s="213" t="s">
        <v>798</v>
      </c>
      <c r="G246" s="211"/>
      <c r="H246" s="214">
        <v>153.32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164</v>
      </c>
      <c r="AU246" s="220" t="s">
        <v>78</v>
      </c>
      <c r="AV246" s="14" t="s">
        <v>78</v>
      </c>
      <c r="AW246" s="14" t="s">
        <v>31</v>
      </c>
      <c r="AX246" s="14" t="s">
        <v>69</v>
      </c>
      <c r="AY246" s="220" t="s">
        <v>149</v>
      </c>
    </row>
    <row r="247" spans="2:51" s="15" customFormat="1" ht="11.25">
      <c r="B247" s="221"/>
      <c r="C247" s="222"/>
      <c r="D247" s="201" t="s">
        <v>164</v>
      </c>
      <c r="E247" s="223" t="s">
        <v>19</v>
      </c>
      <c r="F247" s="224" t="s">
        <v>166</v>
      </c>
      <c r="G247" s="222"/>
      <c r="H247" s="225">
        <v>153.32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164</v>
      </c>
      <c r="AU247" s="231" t="s">
        <v>78</v>
      </c>
      <c r="AV247" s="15" t="s">
        <v>155</v>
      </c>
      <c r="AW247" s="15" t="s">
        <v>31</v>
      </c>
      <c r="AX247" s="15" t="s">
        <v>76</v>
      </c>
      <c r="AY247" s="231" t="s">
        <v>149</v>
      </c>
    </row>
    <row r="248" spans="1:65" s="2" customFormat="1" ht="24.2" customHeight="1">
      <c r="A248" s="36"/>
      <c r="B248" s="37"/>
      <c r="C248" s="233" t="s">
        <v>423</v>
      </c>
      <c r="D248" s="233" t="s">
        <v>246</v>
      </c>
      <c r="E248" s="234" t="s">
        <v>799</v>
      </c>
      <c r="F248" s="235" t="s">
        <v>800</v>
      </c>
      <c r="G248" s="236" t="s">
        <v>191</v>
      </c>
      <c r="H248" s="237">
        <v>156</v>
      </c>
      <c r="I248" s="238"/>
      <c r="J248" s="239">
        <f>ROUND(I248*H248,2)</f>
        <v>0</v>
      </c>
      <c r="K248" s="235" t="s">
        <v>19</v>
      </c>
      <c r="L248" s="240"/>
      <c r="M248" s="241" t="s">
        <v>19</v>
      </c>
      <c r="N248" s="242" t="s">
        <v>40</v>
      </c>
      <c r="O248" s="66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2" t="s">
        <v>203</v>
      </c>
      <c r="AT248" s="192" t="s">
        <v>246</v>
      </c>
      <c r="AU248" s="192" t="s">
        <v>78</v>
      </c>
      <c r="AY248" s="19" t="s">
        <v>149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9" t="s">
        <v>76</v>
      </c>
      <c r="BK248" s="193">
        <f>ROUND(I248*H248,2)</f>
        <v>0</v>
      </c>
      <c r="BL248" s="19" t="s">
        <v>155</v>
      </c>
      <c r="BM248" s="192" t="s">
        <v>801</v>
      </c>
    </row>
    <row r="249" spans="2:51" s="14" customFormat="1" ht="11.25">
      <c r="B249" s="210"/>
      <c r="C249" s="211"/>
      <c r="D249" s="201" t="s">
        <v>164</v>
      </c>
      <c r="E249" s="212" t="s">
        <v>19</v>
      </c>
      <c r="F249" s="213" t="s">
        <v>802</v>
      </c>
      <c r="G249" s="211"/>
      <c r="H249" s="214">
        <v>156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164</v>
      </c>
      <c r="AU249" s="220" t="s">
        <v>78</v>
      </c>
      <c r="AV249" s="14" t="s">
        <v>78</v>
      </c>
      <c r="AW249" s="14" t="s">
        <v>31</v>
      </c>
      <c r="AX249" s="14" t="s">
        <v>69</v>
      </c>
      <c r="AY249" s="220" t="s">
        <v>149</v>
      </c>
    </row>
    <row r="250" spans="2:51" s="15" customFormat="1" ht="11.25">
      <c r="B250" s="221"/>
      <c r="C250" s="222"/>
      <c r="D250" s="201" t="s">
        <v>164</v>
      </c>
      <c r="E250" s="223" t="s">
        <v>19</v>
      </c>
      <c r="F250" s="224" t="s">
        <v>166</v>
      </c>
      <c r="G250" s="222"/>
      <c r="H250" s="225">
        <v>156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164</v>
      </c>
      <c r="AU250" s="231" t="s">
        <v>78</v>
      </c>
      <c r="AV250" s="15" t="s">
        <v>155</v>
      </c>
      <c r="AW250" s="15" t="s">
        <v>31</v>
      </c>
      <c r="AX250" s="15" t="s">
        <v>76</v>
      </c>
      <c r="AY250" s="231" t="s">
        <v>149</v>
      </c>
    </row>
    <row r="251" spans="1:65" s="2" customFormat="1" ht="16.5" customHeight="1">
      <c r="A251" s="36"/>
      <c r="B251" s="37"/>
      <c r="C251" s="181" t="s">
        <v>427</v>
      </c>
      <c r="D251" s="181" t="s">
        <v>151</v>
      </c>
      <c r="E251" s="182" t="s">
        <v>803</v>
      </c>
      <c r="F251" s="183" t="s">
        <v>804</v>
      </c>
      <c r="G251" s="184" t="s">
        <v>191</v>
      </c>
      <c r="H251" s="185">
        <v>391.72</v>
      </c>
      <c r="I251" s="186"/>
      <c r="J251" s="187">
        <f>ROUND(I251*H251,2)</f>
        <v>0</v>
      </c>
      <c r="K251" s="183" t="s">
        <v>160</v>
      </c>
      <c r="L251" s="41"/>
      <c r="M251" s="188" t="s">
        <v>19</v>
      </c>
      <c r="N251" s="189" t="s">
        <v>40</v>
      </c>
      <c r="O251" s="66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2" t="s">
        <v>155</v>
      </c>
      <c r="AT251" s="192" t="s">
        <v>151</v>
      </c>
      <c r="AU251" s="192" t="s">
        <v>78</v>
      </c>
      <c r="AY251" s="19" t="s">
        <v>149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9" t="s">
        <v>76</v>
      </c>
      <c r="BK251" s="193">
        <f>ROUND(I251*H251,2)</f>
        <v>0</v>
      </c>
      <c r="BL251" s="19" t="s">
        <v>155</v>
      </c>
      <c r="BM251" s="192" t="s">
        <v>805</v>
      </c>
    </row>
    <row r="252" spans="1:47" s="2" customFormat="1" ht="11.25">
      <c r="A252" s="36"/>
      <c r="B252" s="37"/>
      <c r="C252" s="38"/>
      <c r="D252" s="194" t="s">
        <v>162</v>
      </c>
      <c r="E252" s="38"/>
      <c r="F252" s="195" t="s">
        <v>806</v>
      </c>
      <c r="G252" s="38"/>
      <c r="H252" s="38"/>
      <c r="I252" s="196"/>
      <c r="J252" s="38"/>
      <c r="K252" s="38"/>
      <c r="L252" s="41"/>
      <c r="M252" s="197"/>
      <c r="N252" s="198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162</v>
      </c>
      <c r="AU252" s="19" t="s">
        <v>78</v>
      </c>
    </row>
    <row r="253" spans="1:65" s="2" customFormat="1" ht="24.2" customHeight="1">
      <c r="A253" s="36"/>
      <c r="B253" s="37"/>
      <c r="C253" s="233" t="s">
        <v>432</v>
      </c>
      <c r="D253" s="233" t="s">
        <v>246</v>
      </c>
      <c r="E253" s="234" t="s">
        <v>807</v>
      </c>
      <c r="F253" s="235" t="s">
        <v>808</v>
      </c>
      <c r="G253" s="236" t="s">
        <v>191</v>
      </c>
      <c r="H253" s="237">
        <v>396</v>
      </c>
      <c r="I253" s="238"/>
      <c r="J253" s="239">
        <f>ROUND(I253*H253,2)</f>
        <v>0</v>
      </c>
      <c r="K253" s="235" t="s">
        <v>19</v>
      </c>
      <c r="L253" s="240"/>
      <c r="M253" s="241" t="s">
        <v>19</v>
      </c>
      <c r="N253" s="242" t="s">
        <v>40</v>
      </c>
      <c r="O253" s="66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2" t="s">
        <v>203</v>
      </c>
      <c r="AT253" s="192" t="s">
        <v>246</v>
      </c>
      <c r="AU253" s="192" t="s">
        <v>78</v>
      </c>
      <c r="AY253" s="19" t="s">
        <v>149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9" t="s">
        <v>76</v>
      </c>
      <c r="BK253" s="193">
        <f>ROUND(I253*H253,2)</f>
        <v>0</v>
      </c>
      <c r="BL253" s="19" t="s">
        <v>155</v>
      </c>
      <c r="BM253" s="192" t="s">
        <v>809</v>
      </c>
    </row>
    <row r="254" spans="2:51" s="14" customFormat="1" ht="11.25">
      <c r="B254" s="210"/>
      <c r="C254" s="211"/>
      <c r="D254" s="201" t="s">
        <v>164</v>
      </c>
      <c r="E254" s="212" t="s">
        <v>19</v>
      </c>
      <c r="F254" s="213" t="s">
        <v>810</v>
      </c>
      <c r="G254" s="211"/>
      <c r="H254" s="214">
        <v>396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164</v>
      </c>
      <c r="AU254" s="220" t="s">
        <v>78</v>
      </c>
      <c r="AV254" s="14" t="s">
        <v>78</v>
      </c>
      <c r="AW254" s="14" t="s">
        <v>31</v>
      </c>
      <c r="AX254" s="14" t="s">
        <v>69</v>
      </c>
      <c r="AY254" s="220" t="s">
        <v>149</v>
      </c>
    </row>
    <row r="255" spans="2:51" s="15" customFormat="1" ht="11.25">
      <c r="B255" s="221"/>
      <c r="C255" s="222"/>
      <c r="D255" s="201" t="s">
        <v>164</v>
      </c>
      <c r="E255" s="223" t="s">
        <v>19</v>
      </c>
      <c r="F255" s="224" t="s">
        <v>166</v>
      </c>
      <c r="G255" s="222"/>
      <c r="H255" s="225">
        <v>396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164</v>
      </c>
      <c r="AU255" s="231" t="s">
        <v>78</v>
      </c>
      <c r="AV255" s="15" t="s">
        <v>155</v>
      </c>
      <c r="AW255" s="15" t="s">
        <v>31</v>
      </c>
      <c r="AX255" s="15" t="s">
        <v>76</v>
      </c>
      <c r="AY255" s="231" t="s">
        <v>149</v>
      </c>
    </row>
    <row r="256" spans="1:65" s="2" customFormat="1" ht="16.5" customHeight="1">
      <c r="A256" s="36"/>
      <c r="B256" s="37"/>
      <c r="C256" s="181" t="s">
        <v>436</v>
      </c>
      <c r="D256" s="181" t="s">
        <v>151</v>
      </c>
      <c r="E256" s="182" t="s">
        <v>811</v>
      </c>
      <c r="F256" s="183" t="s">
        <v>812</v>
      </c>
      <c r="G256" s="184" t="s">
        <v>382</v>
      </c>
      <c r="H256" s="185">
        <v>2</v>
      </c>
      <c r="I256" s="186"/>
      <c r="J256" s="187">
        <f>ROUND(I256*H256,2)</f>
        <v>0</v>
      </c>
      <c r="K256" s="183" t="s">
        <v>160</v>
      </c>
      <c r="L256" s="41"/>
      <c r="M256" s="188" t="s">
        <v>19</v>
      </c>
      <c r="N256" s="189" t="s">
        <v>40</v>
      </c>
      <c r="O256" s="66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2" t="s">
        <v>155</v>
      </c>
      <c r="AT256" s="192" t="s">
        <v>151</v>
      </c>
      <c r="AU256" s="192" t="s">
        <v>78</v>
      </c>
      <c r="AY256" s="19" t="s">
        <v>149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9" t="s">
        <v>76</v>
      </c>
      <c r="BK256" s="193">
        <f>ROUND(I256*H256,2)</f>
        <v>0</v>
      </c>
      <c r="BL256" s="19" t="s">
        <v>155</v>
      </c>
      <c r="BM256" s="192" t="s">
        <v>813</v>
      </c>
    </row>
    <row r="257" spans="1:47" s="2" customFormat="1" ht="11.25">
      <c r="A257" s="36"/>
      <c r="B257" s="37"/>
      <c r="C257" s="38"/>
      <c r="D257" s="194" t="s">
        <v>162</v>
      </c>
      <c r="E257" s="38"/>
      <c r="F257" s="195" t="s">
        <v>814</v>
      </c>
      <c r="G257" s="38"/>
      <c r="H257" s="38"/>
      <c r="I257" s="196"/>
      <c r="J257" s="38"/>
      <c r="K257" s="38"/>
      <c r="L257" s="41"/>
      <c r="M257" s="197"/>
      <c r="N257" s="198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162</v>
      </c>
      <c r="AU257" s="19" t="s">
        <v>78</v>
      </c>
    </row>
    <row r="258" spans="1:65" s="2" customFormat="1" ht="16.5" customHeight="1">
      <c r="A258" s="36"/>
      <c r="B258" s="37"/>
      <c r="C258" s="181" t="s">
        <v>440</v>
      </c>
      <c r="D258" s="181" t="s">
        <v>151</v>
      </c>
      <c r="E258" s="182" t="s">
        <v>815</v>
      </c>
      <c r="F258" s="183" t="s">
        <v>816</v>
      </c>
      <c r="G258" s="184" t="s">
        <v>154</v>
      </c>
      <c r="H258" s="185">
        <v>2</v>
      </c>
      <c r="I258" s="186"/>
      <c r="J258" s="187">
        <f>ROUND(I258*H258,2)</f>
        <v>0</v>
      </c>
      <c r="K258" s="183" t="s">
        <v>19</v>
      </c>
      <c r="L258" s="41"/>
      <c r="M258" s="188" t="s">
        <v>19</v>
      </c>
      <c r="N258" s="189" t="s">
        <v>40</v>
      </c>
      <c r="O258" s="66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2" t="s">
        <v>155</v>
      </c>
      <c r="AT258" s="192" t="s">
        <v>151</v>
      </c>
      <c r="AU258" s="192" t="s">
        <v>78</v>
      </c>
      <c r="AY258" s="19" t="s">
        <v>149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9" t="s">
        <v>76</v>
      </c>
      <c r="BK258" s="193">
        <f>ROUND(I258*H258,2)</f>
        <v>0</v>
      </c>
      <c r="BL258" s="19" t="s">
        <v>155</v>
      </c>
      <c r="BM258" s="192" t="s">
        <v>817</v>
      </c>
    </row>
    <row r="259" spans="1:65" s="2" customFormat="1" ht="16.5" customHeight="1">
      <c r="A259" s="36"/>
      <c r="B259" s="37"/>
      <c r="C259" s="181" t="s">
        <v>444</v>
      </c>
      <c r="D259" s="181" t="s">
        <v>151</v>
      </c>
      <c r="E259" s="182" t="s">
        <v>818</v>
      </c>
      <c r="F259" s="183" t="s">
        <v>819</v>
      </c>
      <c r="G259" s="184" t="s">
        <v>382</v>
      </c>
      <c r="H259" s="185">
        <v>1</v>
      </c>
      <c r="I259" s="186"/>
      <c r="J259" s="187">
        <f>ROUND(I259*H259,2)</f>
        <v>0</v>
      </c>
      <c r="K259" s="183" t="s">
        <v>160</v>
      </c>
      <c r="L259" s="41"/>
      <c r="M259" s="188" t="s">
        <v>19</v>
      </c>
      <c r="N259" s="189" t="s">
        <v>40</v>
      </c>
      <c r="O259" s="66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2" t="s">
        <v>155</v>
      </c>
      <c r="AT259" s="192" t="s">
        <v>151</v>
      </c>
      <c r="AU259" s="192" t="s">
        <v>78</v>
      </c>
      <c r="AY259" s="19" t="s">
        <v>149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9" t="s">
        <v>76</v>
      </c>
      <c r="BK259" s="193">
        <f>ROUND(I259*H259,2)</f>
        <v>0</v>
      </c>
      <c r="BL259" s="19" t="s">
        <v>155</v>
      </c>
      <c r="BM259" s="192" t="s">
        <v>820</v>
      </c>
    </row>
    <row r="260" spans="1:47" s="2" customFormat="1" ht="11.25">
      <c r="A260" s="36"/>
      <c r="B260" s="37"/>
      <c r="C260" s="38"/>
      <c r="D260" s="194" t="s">
        <v>162</v>
      </c>
      <c r="E260" s="38"/>
      <c r="F260" s="195" t="s">
        <v>821</v>
      </c>
      <c r="G260" s="38"/>
      <c r="H260" s="38"/>
      <c r="I260" s="196"/>
      <c r="J260" s="38"/>
      <c r="K260" s="38"/>
      <c r="L260" s="41"/>
      <c r="M260" s="197"/>
      <c r="N260" s="198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162</v>
      </c>
      <c r="AU260" s="19" t="s">
        <v>78</v>
      </c>
    </row>
    <row r="261" spans="1:65" s="2" customFormat="1" ht="16.5" customHeight="1">
      <c r="A261" s="36"/>
      <c r="B261" s="37"/>
      <c r="C261" s="181" t="s">
        <v>449</v>
      </c>
      <c r="D261" s="181" t="s">
        <v>151</v>
      </c>
      <c r="E261" s="182" t="s">
        <v>822</v>
      </c>
      <c r="F261" s="183" t="s">
        <v>823</v>
      </c>
      <c r="G261" s="184" t="s">
        <v>382</v>
      </c>
      <c r="H261" s="185">
        <v>1</v>
      </c>
      <c r="I261" s="186"/>
      <c r="J261" s="187">
        <f>ROUND(I261*H261,2)</f>
        <v>0</v>
      </c>
      <c r="K261" s="183" t="s">
        <v>19</v>
      </c>
      <c r="L261" s="41"/>
      <c r="M261" s="188" t="s">
        <v>19</v>
      </c>
      <c r="N261" s="189" t="s">
        <v>40</v>
      </c>
      <c r="O261" s="66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2" t="s">
        <v>155</v>
      </c>
      <c r="AT261" s="192" t="s">
        <v>151</v>
      </c>
      <c r="AU261" s="192" t="s">
        <v>78</v>
      </c>
      <c r="AY261" s="19" t="s">
        <v>149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9" t="s">
        <v>76</v>
      </c>
      <c r="BK261" s="193">
        <f>ROUND(I261*H261,2)</f>
        <v>0</v>
      </c>
      <c r="BL261" s="19" t="s">
        <v>155</v>
      </c>
      <c r="BM261" s="192" t="s">
        <v>824</v>
      </c>
    </row>
    <row r="262" spans="1:65" s="2" customFormat="1" ht="16.5" customHeight="1">
      <c r="A262" s="36"/>
      <c r="B262" s="37"/>
      <c r="C262" s="181" t="s">
        <v>454</v>
      </c>
      <c r="D262" s="181" t="s">
        <v>151</v>
      </c>
      <c r="E262" s="182" t="s">
        <v>825</v>
      </c>
      <c r="F262" s="183" t="s">
        <v>826</v>
      </c>
      <c r="G262" s="184" t="s">
        <v>107</v>
      </c>
      <c r="H262" s="185">
        <v>23.669</v>
      </c>
      <c r="I262" s="186"/>
      <c r="J262" s="187">
        <f>ROUND(I262*H262,2)</f>
        <v>0</v>
      </c>
      <c r="K262" s="183" t="s">
        <v>160</v>
      </c>
      <c r="L262" s="41"/>
      <c r="M262" s="188" t="s">
        <v>19</v>
      </c>
      <c r="N262" s="189" t="s">
        <v>40</v>
      </c>
      <c r="O262" s="66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2" t="s">
        <v>155</v>
      </c>
      <c r="AT262" s="192" t="s">
        <v>151</v>
      </c>
      <c r="AU262" s="192" t="s">
        <v>78</v>
      </c>
      <c r="AY262" s="19" t="s">
        <v>149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9" t="s">
        <v>76</v>
      </c>
      <c r="BK262" s="193">
        <f>ROUND(I262*H262,2)</f>
        <v>0</v>
      </c>
      <c r="BL262" s="19" t="s">
        <v>155</v>
      </c>
      <c r="BM262" s="192" t="s">
        <v>827</v>
      </c>
    </row>
    <row r="263" spans="1:47" s="2" customFormat="1" ht="11.25">
      <c r="A263" s="36"/>
      <c r="B263" s="37"/>
      <c r="C263" s="38"/>
      <c r="D263" s="194" t="s">
        <v>162</v>
      </c>
      <c r="E263" s="38"/>
      <c r="F263" s="195" t="s">
        <v>828</v>
      </c>
      <c r="G263" s="38"/>
      <c r="H263" s="38"/>
      <c r="I263" s="196"/>
      <c r="J263" s="38"/>
      <c r="K263" s="38"/>
      <c r="L263" s="41"/>
      <c r="M263" s="197"/>
      <c r="N263" s="198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162</v>
      </c>
      <c r="AU263" s="19" t="s">
        <v>78</v>
      </c>
    </row>
    <row r="264" spans="2:51" s="14" customFormat="1" ht="11.25">
      <c r="B264" s="210"/>
      <c r="C264" s="211"/>
      <c r="D264" s="201" t="s">
        <v>164</v>
      </c>
      <c r="E264" s="212" t="s">
        <v>19</v>
      </c>
      <c r="F264" s="213" t="s">
        <v>829</v>
      </c>
      <c r="G264" s="211"/>
      <c r="H264" s="214">
        <v>19.219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164</v>
      </c>
      <c r="AU264" s="220" t="s">
        <v>78</v>
      </c>
      <c r="AV264" s="14" t="s">
        <v>78</v>
      </c>
      <c r="AW264" s="14" t="s">
        <v>31</v>
      </c>
      <c r="AX264" s="14" t="s">
        <v>69</v>
      </c>
      <c r="AY264" s="220" t="s">
        <v>149</v>
      </c>
    </row>
    <row r="265" spans="2:51" s="14" customFormat="1" ht="11.25">
      <c r="B265" s="210"/>
      <c r="C265" s="211"/>
      <c r="D265" s="201" t="s">
        <v>164</v>
      </c>
      <c r="E265" s="212" t="s">
        <v>19</v>
      </c>
      <c r="F265" s="213" t="s">
        <v>830</v>
      </c>
      <c r="G265" s="211"/>
      <c r="H265" s="214">
        <v>4.45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164</v>
      </c>
      <c r="AU265" s="220" t="s">
        <v>78</v>
      </c>
      <c r="AV265" s="14" t="s">
        <v>78</v>
      </c>
      <c r="AW265" s="14" t="s">
        <v>31</v>
      </c>
      <c r="AX265" s="14" t="s">
        <v>69</v>
      </c>
      <c r="AY265" s="220" t="s">
        <v>149</v>
      </c>
    </row>
    <row r="266" spans="2:51" s="15" customFormat="1" ht="11.25">
      <c r="B266" s="221"/>
      <c r="C266" s="222"/>
      <c r="D266" s="201" t="s">
        <v>164</v>
      </c>
      <c r="E266" s="223" t="s">
        <v>19</v>
      </c>
      <c r="F266" s="224" t="s">
        <v>166</v>
      </c>
      <c r="G266" s="222"/>
      <c r="H266" s="225">
        <v>23.669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164</v>
      </c>
      <c r="AU266" s="231" t="s">
        <v>78</v>
      </c>
      <c r="AV266" s="15" t="s">
        <v>155</v>
      </c>
      <c r="AW266" s="15" t="s">
        <v>31</v>
      </c>
      <c r="AX266" s="15" t="s">
        <v>76</v>
      </c>
      <c r="AY266" s="231" t="s">
        <v>149</v>
      </c>
    </row>
    <row r="267" spans="1:65" s="2" customFormat="1" ht="16.5" customHeight="1">
      <c r="A267" s="36"/>
      <c r="B267" s="37"/>
      <c r="C267" s="181" t="s">
        <v>460</v>
      </c>
      <c r="D267" s="181" t="s">
        <v>151</v>
      </c>
      <c r="E267" s="182" t="s">
        <v>831</v>
      </c>
      <c r="F267" s="183" t="s">
        <v>832</v>
      </c>
      <c r="G267" s="184" t="s">
        <v>191</v>
      </c>
      <c r="H267" s="185">
        <v>164.49</v>
      </c>
      <c r="I267" s="186"/>
      <c r="J267" s="187">
        <f>ROUND(I267*H267,2)</f>
        <v>0</v>
      </c>
      <c r="K267" s="183" t="s">
        <v>160</v>
      </c>
      <c r="L267" s="41"/>
      <c r="M267" s="188" t="s">
        <v>19</v>
      </c>
      <c r="N267" s="189" t="s">
        <v>40</v>
      </c>
      <c r="O267" s="66"/>
      <c r="P267" s="190">
        <f>O267*H267</f>
        <v>0</v>
      </c>
      <c r="Q267" s="190">
        <v>0</v>
      </c>
      <c r="R267" s="190">
        <f>Q267*H267</f>
        <v>0</v>
      </c>
      <c r="S267" s="190">
        <v>0</v>
      </c>
      <c r="T267" s="191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2" t="s">
        <v>155</v>
      </c>
      <c r="AT267" s="192" t="s">
        <v>151</v>
      </c>
      <c r="AU267" s="192" t="s">
        <v>78</v>
      </c>
      <c r="AY267" s="19" t="s">
        <v>149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9" t="s">
        <v>76</v>
      </c>
      <c r="BK267" s="193">
        <f>ROUND(I267*H267,2)</f>
        <v>0</v>
      </c>
      <c r="BL267" s="19" t="s">
        <v>155</v>
      </c>
      <c r="BM267" s="192" t="s">
        <v>833</v>
      </c>
    </row>
    <row r="268" spans="1:47" s="2" customFormat="1" ht="11.25">
      <c r="A268" s="36"/>
      <c r="B268" s="37"/>
      <c r="C268" s="38"/>
      <c r="D268" s="194" t="s">
        <v>162</v>
      </c>
      <c r="E268" s="38"/>
      <c r="F268" s="195" t="s">
        <v>834</v>
      </c>
      <c r="G268" s="38"/>
      <c r="H268" s="38"/>
      <c r="I268" s="196"/>
      <c r="J268" s="38"/>
      <c r="K268" s="38"/>
      <c r="L268" s="41"/>
      <c r="M268" s="197"/>
      <c r="N268" s="198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162</v>
      </c>
      <c r="AU268" s="19" t="s">
        <v>78</v>
      </c>
    </row>
    <row r="269" spans="1:65" s="2" customFormat="1" ht="16.5" customHeight="1">
      <c r="A269" s="36"/>
      <c r="B269" s="37"/>
      <c r="C269" s="181" t="s">
        <v>465</v>
      </c>
      <c r="D269" s="181" t="s">
        <v>151</v>
      </c>
      <c r="E269" s="182" t="s">
        <v>835</v>
      </c>
      <c r="F269" s="183" t="s">
        <v>836</v>
      </c>
      <c r="G269" s="184" t="s">
        <v>191</v>
      </c>
      <c r="H269" s="185">
        <v>153.32</v>
      </c>
      <c r="I269" s="186"/>
      <c r="J269" s="187">
        <f>ROUND(I269*H269,2)</f>
        <v>0</v>
      </c>
      <c r="K269" s="183" t="s">
        <v>160</v>
      </c>
      <c r="L269" s="41"/>
      <c r="M269" s="188" t="s">
        <v>19</v>
      </c>
      <c r="N269" s="189" t="s">
        <v>40</v>
      </c>
      <c r="O269" s="66"/>
      <c r="P269" s="190">
        <f>O269*H269</f>
        <v>0</v>
      </c>
      <c r="Q269" s="190">
        <v>0</v>
      </c>
      <c r="R269" s="190">
        <f>Q269*H269</f>
        <v>0</v>
      </c>
      <c r="S269" s="190">
        <v>0</v>
      </c>
      <c r="T269" s="191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2" t="s">
        <v>155</v>
      </c>
      <c r="AT269" s="192" t="s">
        <v>151</v>
      </c>
      <c r="AU269" s="192" t="s">
        <v>78</v>
      </c>
      <c r="AY269" s="19" t="s">
        <v>149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9" t="s">
        <v>76</v>
      </c>
      <c r="BK269" s="193">
        <f>ROUND(I269*H269,2)</f>
        <v>0</v>
      </c>
      <c r="BL269" s="19" t="s">
        <v>155</v>
      </c>
      <c r="BM269" s="192" t="s">
        <v>837</v>
      </c>
    </row>
    <row r="270" spans="1:47" s="2" customFormat="1" ht="11.25">
      <c r="A270" s="36"/>
      <c r="B270" s="37"/>
      <c r="C270" s="38"/>
      <c r="D270" s="194" t="s">
        <v>162</v>
      </c>
      <c r="E270" s="38"/>
      <c r="F270" s="195" t="s">
        <v>838</v>
      </c>
      <c r="G270" s="38"/>
      <c r="H270" s="38"/>
      <c r="I270" s="196"/>
      <c r="J270" s="38"/>
      <c r="K270" s="38"/>
      <c r="L270" s="41"/>
      <c r="M270" s="197"/>
      <c r="N270" s="198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162</v>
      </c>
      <c r="AU270" s="19" t="s">
        <v>78</v>
      </c>
    </row>
    <row r="271" spans="1:65" s="2" customFormat="1" ht="16.5" customHeight="1">
      <c r="A271" s="36"/>
      <c r="B271" s="37"/>
      <c r="C271" s="181" t="s">
        <v>470</v>
      </c>
      <c r="D271" s="181" t="s">
        <v>151</v>
      </c>
      <c r="E271" s="182" t="s">
        <v>839</v>
      </c>
      <c r="F271" s="183" t="s">
        <v>840</v>
      </c>
      <c r="G271" s="184" t="s">
        <v>191</v>
      </c>
      <c r="H271" s="185">
        <v>391.72</v>
      </c>
      <c r="I271" s="186"/>
      <c r="J271" s="187">
        <f>ROUND(I271*H271,2)</f>
        <v>0</v>
      </c>
      <c r="K271" s="183" t="s">
        <v>160</v>
      </c>
      <c r="L271" s="41"/>
      <c r="M271" s="188" t="s">
        <v>19</v>
      </c>
      <c r="N271" s="189" t="s">
        <v>40</v>
      </c>
      <c r="O271" s="66"/>
      <c r="P271" s="190">
        <f>O271*H271</f>
        <v>0</v>
      </c>
      <c r="Q271" s="190">
        <v>0</v>
      </c>
      <c r="R271" s="190">
        <f>Q271*H271</f>
        <v>0</v>
      </c>
      <c r="S271" s="190">
        <v>0</v>
      </c>
      <c r="T271" s="191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2" t="s">
        <v>155</v>
      </c>
      <c r="AT271" s="192" t="s">
        <v>151</v>
      </c>
      <c r="AU271" s="192" t="s">
        <v>78</v>
      </c>
      <c r="AY271" s="19" t="s">
        <v>149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9" t="s">
        <v>76</v>
      </c>
      <c r="BK271" s="193">
        <f>ROUND(I271*H271,2)</f>
        <v>0</v>
      </c>
      <c r="BL271" s="19" t="s">
        <v>155</v>
      </c>
      <c r="BM271" s="192" t="s">
        <v>841</v>
      </c>
    </row>
    <row r="272" spans="1:47" s="2" customFormat="1" ht="11.25">
      <c r="A272" s="36"/>
      <c r="B272" s="37"/>
      <c r="C272" s="38"/>
      <c r="D272" s="194" t="s">
        <v>162</v>
      </c>
      <c r="E272" s="38"/>
      <c r="F272" s="195" t="s">
        <v>842</v>
      </c>
      <c r="G272" s="38"/>
      <c r="H272" s="38"/>
      <c r="I272" s="196"/>
      <c r="J272" s="38"/>
      <c r="K272" s="38"/>
      <c r="L272" s="41"/>
      <c r="M272" s="197"/>
      <c r="N272" s="198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162</v>
      </c>
      <c r="AU272" s="19" t="s">
        <v>78</v>
      </c>
    </row>
    <row r="273" spans="1:65" s="2" customFormat="1" ht="16.5" customHeight="1">
      <c r="A273" s="36"/>
      <c r="B273" s="37"/>
      <c r="C273" s="181" t="s">
        <v>474</v>
      </c>
      <c r="D273" s="181" t="s">
        <v>151</v>
      </c>
      <c r="E273" s="182" t="s">
        <v>843</v>
      </c>
      <c r="F273" s="183" t="s">
        <v>844</v>
      </c>
      <c r="G273" s="184" t="s">
        <v>191</v>
      </c>
      <c r="H273" s="185">
        <v>164.49</v>
      </c>
      <c r="I273" s="186"/>
      <c r="J273" s="187">
        <f>ROUND(I273*H273,2)</f>
        <v>0</v>
      </c>
      <c r="K273" s="183" t="s">
        <v>160</v>
      </c>
      <c r="L273" s="41"/>
      <c r="M273" s="188" t="s">
        <v>19</v>
      </c>
      <c r="N273" s="189" t="s">
        <v>40</v>
      </c>
      <c r="O273" s="66"/>
      <c r="P273" s="190">
        <f>O273*H273</f>
        <v>0</v>
      </c>
      <c r="Q273" s="190">
        <v>0</v>
      </c>
      <c r="R273" s="190">
        <f>Q273*H273</f>
        <v>0</v>
      </c>
      <c r="S273" s="190">
        <v>0</v>
      </c>
      <c r="T273" s="191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2" t="s">
        <v>155</v>
      </c>
      <c r="AT273" s="192" t="s">
        <v>151</v>
      </c>
      <c r="AU273" s="192" t="s">
        <v>78</v>
      </c>
      <c r="AY273" s="19" t="s">
        <v>149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19" t="s">
        <v>76</v>
      </c>
      <c r="BK273" s="193">
        <f>ROUND(I273*H273,2)</f>
        <v>0</v>
      </c>
      <c r="BL273" s="19" t="s">
        <v>155</v>
      </c>
      <c r="BM273" s="192" t="s">
        <v>845</v>
      </c>
    </row>
    <row r="274" spans="1:47" s="2" customFormat="1" ht="11.25">
      <c r="A274" s="36"/>
      <c r="B274" s="37"/>
      <c r="C274" s="38"/>
      <c r="D274" s="194" t="s">
        <v>162</v>
      </c>
      <c r="E274" s="38"/>
      <c r="F274" s="195" t="s">
        <v>846</v>
      </c>
      <c r="G274" s="38"/>
      <c r="H274" s="38"/>
      <c r="I274" s="196"/>
      <c r="J274" s="38"/>
      <c r="K274" s="38"/>
      <c r="L274" s="41"/>
      <c r="M274" s="197"/>
      <c r="N274" s="198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162</v>
      </c>
      <c r="AU274" s="19" t="s">
        <v>78</v>
      </c>
    </row>
    <row r="275" spans="1:65" s="2" customFormat="1" ht="16.5" customHeight="1">
      <c r="A275" s="36"/>
      <c r="B275" s="37"/>
      <c r="C275" s="181" t="s">
        <v>478</v>
      </c>
      <c r="D275" s="181" t="s">
        <v>151</v>
      </c>
      <c r="E275" s="182" t="s">
        <v>847</v>
      </c>
      <c r="F275" s="183" t="s">
        <v>848</v>
      </c>
      <c r="G275" s="184" t="s">
        <v>191</v>
      </c>
      <c r="H275" s="185">
        <v>153.32</v>
      </c>
      <c r="I275" s="186"/>
      <c r="J275" s="187">
        <f>ROUND(I275*H275,2)</f>
        <v>0</v>
      </c>
      <c r="K275" s="183" t="s">
        <v>160</v>
      </c>
      <c r="L275" s="41"/>
      <c r="M275" s="188" t="s">
        <v>19</v>
      </c>
      <c r="N275" s="189" t="s">
        <v>40</v>
      </c>
      <c r="O275" s="66"/>
      <c r="P275" s="190">
        <f>O275*H275</f>
        <v>0</v>
      </c>
      <c r="Q275" s="190">
        <v>0</v>
      </c>
      <c r="R275" s="190">
        <f>Q275*H275</f>
        <v>0</v>
      </c>
      <c r="S275" s="190">
        <v>0</v>
      </c>
      <c r="T275" s="191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2" t="s">
        <v>155</v>
      </c>
      <c r="AT275" s="192" t="s">
        <v>151</v>
      </c>
      <c r="AU275" s="192" t="s">
        <v>78</v>
      </c>
      <c r="AY275" s="19" t="s">
        <v>149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9" t="s">
        <v>76</v>
      </c>
      <c r="BK275" s="193">
        <f>ROUND(I275*H275,2)</f>
        <v>0</v>
      </c>
      <c r="BL275" s="19" t="s">
        <v>155</v>
      </c>
      <c r="BM275" s="192" t="s">
        <v>849</v>
      </c>
    </row>
    <row r="276" spans="1:47" s="2" customFormat="1" ht="11.25">
      <c r="A276" s="36"/>
      <c r="B276" s="37"/>
      <c r="C276" s="38"/>
      <c r="D276" s="194" t="s">
        <v>162</v>
      </c>
      <c r="E276" s="38"/>
      <c r="F276" s="195" t="s">
        <v>850</v>
      </c>
      <c r="G276" s="38"/>
      <c r="H276" s="38"/>
      <c r="I276" s="196"/>
      <c r="J276" s="38"/>
      <c r="K276" s="38"/>
      <c r="L276" s="41"/>
      <c r="M276" s="197"/>
      <c r="N276" s="198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162</v>
      </c>
      <c r="AU276" s="19" t="s">
        <v>78</v>
      </c>
    </row>
    <row r="277" spans="1:65" s="2" customFormat="1" ht="16.5" customHeight="1">
      <c r="A277" s="36"/>
      <c r="B277" s="37"/>
      <c r="C277" s="181" t="s">
        <v>482</v>
      </c>
      <c r="D277" s="181" t="s">
        <v>151</v>
      </c>
      <c r="E277" s="182" t="s">
        <v>851</v>
      </c>
      <c r="F277" s="183" t="s">
        <v>852</v>
      </c>
      <c r="G277" s="184" t="s">
        <v>191</v>
      </c>
      <c r="H277" s="185">
        <v>391.72</v>
      </c>
      <c r="I277" s="186"/>
      <c r="J277" s="187">
        <f>ROUND(I277*H277,2)</f>
        <v>0</v>
      </c>
      <c r="K277" s="183" t="s">
        <v>160</v>
      </c>
      <c r="L277" s="41"/>
      <c r="M277" s="188" t="s">
        <v>19</v>
      </c>
      <c r="N277" s="189" t="s">
        <v>40</v>
      </c>
      <c r="O277" s="66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2" t="s">
        <v>155</v>
      </c>
      <c r="AT277" s="192" t="s">
        <v>151</v>
      </c>
      <c r="AU277" s="192" t="s">
        <v>78</v>
      </c>
      <c r="AY277" s="19" t="s">
        <v>149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9" t="s">
        <v>76</v>
      </c>
      <c r="BK277" s="193">
        <f>ROUND(I277*H277,2)</f>
        <v>0</v>
      </c>
      <c r="BL277" s="19" t="s">
        <v>155</v>
      </c>
      <c r="BM277" s="192" t="s">
        <v>853</v>
      </c>
    </row>
    <row r="278" spans="1:47" s="2" customFormat="1" ht="11.25">
      <c r="A278" s="36"/>
      <c r="B278" s="37"/>
      <c r="C278" s="38"/>
      <c r="D278" s="194" t="s">
        <v>162</v>
      </c>
      <c r="E278" s="38"/>
      <c r="F278" s="195" t="s">
        <v>854</v>
      </c>
      <c r="G278" s="38"/>
      <c r="H278" s="38"/>
      <c r="I278" s="196"/>
      <c r="J278" s="38"/>
      <c r="K278" s="38"/>
      <c r="L278" s="41"/>
      <c r="M278" s="197"/>
      <c r="N278" s="198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162</v>
      </c>
      <c r="AU278" s="19" t="s">
        <v>78</v>
      </c>
    </row>
    <row r="279" spans="1:65" s="2" customFormat="1" ht="16.5" customHeight="1">
      <c r="A279" s="36"/>
      <c r="B279" s="37"/>
      <c r="C279" s="181" t="s">
        <v>487</v>
      </c>
      <c r="D279" s="181" t="s">
        <v>151</v>
      </c>
      <c r="E279" s="182" t="s">
        <v>855</v>
      </c>
      <c r="F279" s="183" t="s">
        <v>856</v>
      </c>
      <c r="G279" s="184" t="s">
        <v>382</v>
      </c>
      <c r="H279" s="185">
        <v>8</v>
      </c>
      <c r="I279" s="186"/>
      <c r="J279" s="187">
        <f>ROUND(I279*H279,2)</f>
        <v>0</v>
      </c>
      <c r="K279" s="183" t="s">
        <v>160</v>
      </c>
      <c r="L279" s="41"/>
      <c r="M279" s="188" t="s">
        <v>19</v>
      </c>
      <c r="N279" s="189" t="s">
        <v>40</v>
      </c>
      <c r="O279" s="66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2" t="s">
        <v>155</v>
      </c>
      <c r="AT279" s="192" t="s">
        <v>151</v>
      </c>
      <c r="AU279" s="192" t="s">
        <v>78</v>
      </c>
      <c r="AY279" s="19" t="s">
        <v>149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19" t="s">
        <v>76</v>
      </c>
      <c r="BK279" s="193">
        <f>ROUND(I279*H279,2)</f>
        <v>0</v>
      </c>
      <c r="BL279" s="19" t="s">
        <v>155</v>
      </c>
      <c r="BM279" s="192" t="s">
        <v>857</v>
      </c>
    </row>
    <row r="280" spans="1:47" s="2" customFormat="1" ht="11.25">
      <c r="A280" s="36"/>
      <c r="B280" s="37"/>
      <c r="C280" s="38"/>
      <c r="D280" s="194" t="s">
        <v>162</v>
      </c>
      <c r="E280" s="38"/>
      <c r="F280" s="195" t="s">
        <v>858</v>
      </c>
      <c r="G280" s="38"/>
      <c r="H280" s="38"/>
      <c r="I280" s="196"/>
      <c r="J280" s="38"/>
      <c r="K280" s="38"/>
      <c r="L280" s="41"/>
      <c r="M280" s="197"/>
      <c r="N280" s="198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162</v>
      </c>
      <c r="AU280" s="19" t="s">
        <v>78</v>
      </c>
    </row>
    <row r="281" spans="1:65" s="2" customFormat="1" ht="16.5" customHeight="1">
      <c r="A281" s="36"/>
      <c r="B281" s="37"/>
      <c r="C281" s="181" t="s">
        <v>492</v>
      </c>
      <c r="D281" s="181" t="s">
        <v>151</v>
      </c>
      <c r="E281" s="182" t="s">
        <v>859</v>
      </c>
      <c r="F281" s="183" t="s">
        <v>860</v>
      </c>
      <c r="G281" s="184" t="s">
        <v>382</v>
      </c>
      <c r="H281" s="185">
        <v>33</v>
      </c>
      <c r="I281" s="186"/>
      <c r="J281" s="187">
        <f>ROUND(I281*H281,2)</f>
        <v>0</v>
      </c>
      <c r="K281" s="183" t="s">
        <v>160</v>
      </c>
      <c r="L281" s="41"/>
      <c r="M281" s="188" t="s">
        <v>19</v>
      </c>
      <c r="N281" s="189" t="s">
        <v>40</v>
      </c>
      <c r="O281" s="66"/>
      <c r="P281" s="190">
        <f>O281*H281</f>
        <v>0</v>
      </c>
      <c r="Q281" s="190">
        <v>0</v>
      </c>
      <c r="R281" s="190">
        <f>Q281*H281</f>
        <v>0</v>
      </c>
      <c r="S281" s="190">
        <v>0</v>
      </c>
      <c r="T281" s="191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2" t="s">
        <v>155</v>
      </c>
      <c r="AT281" s="192" t="s">
        <v>151</v>
      </c>
      <c r="AU281" s="192" t="s">
        <v>78</v>
      </c>
      <c r="AY281" s="19" t="s">
        <v>149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19" t="s">
        <v>76</v>
      </c>
      <c r="BK281" s="193">
        <f>ROUND(I281*H281,2)</f>
        <v>0</v>
      </c>
      <c r="BL281" s="19" t="s">
        <v>155</v>
      </c>
      <c r="BM281" s="192" t="s">
        <v>861</v>
      </c>
    </row>
    <row r="282" spans="1:47" s="2" customFormat="1" ht="11.25">
      <c r="A282" s="36"/>
      <c r="B282" s="37"/>
      <c r="C282" s="38"/>
      <c r="D282" s="194" t="s">
        <v>162</v>
      </c>
      <c r="E282" s="38"/>
      <c r="F282" s="195" t="s">
        <v>862</v>
      </c>
      <c r="G282" s="38"/>
      <c r="H282" s="38"/>
      <c r="I282" s="196"/>
      <c r="J282" s="38"/>
      <c r="K282" s="38"/>
      <c r="L282" s="41"/>
      <c r="M282" s="197"/>
      <c r="N282" s="198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162</v>
      </c>
      <c r="AU282" s="19" t="s">
        <v>78</v>
      </c>
    </row>
    <row r="283" spans="2:51" s="14" customFormat="1" ht="11.25">
      <c r="B283" s="210"/>
      <c r="C283" s="211"/>
      <c r="D283" s="201" t="s">
        <v>164</v>
      </c>
      <c r="E283" s="212" t="s">
        <v>19</v>
      </c>
      <c r="F283" s="213" t="s">
        <v>863</v>
      </c>
      <c r="G283" s="211"/>
      <c r="H283" s="214">
        <v>33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164</v>
      </c>
      <c r="AU283" s="220" t="s">
        <v>78</v>
      </c>
      <c r="AV283" s="14" t="s">
        <v>78</v>
      </c>
      <c r="AW283" s="14" t="s">
        <v>31</v>
      </c>
      <c r="AX283" s="14" t="s">
        <v>69</v>
      </c>
      <c r="AY283" s="220" t="s">
        <v>149</v>
      </c>
    </row>
    <row r="284" spans="2:51" s="15" customFormat="1" ht="11.25">
      <c r="B284" s="221"/>
      <c r="C284" s="222"/>
      <c r="D284" s="201" t="s">
        <v>164</v>
      </c>
      <c r="E284" s="223" t="s">
        <v>19</v>
      </c>
      <c r="F284" s="224" t="s">
        <v>166</v>
      </c>
      <c r="G284" s="222"/>
      <c r="H284" s="225">
        <v>33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164</v>
      </c>
      <c r="AU284" s="231" t="s">
        <v>78</v>
      </c>
      <c r="AV284" s="15" t="s">
        <v>155</v>
      </c>
      <c r="AW284" s="15" t="s">
        <v>31</v>
      </c>
      <c r="AX284" s="15" t="s">
        <v>76</v>
      </c>
      <c r="AY284" s="231" t="s">
        <v>149</v>
      </c>
    </row>
    <row r="285" spans="1:65" s="2" customFormat="1" ht="16.5" customHeight="1">
      <c r="A285" s="36"/>
      <c r="B285" s="37"/>
      <c r="C285" s="181" t="s">
        <v>499</v>
      </c>
      <c r="D285" s="181" t="s">
        <v>151</v>
      </c>
      <c r="E285" s="182" t="s">
        <v>864</v>
      </c>
      <c r="F285" s="183" t="s">
        <v>865</v>
      </c>
      <c r="G285" s="184" t="s">
        <v>191</v>
      </c>
      <c r="H285" s="185">
        <v>709.53</v>
      </c>
      <c r="I285" s="186"/>
      <c r="J285" s="187">
        <f>ROUND(I285*H285,2)</f>
        <v>0</v>
      </c>
      <c r="K285" s="183" t="s">
        <v>19</v>
      </c>
      <c r="L285" s="41"/>
      <c r="M285" s="188" t="s">
        <v>19</v>
      </c>
      <c r="N285" s="189" t="s">
        <v>40</v>
      </c>
      <c r="O285" s="66"/>
      <c r="P285" s="190">
        <f>O285*H285</f>
        <v>0</v>
      </c>
      <c r="Q285" s="190">
        <v>0</v>
      </c>
      <c r="R285" s="190">
        <f>Q285*H285</f>
        <v>0</v>
      </c>
      <c r="S285" s="190">
        <v>0</v>
      </c>
      <c r="T285" s="191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2" t="s">
        <v>155</v>
      </c>
      <c r="AT285" s="192" t="s">
        <v>151</v>
      </c>
      <c r="AU285" s="192" t="s">
        <v>78</v>
      </c>
      <c r="AY285" s="19" t="s">
        <v>149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19" t="s">
        <v>76</v>
      </c>
      <c r="BK285" s="193">
        <f>ROUND(I285*H285,2)</f>
        <v>0</v>
      </c>
      <c r="BL285" s="19" t="s">
        <v>155</v>
      </c>
      <c r="BM285" s="192" t="s">
        <v>866</v>
      </c>
    </row>
    <row r="286" spans="2:51" s="14" customFormat="1" ht="11.25">
      <c r="B286" s="210"/>
      <c r="C286" s="211"/>
      <c r="D286" s="201" t="s">
        <v>164</v>
      </c>
      <c r="E286" s="212" t="s">
        <v>19</v>
      </c>
      <c r="F286" s="213" t="s">
        <v>867</v>
      </c>
      <c r="G286" s="211"/>
      <c r="H286" s="214">
        <v>709.53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164</v>
      </c>
      <c r="AU286" s="220" t="s">
        <v>78</v>
      </c>
      <c r="AV286" s="14" t="s">
        <v>78</v>
      </c>
      <c r="AW286" s="14" t="s">
        <v>31</v>
      </c>
      <c r="AX286" s="14" t="s">
        <v>69</v>
      </c>
      <c r="AY286" s="220" t="s">
        <v>149</v>
      </c>
    </row>
    <row r="287" spans="2:51" s="15" customFormat="1" ht="11.25">
      <c r="B287" s="221"/>
      <c r="C287" s="222"/>
      <c r="D287" s="201" t="s">
        <v>164</v>
      </c>
      <c r="E287" s="223" t="s">
        <v>19</v>
      </c>
      <c r="F287" s="224" t="s">
        <v>166</v>
      </c>
      <c r="G287" s="222"/>
      <c r="H287" s="225">
        <v>709.53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164</v>
      </c>
      <c r="AU287" s="231" t="s">
        <v>78</v>
      </c>
      <c r="AV287" s="15" t="s">
        <v>155</v>
      </c>
      <c r="AW287" s="15" t="s">
        <v>31</v>
      </c>
      <c r="AX287" s="15" t="s">
        <v>76</v>
      </c>
      <c r="AY287" s="231" t="s">
        <v>149</v>
      </c>
    </row>
    <row r="288" spans="1:65" s="2" customFormat="1" ht="16.5" customHeight="1">
      <c r="A288" s="36"/>
      <c r="B288" s="37"/>
      <c r="C288" s="181" t="s">
        <v>504</v>
      </c>
      <c r="D288" s="181" t="s">
        <v>151</v>
      </c>
      <c r="E288" s="182" t="s">
        <v>868</v>
      </c>
      <c r="F288" s="183" t="s">
        <v>869</v>
      </c>
      <c r="G288" s="184" t="s">
        <v>191</v>
      </c>
      <c r="H288" s="185">
        <v>709.53</v>
      </c>
      <c r="I288" s="186"/>
      <c r="J288" s="187">
        <f>ROUND(I288*H288,2)</f>
        <v>0</v>
      </c>
      <c r="K288" s="183" t="s">
        <v>160</v>
      </c>
      <c r="L288" s="41"/>
      <c r="M288" s="188" t="s">
        <v>19</v>
      </c>
      <c r="N288" s="189" t="s">
        <v>40</v>
      </c>
      <c r="O288" s="66"/>
      <c r="P288" s="190">
        <f>O288*H288</f>
        <v>0</v>
      </c>
      <c r="Q288" s="190">
        <v>0</v>
      </c>
      <c r="R288" s="190">
        <f>Q288*H288</f>
        <v>0</v>
      </c>
      <c r="S288" s="190">
        <v>0</v>
      </c>
      <c r="T288" s="191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2" t="s">
        <v>155</v>
      </c>
      <c r="AT288" s="192" t="s">
        <v>151</v>
      </c>
      <c r="AU288" s="192" t="s">
        <v>78</v>
      </c>
      <c r="AY288" s="19" t="s">
        <v>149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19" t="s">
        <v>76</v>
      </c>
      <c r="BK288" s="193">
        <f>ROUND(I288*H288,2)</f>
        <v>0</v>
      </c>
      <c r="BL288" s="19" t="s">
        <v>155</v>
      </c>
      <c r="BM288" s="192" t="s">
        <v>870</v>
      </c>
    </row>
    <row r="289" spans="1:47" s="2" customFormat="1" ht="11.25">
      <c r="A289" s="36"/>
      <c r="B289" s="37"/>
      <c r="C289" s="38"/>
      <c r="D289" s="194" t="s">
        <v>162</v>
      </c>
      <c r="E289" s="38"/>
      <c r="F289" s="195" t="s">
        <v>871</v>
      </c>
      <c r="G289" s="38"/>
      <c r="H289" s="38"/>
      <c r="I289" s="196"/>
      <c r="J289" s="38"/>
      <c r="K289" s="38"/>
      <c r="L289" s="41"/>
      <c r="M289" s="197"/>
      <c r="N289" s="198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162</v>
      </c>
      <c r="AU289" s="19" t="s">
        <v>78</v>
      </c>
    </row>
    <row r="290" spans="2:63" s="12" customFormat="1" ht="22.9" customHeight="1">
      <c r="B290" s="165"/>
      <c r="C290" s="166"/>
      <c r="D290" s="167" t="s">
        <v>68</v>
      </c>
      <c r="E290" s="179" t="s">
        <v>872</v>
      </c>
      <c r="F290" s="179" t="s">
        <v>873</v>
      </c>
      <c r="G290" s="166"/>
      <c r="H290" s="166"/>
      <c r="I290" s="169"/>
      <c r="J290" s="180">
        <f>BK290</f>
        <v>0</v>
      </c>
      <c r="K290" s="166"/>
      <c r="L290" s="171"/>
      <c r="M290" s="172"/>
      <c r="N290" s="173"/>
      <c r="O290" s="173"/>
      <c r="P290" s="174">
        <f>SUM(P291:P342)</f>
        <v>0</v>
      </c>
      <c r="Q290" s="173"/>
      <c r="R290" s="174">
        <f>SUM(R291:R342)</f>
        <v>0</v>
      </c>
      <c r="S290" s="173"/>
      <c r="T290" s="175">
        <f>SUM(T291:T342)</f>
        <v>0</v>
      </c>
      <c r="AR290" s="176" t="s">
        <v>76</v>
      </c>
      <c r="AT290" s="177" t="s">
        <v>68</v>
      </c>
      <c r="AU290" s="177" t="s">
        <v>76</v>
      </c>
      <c r="AY290" s="176" t="s">
        <v>149</v>
      </c>
      <c r="BK290" s="178">
        <f>SUM(BK291:BK342)</f>
        <v>0</v>
      </c>
    </row>
    <row r="291" spans="1:65" s="2" customFormat="1" ht="16.5" customHeight="1">
      <c r="A291" s="36"/>
      <c r="B291" s="37"/>
      <c r="C291" s="181" t="s">
        <v>509</v>
      </c>
      <c r="D291" s="181" t="s">
        <v>151</v>
      </c>
      <c r="E291" s="182" t="s">
        <v>874</v>
      </c>
      <c r="F291" s="183" t="s">
        <v>875</v>
      </c>
      <c r="G291" s="184" t="s">
        <v>382</v>
      </c>
      <c r="H291" s="185">
        <v>3</v>
      </c>
      <c r="I291" s="186"/>
      <c r="J291" s="187">
        <f>ROUND(I291*H291,2)</f>
        <v>0</v>
      </c>
      <c r="K291" s="183" t="s">
        <v>160</v>
      </c>
      <c r="L291" s="41"/>
      <c r="M291" s="188" t="s">
        <v>19</v>
      </c>
      <c r="N291" s="189" t="s">
        <v>40</v>
      </c>
      <c r="O291" s="66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2" t="s">
        <v>155</v>
      </c>
      <c r="AT291" s="192" t="s">
        <v>151</v>
      </c>
      <c r="AU291" s="192" t="s">
        <v>78</v>
      </c>
      <c r="AY291" s="19" t="s">
        <v>149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9" t="s">
        <v>76</v>
      </c>
      <c r="BK291" s="193">
        <f>ROUND(I291*H291,2)</f>
        <v>0</v>
      </c>
      <c r="BL291" s="19" t="s">
        <v>155</v>
      </c>
      <c r="BM291" s="192" t="s">
        <v>876</v>
      </c>
    </row>
    <row r="292" spans="1:47" s="2" customFormat="1" ht="11.25">
      <c r="A292" s="36"/>
      <c r="B292" s="37"/>
      <c r="C292" s="38"/>
      <c r="D292" s="194" t="s">
        <v>162</v>
      </c>
      <c r="E292" s="38"/>
      <c r="F292" s="195" t="s">
        <v>877</v>
      </c>
      <c r="G292" s="38"/>
      <c r="H292" s="38"/>
      <c r="I292" s="196"/>
      <c r="J292" s="38"/>
      <c r="K292" s="38"/>
      <c r="L292" s="41"/>
      <c r="M292" s="197"/>
      <c r="N292" s="198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162</v>
      </c>
      <c r="AU292" s="19" t="s">
        <v>78</v>
      </c>
    </row>
    <row r="293" spans="1:65" s="2" customFormat="1" ht="16.5" customHeight="1">
      <c r="A293" s="36"/>
      <c r="B293" s="37"/>
      <c r="C293" s="181" t="s">
        <v>513</v>
      </c>
      <c r="D293" s="181" t="s">
        <v>151</v>
      </c>
      <c r="E293" s="182" t="s">
        <v>878</v>
      </c>
      <c r="F293" s="183" t="s">
        <v>879</v>
      </c>
      <c r="G293" s="184" t="s">
        <v>154</v>
      </c>
      <c r="H293" s="185">
        <v>1</v>
      </c>
      <c r="I293" s="186"/>
      <c r="J293" s="187">
        <f>ROUND(I293*H293,2)</f>
        <v>0</v>
      </c>
      <c r="K293" s="183" t="s">
        <v>19</v>
      </c>
      <c r="L293" s="41"/>
      <c r="M293" s="188" t="s">
        <v>19</v>
      </c>
      <c r="N293" s="189" t="s">
        <v>40</v>
      </c>
      <c r="O293" s="66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92" t="s">
        <v>155</v>
      </c>
      <c r="AT293" s="192" t="s">
        <v>151</v>
      </c>
      <c r="AU293" s="192" t="s">
        <v>78</v>
      </c>
      <c r="AY293" s="19" t="s">
        <v>149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9" t="s">
        <v>76</v>
      </c>
      <c r="BK293" s="193">
        <f>ROUND(I293*H293,2)</f>
        <v>0</v>
      </c>
      <c r="BL293" s="19" t="s">
        <v>155</v>
      </c>
      <c r="BM293" s="192" t="s">
        <v>880</v>
      </c>
    </row>
    <row r="294" spans="1:65" s="2" customFormat="1" ht="16.5" customHeight="1">
      <c r="A294" s="36"/>
      <c r="B294" s="37"/>
      <c r="C294" s="181" t="s">
        <v>519</v>
      </c>
      <c r="D294" s="181" t="s">
        <v>151</v>
      </c>
      <c r="E294" s="182" t="s">
        <v>881</v>
      </c>
      <c r="F294" s="183" t="s">
        <v>882</v>
      </c>
      <c r="G294" s="184" t="s">
        <v>154</v>
      </c>
      <c r="H294" s="185">
        <v>2</v>
      </c>
      <c r="I294" s="186"/>
      <c r="J294" s="187">
        <f>ROUND(I294*H294,2)</f>
        <v>0</v>
      </c>
      <c r="K294" s="183" t="s">
        <v>19</v>
      </c>
      <c r="L294" s="41"/>
      <c r="M294" s="188" t="s">
        <v>19</v>
      </c>
      <c r="N294" s="189" t="s">
        <v>40</v>
      </c>
      <c r="O294" s="66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2" t="s">
        <v>155</v>
      </c>
      <c r="AT294" s="192" t="s">
        <v>151</v>
      </c>
      <c r="AU294" s="192" t="s">
        <v>78</v>
      </c>
      <c r="AY294" s="19" t="s">
        <v>149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9" t="s">
        <v>76</v>
      </c>
      <c r="BK294" s="193">
        <f>ROUND(I294*H294,2)</f>
        <v>0</v>
      </c>
      <c r="BL294" s="19" t="s">
        <v>155</v>
      </c>
      <c r="BM294" s="192" t="s">
        <v>883</v>
      </c>
    </row>
    <row r="295" spans="1:65" s="2" customFormat="1" ht="16.5" customHeight="1">
      <c r="A295" s="36"/>
      <c r="B295" s="37"/>
      <c r="C295" s="181" t="s">
        <v>523</v>
      </c>
      <c r="D295" s="181" t="s">
        <v>151</v>
      </c>
      <c r="E295" s="182" t="s">
        <v>884</v>
      </c>
      <c r="F295" s="183" t="s">
        <v>885</v>
      </c>
      <c r="G295" s="184" t="s">
        <v>382</v>
      </c>
      <c r="H295" s="185">
        <v>5</v>
      </c>
      <c r="I295" s="186"/>
      <c r="J295" s="187">
        <f>ROUND(I295*H295,2)</f>
        <v>0</v>
      </c>
      <c r="K295" s="183" t="s">
        <v>160</v>
      </c>
      <c r="L295" s="41"/>
      <c r="M295" s="188" t="s">
        <v>19</v>
      </c>
      <c r="N295" s="189" t="s">
        <v>40</v>
      </c>
      <c r="O295" s="66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2" t="s">
        <v>155</v>
      </c>
      <c r="AT295" s="192" t="s">
        <v>151</v>
      </c>
      <c r="AU295" s="192" t="s">
        <v>78</v>
      </c>
      <c r="AY295" s="19" t="s">
        <v>149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9" t="s">
        <v>76</v>
      </c>
      <c r="BK295" s="193">
        <f>ROUND(I295*H295,2)</f>
        <v>0</v>
      </c>
      <c r="BL295" s="19" t="s">
        <v>155</v>
      </c>
      <c r="BM295" s="192" t="s">
        <v>886</v>
      </c>
    </row>
    <row r="296" spans="1:47" s="2" customFormat="1" ht="11.25">
      <c r="A296" s="36"/>
      <c r="B296" s="37"/>
      <c r="C296" s="38"/>
      <c r="D296" s="194" t="s">
        <v>162</v>
      </c>
      <c r="E296" s="38"/>
      <c r="F296" s="195" t="s">
        <v>887</v>
      </c>
      <c r="G296" s="38"/>
      <c r="H296" s="38"/>
      <c r="I296" s="196"/>
      <c r="J296" s="38"/>
      <c r="K296" s="38"/>
      <c r="L296" s="41"/>
      <c r="M296" s="197"/>
      <c r="N296" s="198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162</v>
      </c>
      <c r="AU296" s="19" t="s">
        <v>78</v>
      </c>
    </row>
    <row r="297" spans="1:65" s="2" customFormat="1" ht="16.5" customHeight="1">
      <c r="A297" s="36"/>
      <c r="B297" s="37"/>
      <c r="C297" s="181" t="s">
        <v>528</v>
      </c>
      <c r="D297" s="181" t="s">
        <v>151</v>
      </c>
      <c r="E297" s="182" t="s">
        <v>888</v>
      </c>
      <c r="F297" s="183" t="s">
        <v>889</v>
      </c>
      <c r="G297" s="184" t="s">
        <v>154</v>
      </c>
      <c r="H297" s="185">
        <v>1</v>
      </c>
      <c r="I297" s="186"/>
      <c r="J297" s="187">
        <f aca="true" t="shared" si="0" ref="J297:J302">ROUND(I297*H297,2)</f>
        <v>0</v>
      </c>
      <c r="K297" s="183" t="s">
        <v>19</v>
      </c>
      <c r="L297" s="41"/>
      <c r="M297" s="188" t="s">
        <v>19</v>
      </c>
      <c r="N297" s="189" t="s">
        <v>40</v>
      </c>
      <c r="O297" s="66"/>
      <c r="P297" s="190">
        <f aca="true" t="shared" si="1" ref="P297:P302">O297*H297</f>
        <v>0</v>
      </c>
      <c r="Q297" s="190">
        <v>0</v>
      </c>
      <c r="R297" s="190">
        <f aca="true" t="shared" si="2" ref="R297:R302">Q297*H297</f>
        <v>0</v>
      </c>
      <c r="S297" s="190">
        <v>0</v>
      </c>
      <c r="T297" s="191">
        <f aca="true" t="shared" si="3" ref="T297:T302"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2" t="s">
        <v>155</v>
      </c>
      <c r="AT297" s="192" t="s">
        <v>151</v>
      </c>
      <c r="AU297" s="192" t="s">
        <v>78</v>
      </c>
      <c r="AY297" s="19" t="s">
        <v>149</v>
      </c>
      <c r="BE297" s="193">
        <f aca="true" t="shared" si="4" ref="BE297:BE302">IF(N297="základní",J297,0)</f>
        <v>0</v>
      </c>
      <c r="BF297" s="193">
        <f aca="true" t="shared" si="5" ref="BF297:BF302">IF(N297="snížená",J297,0)</f>
        <v>0</v>
      </c>
      <c r="BG297" s="193">
        <f aca="true" t="shared" si="6" ref="BG297:BG302">IF(N297="zákl. přenesená",J297,0)</f>
        <v>0</v>
      </c>
      <c r="BH297" s="193">
        <f aca="true" t="shared" si="7" ref="BH297:BH302">IF(N297="sníž. přenesená",J297,0)</f>
        <v>0</v>
      </c>
      <c r="BI297" s="193">
        <f aca="true" t="shared" si="8" ref="BI297:BI302">IF(N297="nulová",J297,0)</f>
        <v>0</v>
      </c>
      <c r="BJ297" s="19" t="s">
        <v>76</v>
      </c>
      <c r="BK297" s="193">
        <f aca="true" t="shared" si="9" ref="BK297:BK302">ROUND(I297*H297,2)</f>
        <v>0</v>
      </c>
      <c r="BL297" s="19" t="s">
        <v>155</v>
      </c>
      <c r="BM297" s="192" t="s">
        <v>257</v>
      </c>
    </row>
    <row r="298" spans="1:65" s="2" customFormat="1" ht="16.5" customHeight="1">
      <c r="A298" s="36"/>
      <c r="B298" s="37"/>
      <c r="C298" s="181" t="s">
        <v>535</v>
      </c>
      <c r="D298" s="181" t="s">
        <v>151</v>
      </c>
      <c r="E298" s="182" t="s">
        <v>890</v>
      </c>
      <c r="F298" s="183" t="s">
        <v>891</v>
      </c>
      <c r="G298" s="184" t="s">
        <v>154</v>
      </c>
      <c r="H298" s="185">
        <v>1</v>
      </c>
      <c r="I298" s="186"/>
      <c r="J298" s="187">
        <f t="shared" si="0"/>
        <v>0</v>
      </c>
      <c r="K298" s="183" t="s">
        <v>19</v>
      </c>
      <c r="L298" s="41"/>
      <c r="M298" s="188" t="s">
        <v>19</v>
      </c>
      <c r="N298" s="189" t="s">
        <v>40</v>
      </c>
      <c r="O298" s="66"/>
      <c r="P298" s="190">
        <f t="shared" si="1"/>
        <v>0</v>
      </c>
      <c r="Q298" s="190">
        <v>0</v>
      </c>
      <c r="R298" s="190">
        <f t="shared" si="2"/>
        <v>0</v>
      </c>
      <c r="S298" s="190">
        <v>0</v>
      </c>
      <c r="T298" s="191">
        <f t="shared" si="3"/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2" t="s">
        <v>155</v>
      </c>
      <c r="AT298" s="192" t="s">
        <v>151</v>
      </c>
      <c r="AU298" s="192" t="s">
        <v>78</v>
      </c>
      <c r="AY298" s="19" t="s">
        <v>149</v>
      </c>
      <c r="BE298" s="193">
        <f t="shared" si="4"/>
        <v>0</v>
      </c>
      <c r="BF298" s="193">
        <f t="shared" si="5"/>
        <v>0</v>
      </c>
      <c r="BG298" s="193">
        <f t="shared" si="6"/>
        <v>0</v>
      </c>
      <c r="BH298" s="193">
        <f t="shared" si="7"/>
        <v>0</v>
      </c>
      <c r="BI298" s="193">
        <f t="shared" si="8"/>
        <v>0</v>
      </c>
      <c r="BJ298" s="19" t="s">
        <v>76</v>
      </c>
      <c r="BK298" s="193">
        <f t="shared" si="9"/>
        <v>0</v>
      </c>
      <c r="BL298" s="19" t="s">
        <v>155</v>
      </c>
      <c r="BM298" s="192" t="s">
        <v>892</v>
      </c>
    </row>
    <row r="299" spans="1:65" s="2" customFormat="1" ht="16.5" customHeight="1">
      <c r="A299" s="36"/>
      <c r="B299" s="37"/>
      <c r="C299" s="181" t="s">
        <v>541</v>
      </c>
      <c r="D299" s="181" t="s">
        <v>151</v>
      </c>
      <c r="E299" s="182" t="s">
        <v>893</v>
      </c>
      <c r="F299" s="183" t="s">
        <v>894</v>
      </c>
      <c r="G299" s="184" t="s">
        <v>154</v>
      </c>
      <c r="H299" s="185">
        <v>1</v>
      </c>
      <c r="I299" s="186"/>
      <c r="J299" s="187">
        <f t="shared" si="0"/>
        <v>0</v>
      </c>
      <c r="K299" s="183" t="s">
        <v>19</v>
      </c>
      <c r="L299" s="41"/>
      <c r="M299" s="188" t="s">
        <v>19</v>
      </c>
      <c r="N299" s="189" t="s">
        <v>40</v>
      </c>
      <c r="O299" s="66"/>
      <c r="P299" s="190">
        <f t="shared" si="1"/>
        <v>0</v>
      </c>
      <c r="Q299" s="190">
        <v>0</v>
      </c>
      <c r="R299" s="190">
        <f t="shared" si="2"/>
        <v>0</v>
      </c>
      <c r="S299" s="190">
        <v>0</v>
      </c>
      <c r="T299" s="191">
        <f t="shared" si="3"/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2" t="s">
        <v>155</v>
      </c>
      <c r="AT299" s="192" t="s">
        <v>151</v>
      </c>
      <c r="AU299" s="192" t="s">
        <v>78</v>
      </c>
      <c r="AY299" s="19" t="s">
        <v>149</v>
      </c>
      <c r="BE299" s="193">
        <f t="shared" si="4"/>
        <v>0</v>
      </c>
      <c r="BF299" s="193">
        <f t="shared" si="5"/>
        <v>0</v>
      </c>
      <c r="BG299" s="193">
        <f t="shared" si="6"/>
        <v>0</v>
      </c>
      <c r="BH299" s="193">
        <f t="shared" si="7"/>
        <v>0</v>
      </c>
      <c r="BI299" s="193">
        <f t="shared" si="8"/>
        <v>0</v>
      </c>
      <c r="BJ299" s="19" t="s">
        <v>76</v>
      </c>
      <c r="BK299" s="193">
        <f t="shared" si="9"/>
        <v>0</v>
      </c>
      <c r="BL299" s="19" t="s">
        <v>155</v>
      </c>
      <c r="BM299" s="192" t="s">
        <v>895</v>
      </c>
    </row>
    <row r="300" spans="1:65" s="2" customFormat="1" ht="16.5" customHeight="1">
      <c r="A300" s="36"/>
      <c r="B300" s="37"/>
      <c r="C300" s="181" t="s">
        <v>546</v>
      </c>
      <c r="D300" s="181" t="s">
        <v>151</v>
      </c>
      <c r="E300" s="182" t="s">
        <v>896</v>
      </c>
      <c r="F300" s="183" t="s">
        <v>897</v>
      </c>
      <c r="G300" s="184" t="s">
        <v>154</v>
      </c>
      <c r="H300" s="185">
        <v>1</v>
      </c>
      <c r="I300" s="186"/>
      <c r="J300" s="187">
        <f t="shared" si="0"/>
        <v>0</v>
      </c>
      <c r="K300" s="183" t="s">
        <v>19</v>
      </c>
      <c r="L300" s="41"/>
      <c r="M300" s="188" t="s">
        <v>19</v>
      </c>
      <c r="N300" s="189" t="s">
        <v>40</v>
      </c>
      <c r="O300" s="66"/>
      <c r="P300" s="190">
        <f t="shared" si="1"/>
        <v>0</v>
      </c>
      <c r="Q300" s="190">
        <v>0</v>
      </c>
      <c r="R300" s="190">
        <f t="shared" si="2"/>
        <v>0</v>
      </c>
      <c r="S300" s="190">
        <v>0</v>
      </c>
      <c r="T300" s="191">
        <f t="shared" si="3"/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2" t="s">
        <v>155</v>
      </c>
      <c r="AT300" s="192" t="s">
        <v>151</v>
      </c>
      <c r="AU300" s="192" t="s">
        <v>78</v>
      </c>
      <c r="AY300" s="19" t="s">
        <v>149</v>
      </c>
      <c r="BE300" s="193">
        <f t="shared" si="4"/>
        <v>0</v>
      </c>
      <c r="BF300" s="193">
        <f t="shared" si="5"/>
        <v>0</v>
      </c>
      <c r="BG300" s="193">
        <f t="shared" si="6"/>
        <v>0</v>
      </c>
      <c r="BH300" s="193">
        <f t="shared" si="7"/>
        <v>0</v>
      </c>
      <c r="BI300" s="193">
        <f t="shared" si="8"/>
        <v>0</v>
      </c>
      <c r="BJ300" s="19" t="s">
        <v>76</v>
      </c>
      <c r="BK300" s="193">
        <f t="shared" si="9"/>
        <v>0</v>
      </c>
      <c r="BL300" s="19" t="s">
        <v>155</v>
      </c>
      <c r="BM300" s="192" t="s">
        <v>898</v>
      </c>
    </row>
    <row r="301" spans="1:65" s="2" customFormat="1" ht="16.5" customHeight="1">
      <c r="A301" s="36"/>
      <c r="B301" s="37"/>
      <c r="C301" s="181" t="s">
        <v>550</v>
      </c>
      <c r="D301" s="181" t="s">
        <v>151</v>
      </c>
      <c r="E301" s="182" t="s">
        <v>899</v>
      </c>
      <c r="F301" s="183" t="s">
        <v>900</v>
      </c>
      <c r="G301" s="184" t="s">
        <v>154</v>
      </c>
      <c r="H301" s="185">
        <v>1</v>
      </c>
      <c r="I301" s="186"/>
      <c r="J301" s="187">
        <f t="shared" si="0"/>
        <v>0</v>
      </c>
      <c r="K301" s="183" t="s">
        <v>19</v>
      </c>
      <c r="L301" s="41"/>
      <c r="M301" s="188" t="s">
        <v>19</v>
      </c>
      <c r="N301" s="189" t="s">
        <v>40</v>
      </c>
      <c r="O301" s="66"/>
      <c r="P301" s="190">
        <f t="shared" si="1"/>
        <v>0</v>
      </c>
      <c r="Q301" s="190">
        <v>0</v>
      </c>
      <c r="R301" s="190">
        <f t="shared" si="2"/>
        <v>0</v>
      </c>
      <c r="S301" s="190">
        <v>0</v>
      </c>
      <c r="T301" s="191">
        <f t="shared" si="3"/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2" t="s">
        <v>155</v>
      </c>
      <c r="AT301" s="192" t="s">
        <v>151</v>
      </c>
      <c r="AU301" s="192" t="s">
        <v>78</v>
      </c>
      <c r="AY301" s="19" t="s">
        <v>149</v>
      </c>
      <c r="BE301" s="193">
        <f t="shared" si="4"/>
        <v>0</v>
      </c>
      <c r="BF301" s="193">
        <f t="shared" si="5"/>
        <v>0</v>
      </c>
      <c r="BG301" s="193">
        <f t="shared" si="6"/>
        <v>0</v>
      </c>
      <c r="BH301" s="193">
        <f t="shared" si="7"/>
        <v>0</v>
      </c>
      <c r="BI301" s="193">
        <f t="shared" si="8"/>
        <v>0</v>
      </c>
      <c r="BJ301" s="19" t="s">
        <v>76</v>
      </c>
      <c r="BK301" s="193">
        <f t="shared" si="9"/>
        <v>0</v>
      </c>
      <c r="BL301" s="19" t="s">
        <v>155</v>
      </c>
      <c r="BM301" s="192" t="s">
        <v>901</v>
      </c>
    </row>
    <row r="302" spans="1:65" s="2" customFormat="1" ht="16.5" customHeight="1">
      <c r="A302" s="36"/>
      <c r="B302" s="37"/>
      <c r="C302" s="181" t="s">
        <v>555</v>
      </c>
      <c r="D302" s="181" t="s">
        <v>151</v>
      </c>
      <c r="E302" s="182" t="s">
        <v>902</v>
      </c>
      <c r="F302" s="183" t="s">
        <v>903</v>
      </c>
      <c r="G302" s="184" t="s">
        <v>382</v>
      </c>
      <c r="H302" s="185">
        <v>5</v>
      </c>
      <c r="I302" s="186"/>
      <c r="J302" s="187">
        <f t="shared" si="0"/>
        <v>0</v>
      </c>
      <c r="K302" s="183" t="s">
        <v>160</v>
      </c>
      <c r="L302" s="41"/>
      <c r="M302" s="188" t="s">
        <v>19</v>
      </c>
      <c r="N302" s="189" t="s">
        <v>40</v>
      </c>
      <c r="O302" s="66"/>
      <c r="P302" s="190">
        <f t="shared" si="1"/>
        <v>0</v>
      </c>
      <c r="Q302" s="190">
        <v>0</v>
      </c>
      <c r="R302" s="190">
        <f t="shared" si="2"/>
        <v>0</v>
      </c>
      <c r="S302" s="190">
        <v>0</v>
      </c>
      <c r="T302" s="191">
        <f t="shared" si="3"/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2" t="s">
        <v>155</v>
      </c>
      <c r="AT302" s="192" t="s">
        <v>151</v>
      </c>
      <c r="AU302" s="192" t="s">
        <v>78</v>
      </c>
      <c r="AY302" s="19" t="s">
        <v>149</v>
      </c>
      <c r="BE302" s="193">
        <f t="shared" si="4"/>
        <v>0</v>
      </c>
      <c r="BF302" s="193">
        <f t="shared" si="5"/>
        <v>0</v>
      </c>
      <c r="BG302" s="193">
        <f t="shared" si="6"/>
        <v>0</v>
      </c>
      <c r="BH302" s="193">
        <f t="shared" si="7"/>
        <v>0</v>
      </c>
      <c r="BI302" s="193">
        <f t="shared" si="8"/>
        <v>0</v>
      </c>
      <c r="BJ302" s="19" t="s">
        <v>76</v>
      </c>
      <c r="BK302" s="193">
        <f t="shared" si="9"/>
        <v>0</v>
      </c>
      <c r="BL302" s="19" t="s">
        <v>155</v>
      </c>
      <c r="BM302" s="192" t="s">
        <v>904</v>
      </c>
    </row>
    <row r="303" spans="1:47" s="2" customFormat="1" ht="11.25">
      <c r="A303" s="36"/>
      <c r="B303" s="37"/>
      <c r="C303" s="38"/>
      <c r="D303" s="194" t="s">
        <v>162</v>
      </c>
      <c r="E303" s="38"/>
      <c r="F303" s="195" t="s">
        <v>905</v>
      </c>
      <c r="G303" s="38"/>
      <c r="H303" s="38"/>
      <c r="I303" s="196"/>
      <c r="J303" s="38"/>
      <c r="K303" s="38"/>
      <c r="L303" s="41"/>
      <c r="M303" s="197"/>
      <c r="N303" s="198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162</v>
      </c>
      <c r="AU303" s="19" t="s">
        <v>78</v>
      </c>
    </row>
    <row r="304" spans="1:65" s="2" customFormat="1" ht="16.5" customHeight="1">
      <c r="A304" s="36"/>
      <c r="B304" s="37"/>
      <c r="C304" s="181" t="s">
        <v>560</v>
      </c>
      <c r="D304" s="181" t="s">
        <v>151</v>
      </c>
      <c r="E304" s="182" t="s">
        <v>906</v>
      </c>
      <c r="F304" s="183" t="s">
        <v>907</v>
      </c>
      <c r="G304" s="184" t="s">
        <v>154</v>
      </c>
      <c r="H304" s="185">
        <v>1</v>
      </c>
      <c r="I304" s="186"/>
      <c r="J304" s="187">
        <f>ROUND(I304*H304,2)</f>
        <v>0</v>
      </c>
      <c r="K304" s="183" t="s">
        <v>19</v>
      </c>
      <c r="L304" s="41"/>
      <c r="M304" s="188" t="s">
        <v>19</v>
      </c>
      <c r="N304" s="189" t="s">
        <v>40</v>
      </c>
      <c r="O304" s="66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2" t="s">
        <v>155</v>
      </c>
      <c r="AT304" s="192" t="s">
        <v>151</v>
      </c>
      <c r="AU304" s="192" t="s">
        <v>78</v>
      </c>
      <c r="AY304" s="19" t="s">
        <v>149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19" t="s">
        <v>76</v>
      </c>
      <c r="BK304" s="193">
        <f>ROUND(I304*H304,2)</f>
        <v>0</v>
      </c>
      <c r="BL304" s="19" t="s">
        <v>155</v>
      </c>
      <c r="BM304" s="192" t="s">
        <v>908</v>
      </c>
    </row>
    <row r="305" spans="1:65" s="2" customFormat="1" ht="16.5" customHeight="1">
      <c r="A305" s="36"/>
      <c r="B305" s="37"/>
      <c r="C305" s="181" t="s">
        <v>565</v>
      </c>
      <c r="D305" s="181" t="s">
        <v>151</v>
      </c>
      <c r="E305" s="182" t="s">
        <v>909</v>
      </c>
      <c r="F305" s="183" t="s">
        <v>910</v>
      </c>
      <c r="G305" s="184" t="s">
        <v>154</v>
      </c>
      <c r="H305" s="185">
        <v>2</v>
      </c>
      <c r="I305" s="186"/>
      <c r="J305" s="187">
        <f>ROUND(I305*H305,2)</f>
        <v>0</v>
      </c>
      <c r="K305" s="183" t="s">
        <v>19</v>
      </c>
      <c r="L305" s="41"/>
      <c r="M305" s="188" t="s">
        <v>19</v>
      </c>
      <c r="N305" s="189" t="s">
        <v>40</v>
      </c>
      <c r="O305" s="66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2" t="s">
        <v>155</v>
      </c>
      <c r="AT305" s="192" t="s">
        <v>151</v>
      </c>
      <c r="AU305" s="192" t="s">
        <v>78</v>
      </c>
      <c r="AY305" s="19" t="s">
        <v>149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9" t="s">
        <v>76</v>
      </c>
      <c r="BK305" s="193">
        <f>ROUND(I305*H305,2)</f>
        <v>0</v>
      </c>
      <c r="BL305" s="19" t="s">
        <v>155</v>
      </c>
      <c r="BM305" s="192" t="s">
        <v>911</v>
      </c>
    </row>
    <row r="306" spans="1:65" s="2" customFormat="1" ht="16.5" customHeight="1">
      <c r="A306" s="36"/>
      <c r="B306" s="37"/>
      <c r="C306" s="181" t="s">
        <v>574</v>
      </c>
      <c r="D306" s="181" t="s">
        <v>151</v>
      </c>
      <c r="E306" s="182" t="s">
        <v>912</v>
      </c>
      <c r="F306" s="183" t="s">
        <v>913</v>
      </c>
      <c r="G306" s="184" t="s">
        <v>154</v>
      </c>
      <c r="H306" s="185">
        <v>1</v>
      </c>
      <c r="I306" s="186"/>
      <c r="J306" s="187">
        <f>ROUND(I306*H306,2)</f>
        <v>0</v>
      </c>
      <c r="K306" s="183" t="s">
        <v>19</v>
      </c>
      <c r="L306" s="41"/>
      <c r="M306" s="188" t="s">
        <v>19</v>
      </c>
      <c r="N306" s="189" t="s">
        <v>40</v>
      </c>
      <c r="O306" s="66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2" t="s">
        <v>155</v>
      </c>
      <c r="AT306" s="192" t="s">
        <v>151</v>
      </c>
      <c r="AU306" s="192" t="s">
        <v>78</v>
      </c>
      <c r="AY306" s="19" t="s">
        <v>149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9" t="s">
        <v>76</v>
      </c>
      <c r="BK306" s="193">
        <f>ROUND(I306*H306,2)</f>
        <v>0</v>
      </c>
      <c r="BL306" s="19" t="s">
        <v>155</v>
      </c>
      <c r="BM306" s="192" t="s">
        <v>914</v>
      </c>
    </row>
    <row r="307" spans="1:65" s="2" customFormat="1" ht="16.5" customHeight="1">
      <c r="A307" s="36"/>
      <c r="B307" s="37"/>
      <c r="C307" s="181" t="s">
        <v>580</v>
      </c>
      <c r="D307" s="181" t="s">
        <v>151</v>
      </c>
      <c r="E307" s="182" t="s">
        <v>915</v>
      </c>
      <c r="F307" s="183" t="s">
        <v>916</v>
      </c>
      <c r="G307" s="184" t="s">
        <v>154</v>
      </c>
      <c r="H307" s="185">
        <v>1</v>
      </c>
      <c r="I307" s="186"/>
      <c r="J307" s="187">
        <f>ROUND(I307*H307,2)</f>
        <v>0</v>
      </c>
      <c r="K307" s="183" t="s">
        <v>19</v>
      </c>
      <c r="L307" s="41"/>
      <c r="M307" s="188" t="s">
        <v>19</v>
      </c>
      <c r="N307" s="189" t="s">
        <v>40</v>
      </c>
      <c r="O307" s="66"/>
      <c r="P307" s="190">
        <f>O307*H307</f>
        <v>0</v>
      </c>
      <c r="Q307" s="190">
        <v>0</v>
      </c>
      <c r="R307" s="190">
        <f>Q307*H307</f>
        <v>0</v>
      </c>
      <c r="S307" s="190">
        <v>0</v>
      </c>
      <c r="T307" s="191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2" t="s">
        <v>155</v>
      </c>
      <c r="AT307" s="192" t="s">
        <v>151</v>
      </c>
      <c r="AU307" s="192" t="s">
        <v>78</v>
      </c>
      <c r="AY307" s="19" t="s">
        <v>149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9" t="s">
        <v>76</v>
      </c>
      <c r="BK307" s="193">
        <f>ROUND(I307*H307,2)</f>
        <v>0</v>
      </c>
      <c r="BL307" s="19" t="s">
        <v>155</v>
      </c>
      <c r="BM307" s="192" t="s">
        <v>917</v>
      </c>
    </row>
    <row r="308" spans="1:65" s="2" customFormat="1" ht="16.5" customHeight="1">
      <c r="A308" s="36"/>
      <c r="B308" s="37"/>
      <c r="C308" s="181" t="s">
        <v>588</v>
      </c>
      <c r="D308" s="181" t="s">
        <v>151</v>
      </c>
      <c r="E308" s="182" t="s">
        <v>918</v>
      </c>
      <c r="F308" s="183" t="s">
        <v>919</v>
      </c>
      <c r="G308" s="184" t="s">
        <v>382</v>
      </c>
      <c r="H308" s="185">
        <v>7</v>
      </c>
      <c r="I308" s="186"/>
      <c r="J308" s="187">
        <f>ROUND(I308*H308,2)</f>
        <v>0</v>
      </c>
      <c r="K308" s="183" t="s">
        <v>160</v>
      </c>
      <c r="L308" s="41"/>
      <c r="M308" s="188" t="s">
        <v>19</v>
      </c>
      <c r="N308" s="189" t="s">
        <v>40</v>
      </c>
      <c r="O308" s="66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2" t="s">
        <v>155</v>
      </c>
      <c r="AT308" s="192" t="s">
        <v>151</v>
      </c>
      <c r="AU308" s="192" t="s">
        <v>78</v>
      </c>
      <c r="AY308" s="19" t="s">
        <v>149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9" t="s">
        <v>76</v>
      </c>
      <c r="BK308" s="193">
        <f>ROUND(I308*H308,2)</f>
        <v>0</v>
      </c>
      <c r="BL308" s="19" t="s">
        <v>155</v>
      </c>
      <c r="BM308" s="192" t="s">
        <v>920</v>
      </c>
    </row>
    <row r="309" spans="1:47" s="2" customFormat="1" ht="11.25">
      <c r="A309" s="36"/>
      <c r="B309" s="37"/>
      <c r="C309" s="38"/>
      <c r="D309" s="194" t="s">
        <v>162</v>
      </c>
      <c r="E309" s="38"/>
      <c r="F309" s="195" t="s">
        <v>921</v>
      </c>
      <c r="G309" s="38"/>
      <c r="H309" s="38"/>
      <c r="I309" s="196"/>
      <c r="J309" s="38"/>
      <c r="K309" s="38"/>
      <c r="L309" s="41"/>
      <c r="M309" s="197"/>
      <c r="N309" s="198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162</v>
      </c>
      <c r="AU309" s="19" t="s">
        <v>78</v>
      </c>
    </row>
    <row r="310" spans="1:65" s="2" customFormat="1" ht="16.5" customHeight="1">
      <c r="A310" s="36"/>
      <c r="B310" s="37"/>
      <c r="C310" s="181" t="s">
        <v>593</v>
      </c>
      <c r="D310" s="181" t="s">
        <v>151</v>
      </c>
      <c r="E310" s="182" t="s">
        <v>922</v>
      </c>
      <c r="F310" s="183" t="s">
        <v>923</v>
      </c>
      <c r="G310" s="184" t="s">
        <v>154</v>
      </c>
      <c r="H310" s="185">
        <v>1</v>
      </c>
      <c r="I310" s="186"/>
      <c r="J310" s="187">
        <f aca="true" t="shared" si="10" ref="J310:J325">ROUND(I310*H310,2)</f>
        <v>0</v>
      </c>
      <c r="K310" s="183" t="s">
        <v>19</v>
      </c>
      <c r="L310" s="41"/>
      <c r="M310" s="188" t="s">
        <v>19</v>
      </c>
      <c r="N310" s="189" t="s">
        <v>40</v>
      </c>
      <c r="O310" s="66"/>
      <c r="P310" s="190">
        <f aca="true" t="shared" si="11" ref="P310:P325">O310*H310</f>
        <v>0</v>
      </c>
      <c r="Q310" s="190">
        <v>0</v>
      </c>
      <c r="R310" s="190">
        <f aca="true" t="shared" si="12" ref="R310:R325">Q310*H310</f>
        <v>0</v>
      </c>
      <c r="S310" s="190">
        <v>0</v>
      </c>
      <c r="T310" s="191">
        <f aca="true" t="shared" si="13" ref="T310:T325"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2" t="s">
        <v>155</v>
      </c>
      <c r="AT310" s="192" t="s">
        <v>151</v>
      </c>
      <c r="AU310" s="192" t="s">
        <v>78</v>
      </c>
      <c r="AY310" s="19" t="s">
        <v>149</v>
      </c>
      <c r="BE310" s="193">
        <f aca="true" t="shared" si="14" ref="BE310:BE325">IF(N310="základní",J310,0)</f>
        <v>0</v>
      </c>
      <c r="BF310" s="193">
        <f aca="true" t="shared" si="15" ref="BF310:BF325">IF(N310="snížená",J310,0)</f>
        <v>0</v>
      </c>
      <c r="BG310" s="193">
        <f aca="true" t="shared" si="16" ref="BG310:BG325">IF(N310="zákl. přenesená",J310,0)</f>
        <v>0</v>
      </c>
      <c r="BH310" s="193">
        <f aca="true" t="shared" si="17" ref="BH310:BH325">IF(N310="sníž. přenesená",J310,0)</f>
        <v>0</v>
      </c>
      <c r="BI310" s="193">
        <f aca="true" t="shared" si="18" ref="BI310:BI325">IF(N310="nulová",J310,0)</f>
        <v>0</v>
      </c>
      <c r="BJ310" s="19" t="s">
        <v>76</v>
      </c>
      <c r="BK310" s="193">
        <f aca="true" t="shared" si="19" ref="BK310:BK325">ROUND(I310*H310,2)</f>
        <v>0</v>
      </c>
      <c r="BL310" s="19" t="s">
        <v>155</v>
      </c>
      <c r="BM310" s="192" t="s">
        <v>924</v>
      </c>
    </row>
    <row r="311" spans="1:65" s="2" customFormat="1" ht="16.5" customHeight="1">
      <c r="A311" s="36"/>
      <c r="B311" s="37"/>
      <c r="C311" s="181" t="s">
        <v>602</v>
      </c>
      <c r="D311" s="181" t="s">
        <v>151</v>
      </c>
      <c r="E311" s="182" t="s">
        <v>925</v>
      </c>
      <c r="F311" s="183" t="s">
        <v>926</v>
      </c>
      <c r="G311" s="184" t="s">
        <v>154</v>
      </c>
      <c r="H311" s="185">
        <v>1</v>
      </c>
      <c r="I311" s="186"/>
      <c r="J311" s="187">
        <f t="shared" si="10"/>
        <v>0</v>
      </c>
      <c r="K311" s="183" t="s">
        <v>19</v>
      </c>
      <c r="L311" s="41"/>
      <c r="M311" s="188" t="s">
        <v>19</v>
      </c>
      <c r="N311" s="189" t="s">
        <v>40</v>
      </c>
      <c r="O311" s="66"/>
      <c r="P311" s="190">
        <f t="shared" si="11"/>
        <v>0</v>
      </c>
      <c r="Q311" s="190">
        <v>0</v>
      </c>
      <c r="R311" s="190">
        <f t="shared" si="12"/>
        <v>0</v>
      </c>
      <c r="S311" s="190">
        <v>0</v>
      </c>
      <c r="T311" s="191">
        <f t="shared" si="13"/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2" t="s">
        <v>155</v>
      </c>
      <c r="AT311" s="192" t="s">
        <v>151</v>
      </c>
      <c r="AU311" s="192" t="s">
        <v>78</v>
      </c>
      <c r="AY311" s="19" t="s">
        <v>149</v>
      </c>
      <c r="BE311" s="193">
        <f t="shared" si="14"/>
        <v>0</v>
      </c>
      <c r="BF311" s="193">
        <f t="shared" si="15"/>
        <v>0</v>
      </c>
      <c r="BG311" s="193">
        <f t="shared" si="16"/>
        <v>0</v>
      </c>
      <c r="BH311" s="193">
        <f t="shared" si="17"/>
        <v>0</v>
      </c>
      <c r="BI311" s="193">
        <f t="shared" si="18"/>
        <v>0</v>
      </c>
      <c r="BJ311" s="19" t="s">
        <v>76</v>
      </c>
      <c r="BK311" s="193">
        <f t="shared" si="19"/>
        <v>0</v>
      </c>
      <c r="BL311" s="19" t="s">
        <v>155</v>
      </c>
      <c r="BM311" s="192" t="s">
        <v>927</v>
      </c>
    </row>
    <row r="312" spans="1:65" s="2" customFormat="1" ht="16.5" customHeight="1">
      <c r="A312" s="36"/>
      <c r="B312" s="37"/>
      <c r="C312" s="181" t="s">
        <v>607</v>
      </c>
      <c r="D312" s="181" t="s">
        <v>151</v>
      </c>
      <c r="E312" s="182" t="s">
        <v>928</v>
      </c>
      <c r="F312" s="183" t="s">
        <v>929</v>
      </c>
      <c r="G312" s="184" t="s">
        <v>154</v>
      </c>
      <c r="H312" s="185">
        <v>1</v>
      </c>
      <c r="I312" s="186"/>
      <c r="J312" s="187">
        <f t="shared" si="10"/>
        <v>0</v>
      </c>
      <c r="K312" s="183" t="s">
        <v>19</v>
      </c>
      <c r="L312" s="41"/>
      <c r="M312" s="188" t="s">
        <v>19</v>
      </c>
      <c r="N312" s="189" t="s">
        <v>40</v>
      </c>
      <c r="O312" s="66"/>
      <c r="P312" s="190">
        <f t="shared" si="11"/>
        <v>0</v>
      </c>
      <c r="Q312" s="190">
        <v>0</v>
      </c>
      <c r="R312" s="190">
        <f t="shared" si="12"/>
        <v>0</v>
      </c>
      <c r="S312" s="190">
        <v>0</v>
      </c>
      <c r="T312" s="191">
        <f t="shared" si="13"/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2" t="s">
        <v>155</v>
      </c>
      <c r="AT312" s="192" t="s">
        <v>151</v>
      </c>
      <c r="AU312" s="192" t="s">
        <v>78</v>
      </c>
      <c r="AY312" s="19" t="s">
        <v>149</v>
      </c>
      <c r="BE312" s="193">
        <f t="shared" si="14"/>
        <v>0</v>
      </c>
      <c r="BF312" s="193">
        <f t="shared" si="15"/>
        <v>0</v>
      </c>
      <c r="BG312" s="193">
        <f t="shared" si="16"/>
        <v>0</v>
      </c>
      <c r="BH312" s="193">
        <f t="shared" si="17"/>
        <v>0</v>
      </c>
      <c r="BI312" s="193">
        <f t="shared" si="18"/>
        <v>0</v>
      </c>
      <c r="BJ312" s="19" t="s">
        <v>76</v>
      </c>
      <c r="BK312" s="193">
        <f t="shared" si="19"/>
        <v>0</v>
      </c>
      <c r="BL312" s="19" t="s">
        <v>155</v>
      </c>
      <c r="BM312" s="192" t="s">
        <v>930</v>
      </c>
    </row>
    <row r="313" spans="1:65" s="2" customFormat="1" ht="16.5" customHeight="1">
      <c r="A313" s="36"/>
      <c r="B313" s="37"/>
      <c r="C313" s="181" t="s">
        <v>612</v>
      </c>
      <c r="D313" s="181" t="s">
        <v>151</v>
      </c>
      <c r="E313" s="182" t="s">
        <v>931</v>
      </c>
      <c r="F313" s="183" t="s">
        <v>932</v>
      </c>
      <c r="G313" s="184" t="s">
        <v>154</v>
      </c>
      <c r="H313" s="185">
        <v>2</v>
      </c>
      <c r="I313" s="186"/>
      <c r="J313" s="187">
        <f t="shared" si="10"/>
        <v>0</v>
      </c>
      <c r="K313" s="183" t="s">
        <v>19</v>
      </c>
      <c r="L313" s="41"/>
      <c r="M313" s="188" t="s">
        <v>19</v>
      </c>
      <c r="N313" s="189" t="s">
        <v>40</v>
      </c>
      <c r="O313" s="66"/>
      <c r="P313" s="190">
        <f t="shared" si="11"/>
        <v>0</v>
      </c>
      <c r="Q313" s="190">
        <v>0</v>
      </c>
      <c r="R313" s="190">
        <f t="shared" si="12"/>
        <v>0</v>
      </c>
      <c r="S313" s="190">
        <v>0</v>
      </c>
      <c r="T313" s="191">
        <f t="shared" si="13"/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2" t="s">
        <v>155</v>
      </c>
      <c r="AT313" s="192" t="s">
        <v>151</v>
      </c>
      <c r="AU313" s="192" t="s">
        <v>78</v>
      </c>
      <c r="AY313" s="19" t="s">
        <v>149</v>
      </c>
      <c r="BE313" s="193">
        <f t="shared" si="14"/>
        <v>0</v>
      </c>
      <c r="BF313" s="193">
        <f t="shared" si="15"/>
        <v>0</v>
      </c>
      <c r="BG313" s="193">
        <f t="shared" si="16"/>
        <v>0</v>
      </c>
      <c r="BH313" s="193">
        <f t="shared" si="17"/>
        <v>0</v>
      </c>
      <c r="BI313" s="193">
        <f t="shared" si="18"/>
        <v>0</v>
      </c>
      <c r="BJ313" s="19" t="s">
        <v>76</v>
      </c>
      <c r="BK313" s="193">
        <f t="shared" si="19"/>
        <v>0</v>
      </c>
      <c r="BL313" s="19" t="s">
        <v>155</v>
      </c>
      <c r="BM313" s="192" t="s">
        <v>933</v>
      </c>
    </row>
    <row r="314" spans="1:65" s="2" customFormat="1" ht="16.5" customHeight="1">
      <c r="A314" s="36"/>
      <c r="B314" s="37"/>
      <c r="C314" s="181" t="s">
        <v>617</v>
      </c>
      <c r="D314" s="181" t="s">
        <v>151</v>
      </c>
      <c r="E314" s="182" t="s">
        <v>934</v>
      </c>
      <c r="F314" s="183" t="s">
        <v>935</v>
      </c>
      <c r="G314" s="184" t="s">
        <v>154</v>
      </c>
      <c r="H314" s="185">
        <v>1</v>
      </c>
      <c r="I314" s="186"/>
      <c r="J314" s="187">
        <f t="shared" si="10"/>
        <v>0</v>
      </c>
      <c r="K314" s="183" t="s">
        <v>19</v>
      </c>
      <c r="L314" s="41"/>
      <c r="M314" s="188" t="s">
        <v>19</v>
      </c>
      <c r="N314" s="189" t="s">
        <v>40</v>
      </c>
      <c r="O314" s="66"/>
      <c r="P314" s="190">
        <f t="shared" si="11"/>
        <v>0</v>
      </c>
      <c r="Q314" s="190">
        <v>0</v>
      </c>
      <c r="R314" s="190">
        <f t="shared" si="12"/>
        <v>0</v>
      </c>
      <c r="S314" s="190">
        <v>0</v>
      </c>
      <c r="T314" s="191">
        <f t="shared" si="13"/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2" t="s">
        <v>155</v>
      </c>
      <c r="AT314" s="192" t="s">
        <v>151</v>
      </c>
      <c r="AU314" s="192" t="s">
        <v>78</v>
      </c>
      <c r="AY314" s="19" t="s">
        <v>149</v>
      </c>
      <c r="BE314" s="193">
        <f t="shared" si="14"/>
        <v>0</v>
      </c>
      <c r="BF314" s="193">
        <f t="shared" si="15"/>
        <v>0</v>
      </c>
      <c r="BG314" s="193">
        <f t="shared" si="16"/>
        <v>0</v>
      </c>
      <c r="BH314" s="193">
        <f t="shared" si="17"/>
        <v>0</v>
      </c>
      <c r="BI314" s="193">
        <f t="shared" si="18"/>
        <v>0</v>
      </c>
      <c r="BJ314" s="19" t="s">
        <v>76</v>
      </c>
      <c r="BK314" s="193">
        <f t="shared" si="19"/>
        <v>0</v>
      </c>
      <c r="BL314" s="19" t="s">
        <v>155</v>
      </c>
      <c r="BM314" s="192" t="s">
        <v>936</v>
      </c>
    </row>
    <row r="315" spans="1:65" s="2" customFormat="1" ht="16.5" customHeight="1">
      <c r="A315" s="36"/>
      <c r="B315" s="37"/>
      <c r="C315" s="181" t="s">
        <v>623</v>
      </c>
      <c r="D315" s="181" t="s">
        <v>151</v>
      </c>
      <c r="E315" s="182" t="s">
        <v>937</v>
      </c>
      <c r="F315" s="183" t="s">
        <v>938</v>
      </c>
      <c r="G315" s="184" t="s">
        <v>154</v>
      </c>
      <c r="H315" s="185">
        <v>1</v>
      </c>
      <c r="I315" s="186"/>
      <c r="J315" s="187">
        <f t="shared" si="10"/>
        <v>0</v>
      </c>
      <c r="K315" s="183" t="s">
        <v>19</v>
      </c>
      <c r="L315" s="41"/>
      <c r="M315" s="188" t="s">
        <v>19</v>
      </c>
      <c r="N315" s="189" t="s">
        <v>40</v>
      </c>
      <c r="O315" s="66"/>
      <c r="P315" s="190">
        <f t="shared" si="11"/>
        <v>0</v>
      </c>
      <c r="Q315" s="190">
        <v>0</v>
      </c>
      <c r="R315" s="190">
        <f t="shared" si="12"/>
        <v>0</v>
      </c>
      <c r="S315" s="190">
        <v>0</v>
      </c>
      <c r="T315" s="191">
        <f t="shared" si="13"/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92" t="s">
        <v>155</v>
      </c>
      <c r="AT315" s="192" t="s">
        <v>151</v>
      </c>
      <c r="AU315" s="192" t="s">
        <v>78</v>
      </c>
      <c r="AY315" s="19" t="s">
        <v>149</v>
      </c>
      <c r="BE315" s="193">
        <f t="shared" si="14"/>
        <v>0</v>
      </c>
      <c r="BF315" s="193">
        <f t="shared" si="15"/>
        <v>0</v>
      </c>
      <c r="BG315" s="193">
        <f t="shared" si="16"/>
        <v>0</v>
      </c>
      <c r="BH315" s="193">
        <f t="shared" si="17"/>
        <v>0</v>
      </c>
      <c r="BI315" s="193">
        <f t="shared" si="18"/>
        <v>0</v>
      </c>
      <c r="BJ315" s="19" t="s">
        <v>76</v>
      </c>
      <c r="BK315" s="193">
        <f t="shared" si="19"/>
        <v>0</v>
      </c>
      <c r="BL315" s="19" t="s">
        <v>155</v>
      </c>
      <c r="BM315" s="192" t="s">
        <v>939</v>
      </c>
    </row>
    <row r="316" spans="1:65" s="2" customFormat="1" ht="16.5" customHeight="1">
      <c r="A316" s="36"/>
      <c r="B316" s="37"/>
      <c r="C316" s="181" t="s">
        <v>626</v>
      </c>
      <c r="D316" s="181" t="s">
        <v>151</v>
      </c>
      <c r="E316" s="182" t="s">
        <v>940</v>
      </c>
      <c r="F316" s="183" t="s">
        <v>941</v>
      </c>
      <c r="G316" s="184" t="s">
        <v>382</v>
      </c>
      <c r="H316" s="185">
        <v>9</v>
      </c>
      <c r="I316" s="186"/>
      <c r="J316" s="187">
        <f t="shared" si="10"/>
        <v>0</v>
      </c>
      <c r="K316" s="183" t="s">
        <v>19</v>
      </c>
      <c r="L316" s="41"/>
      <c r="M316" s="188" t="s">
        <v>19</v>
      </c>
      <c r="N316" s="189" t="s">
        <v>40</v>
      </c>
      <c r="O316" s="66"/>
      <c r="P316" s="190">
        <f t="shared" si="11"/>
        <v>0</v>
      </c>
      <c r="Q316" s="190">
        <v>0</v>
      </c>
      <c r="R316" s="190">
        <f t="shared" si="12"/>
        <v>0</v>
      </c>
      <c r="S316" s="190">
        <v>0</v>
      </c>
      <c r="T316" s="191">
        <f t="shared" si="13"/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2" t="s">
        <v>155</v>
      </c>
      <c r="AT316" s="192" t="s">
        <v>151</v>
      </c>
      <c r="AU316" s="192" t="s">
        <v>78</v>
      </c>
      <c r="AY316" s="19" t="s">
        <v>149</v>
      </c>
      <c r="BE316" s="193">
        <f t="shared" si="14"/>
        <v>0</v>
      </c>
      <c r="BF316" s="193">
        <f t="shared" si="15"/>
        <v>0</v>
      </c>
      <c r="BG316" s="193">
        <f t="shared" si="16"/>
        <v>0</v>
      </c>
      <c r="BH316" s="193">
        <f t="shared" si="17"/>
        <v>0</v>
      </c>
      <c r="BI316" s="193">
        <f t="shared" si="18"/>
        <v>0</v>
      </c>
      <c r="BJ316" s="19" t="s">
        <v>76</v>
      </c>
      <c r="BK316" s="193">
        <f t="shared" si="19"/>
        <v>0</v>
      </c>
      <c r="BL316" s="19" t="s">
        <v>155</v>
      </c>
      <c r="BM316" s="192" t="s">
        <v>942</v>
      </c>
    </row>
    <row r="317" spans="1:65" s="2" customFormat="1" ht="16.5" customHeight="1">
      <c r="A317" s="36"/>
      <c r="B317" s="37"/>
      <c r="C317" s="181" t="s">
        <v>631</v>
      </c>
      <c r="D317" s="181" t="s">
        <v>151</v>
      </c>
      <c r="E317" s="182" t="s">
        <v>943</v>
      </c>
      <c r="F317" s="183" t="s">
        <v>944</v>
      </c>
      <c r="G317" s="184" t="s">
        <v>154</v>
      </c>
      <c r="H317" s="185">
        <v>2</v>
      </c>
      <c r="I317" s="186"/>
      <c r="J317" s="187">
        <f t="shared" si="10"/>
        <v>0</v>
      </c>
      <c r="K317" s="183" t="s">
        <v>19</v>
      </c>
      <c r="L317" s="41"/>
      <c r="M317" s="188" t="s">
        <v>19</v>
      </c>
      <c r="N317" s="189" t="s">
        <v>40</v>
      </c>
      <c r="O317" s="66"/>
      <c r="P317" s="190">
        <f t="shared" si="11"/>
        <v>0</v>
      </c>
      <c r="Q317" s="190">
        <v>0</v>
      </c>
      <c r="R317" s="190">
        <f t="shared" si="12"/>
        <v>0</v>
      </c>
      <c r="S317" s="190">
        <v>0</v>
      </c>
      <c r="T317" s="191">
        <f t="shared" si="13"/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2" t="s">
        <v>155</v>
      </c>
      <c r="AT317" s="192" t="s">
        <v>151</v>
      </c>
      <c r="AU317" s="192" t="s">
        <v>78</v>
      </c>
      <c r="AY317" s="19" t="s">
        <v>149</v>
      </c>
      <c r="BE317" s="193">
        <f t="shared" si="14"/>
        <v>0</v>
      </c>
      <c r="BF317" s="193">
        <f t="shared" si="15"/>
        <v>0</v>
      </c>
      <c r="BG317" s="193">
        <f t="shared" si="16"/>
        <v>0</v>
      </c>
      <c r="BH317" s="193">
        <f t="shared" si="17"/>
        <v>0</v>
      </c>
      <c r="BI317" s="193">
        <f t="shared" si="18"/>
        <v>0</v>
      </c>
      <c r="BJ317" s="19" t="s">
        <v>76</v>
      </c>
      <c r="BK317" s="193">
        <f t="shared" si="19"/>
        <v>0</v>
      </c>
      <c r="BL317" s="19" t="s">
        <v>155</v>
      </c>
      <c r="BM317" s="192" t="s">
        <v>945</v>
      </c>
    </row>
    <row r="318" spans="1:65" s="2" customFormat="1" ht="16.5" customHeight="1">
      <c r="A318" s="36"/>
      <c r="B318" s="37"/>
      <c r="C318" s="181" t="s">
        <v>789</v>
      </c>
      <c r="D318" s="181" t="s">
        <v>151</v>
      </c>
      <c r="E318" s="182" t="s">
        <v>946</v>
      </c>
      <c r="F318" s="183" t="s">
        <v>947</v>
      </c>
      <c r="G318" s="184" t="s">
        <v>154</v>
      </c>
      <c r="H318" s="185">
        <v>4</v>
      </c>
      <c r="I318" s="186"/>
      <c r="J318" s="187">
        <f t="shared" si="10"/>
        <v>0</v>
      </c>
      <c r="K318" s="183" t="s">
        <v>19</v>
      </c>
      <c r="L318" s="41"/>
      <c r="M318" s="188" t="s">
        <v>19</v>
      </c>
      <c r="N318" s="189" t="s">
        <v>40</v>
      </c>
      <c r="O318" s="66"/>
      <c r="P318" s="190">
        <f t="shared" si="11"/>
        <v>0</v>
      </c>
      <c r="Q318" s="190">
        <v>0</v>
      </c>
      <c r="R318" s="190">
        <f t="shared" si="12"/>
        <v>0</v>
      </c>
      <c r="S318" s="190">
        <v>0</v>
      </c>
      <c r="T318" s="191">
        <f t="shared" si="13"/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2" t="s">
        <v>155</v>
      </c>
      <c r="AT318" s="192" t="s">
        <v>151</v>
      </c>
      <c r="AU318" s="192" t="s">
        <v>78</v>
      </c>
      <c r="AY318" s="19" t="s">
        <v>149</v>
      </c>
      <c r="BE318" s="193">
        <f t="shared" si="14"/>
        <v>0</v>
      </c>
      <c r="BF318" s="193">
        <f t="shared" si="15"/>
        <v>0</v>
      </c>
      <c r="BG318" s="193">
        <f t="shared" si="16"/>
        <v>0</v>
      </c>
      <c r="BH318" s="193">
        <f t="shared" si="17"/>
        <v>0</v>
      </c>
      <c r="BI318" s="193">
        <f t="shared" si="18"/>
        <v>0</v>
      </c>
      <c r="BJ318" s="19" t="s">
        <v>76</v>
      </c>
      <c r="BK318" s="193">
        <f t="shared" si="19"/>
        <v>0</v>
      </c>
      <c r="BL318" s="19" t="s">
        <v>155</v>
      </c>
      <c r="BM318" s="192" t="s">
        <v>948</v>
      </c>
    </row>
    <row r="319" spans="1:65" s="2" customFormat="1" ht="16.5" customHeight="1">
      <c r="A319" s="36"/>
      <c r="B319" s="37"/>
      <c r="C319" s="181" t="s">
        <v>949</v>
      </c>
      <c r="D319" s="181" t="s">
        <v>151</v>
      </c>
      <c r="E319" s="182" t="s">
        <v>950</v>
      </c>
      <c r="F319" s="183" t="s">
        <v>951</v>
      </c>
      <c r="G319" s="184" t="s">
        <v>154</v>
      </c>
      <c r="H319" s="185">
        <v>3</v>
      </c>
      <c r="I319" s="186"/>
      <c r="J319" s="187">
        <f t="shared" si="10"/>
        <v>0</v>
      </c>
      <c r="K319" s="183" t="s">
        <v>19</v>
      </c>
      <c r="L319" s="41"/>
      <c r="M319" s="188" t="s">
        <v>19</v>
      </c>
      <c r="N319" s="189" t="s">
        <v>40</v>
      </c>
      <c r="O319" s="66"/>
      <c r="P319" s="190">
        <f t="shared" si="11"/>
        <v>0</v>
      </c>
      <c r="Q319" s="190">
        <v>0</v>
      </c>
      <c r="R319" s="190">
        <f t="shared" si="12"/>
        <v>0</v>
      </c>
      <c r="S319" s="190">
        <v>0</v>
      </c>
      <c r="T319" s="191">
        <f t="shared" si="13"/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2" t="s">
        <v>155</v>
      </c>
      <c r="AT319" s="192" t="s">
        <v>151</v>
      </c>
      <c r="AU319" s="192" t="s">
        <v>78</v>
      </c>
      <c r="AY319" s="19" t="s">
        <v>149</v>
      </c>
      <c r="BE319" s="193">
        <f t="shared" si="14"/>
        <v>0</v>
      </c>
      <c r="BF319" s="193">
        <f t="shared" si="15"/>
        <v>0</v>
      </c>
      <c r="BG319" s="193">
        <f t="shared" si="16"/>
        <v>0</v>
      </c>
      <c r="BH319" s="193">
        <f t="shared" si="17"/>
        <v>0</v>
      </c>
      <c r="BI319" s="193">
        <f t="shared" si="18"/>
        <v>0</v>
      </c>
      <c r="BJ319" s="19" t="s">
        <v>76</v>
      </c>
      <c r="BK319" s="193">
        <f t="shared" si="19"/>
        <v>0</v>
      </c>
      <c r="BL319" s="19" t="s">
        <v>155</v>
      </c>
      <c r="BM319" s="192" t="s">
        <v>952</v>
      </c>
    </row>
    <row r="320" spans="1:65" s="2" customFormat="1" ht="16.5" customHeight="1">
      <c r="A320" s="36"/>
      <c r="B320" s="37"/>
      <c r="C320" s="181" t="s">
        <v>793</v>
      </c>
      <c r="D320" s="181" t="s">
        <v>151</v>
      </c>
      <c r="E320" s="182" t="s">
        <v>953</v>
      </c>
      <c r="F320" s="183" t="s">
        <v>954</v>
      </c>
      <c r="G320" s="184" t="s">
        <v>382</v>
      </c>
      <c r="H320" s="185">
        <v>11</v>
      </c>
      <c r="I320" s="186"/>
      <c r="J320" s="187">
        <f t="shared" si="10"/>
        <v>0</v>
      </c>
      <c r="K320" s="183" t="s">
        <v>19</v>
      </c>
      <c r="L320" s="41"/>
      <c r="M320" s="188" t="s">
        <v>19</v>
      </c>
      <c r="N320" s="189" t="s">
        <v>40</v>
      </c>
      <c r="O320" s="66"/>
      <c r="P320" s="190">
        <f t="shared" si="11"/>
        <v>0</v>
      </c>
      <c r="Q320" s="190">
        <v>0</v>
      </c>
      <c r="R320" s="190">
        <f t="shared" si="12"/>
        <v>0</v>
      </c>
      <c r="S320" s="190">
        <v>0</v>
      </c>
      <c r="T320" s="191">
        <f t="shared" si="13"/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2" t="s">
        <v>155</v>
      </c>
      <c r="AT320" s="192" t="s">
        <v>151</v>
      </c>
      <c r="AU320" s="192" t="s">
        <v>78</v>
      </c>
      <c r="AY320" s="19" t="s">
        <v>149</v>
      </c>
      <c r="BE320" s="193">
        <f t="shared" si="14"/>
        <v>0</v>
      </c>
      <c r="BF320" s="193">
        <f t="shared" si="15"/>
        <v>0</v>
      </c>
      <c r="BG320" s="193">
        <f t="shared" si="16"/>
        <v>0</v>
      </c>
      <c r="BH320" s="193">
        <f t="shared" si="17"/>
        <v>0</v>
      </c>
      <c r="BI320" s="193">
        <f t="shared" si="18"/>
        <v>0</v>
      </c>
      <c r="BJ320" s="19" t="s">
        <v>76</v>
      </c>
      <c r="BK320" s="193">
        <f t="shared" si="19"/>
        <v>0</v>
      </c>
      <c r="BL320" s="19" t="s">
        <v>155</v>
      </c>
      <c r="BM320" s="192" t="s">
        <v>955</v>
      </c>
    </row>
    <row r="321" spans="1:65" s="2" customFormat="1" ht="16.5" customHeight="1">
      <c r="A321" s="36"/>
      <c r="B321" s="37"/>
      <c r="C321" s="181" t="s">
        <v>956</v>
      </c>
      <c r="D321" s="181" t="s">
        <v>151</v>
      </c>
      <c r="E321" s="182" t="s">
        <v>957</v>
      </c>
      <c r="F321" s="183" t="s">
        <v>958</v>
      </c>
      <c r="G321" s="184" t="s">
        <v>154</v>
      </c>
      <c r="H321" s="185">
        <v>2</v>
      </c>
      <c r="I321" s="186"/>
      <c r="J321" s="187">
        <f t="shared" si="10"/>
        <v>0</v>
      </c>
      <c r="K321" s="183" t="s">
        <v>19</v>
      </c>
      <c r="L321" s="41"/>
      <c r="M321" s="188" t="s">
        <v>19</v>
      </c>
      <c r="N321" s="189" t="s">
        <v>40</v>
      </c>
      <c r="O321" s="66"/>
      <c r="P321" s="190">
        <f t="shared" si="11"/>
        <v>0</v>
      </c>
      <c r="Q321" s="190">
        <v>0</v>
      </c>
      <c r="R321" s="190">
        <f t="shared" si="12"/>
        <v>0</v>
      </c>
      <c r="S321" s="190">
        <v>0</v>
      </c>
      <c r="T321" s="191">
        <f t="shared" si="13"/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92" t="s">
        <v>155</v>
      </c>
      <c r="AT321" s="192" t="s">
        <v>151</v>
      </c>
      <c r="AU321" s="192" t="s">
        <v>78</v>
      </c>
      <c r="AY321" s="19" t="s">
        <v>149</v>
      </c>
      <c r="BE321" s="193">
        <f t="shared" si="14"/>
        <v>0</v>
      </c>
      <c r="BF321" s="193">
        <f t="shared" si="15"/>
        <v>0</v>
      </c>
      <c r="BG321" s="193">
        <f t="shared" si="16"/>
        <v>0</v>
      </c>
      <c r="BH321" s="193">
        <f t="shared" si="17"/>
        <v>0</v>
      </c>
      <c r="BI321" s="193">
        <f t="shared" si="18"/>
        <v>0</v>
      </c>
      <c r="BJ321" s="19" t="s">
        <v>76</v>
      </c>
      <c r="BK321" s="193">
        <f t="shared" si="19"/>
        <v>0</v>
      </c>
      <c r="BL321" s="19" t="s">
        <v>155</v>
      </c>
      <c r="BM321" s="192" t="s">
        <v>959</v>
      </c>
    </row>
    <row r="322" spans="1:65" s="2" customFormat="1" ht="16.5" customHeight="1">
      <c r="A322" s="36"/>
      <c r="B322" s="37"/>
      <c r="C322" s="181" t="s">
        <v>796</v>
      </c>
      <c r="D322" s="181" t="s">
        <v>151</v>
      </c>
      <c r="E322" s="182" t="s">
        <v>960</v>
      </c>
      <c r="F322" s="183" t="s">
        <v>961</v>
      </c>
      <c r="G322" s="184" t="s">
        <v>154</v>
      </c>
      <c r="H322" s="185">
        <v>1</v>
      </c>
      <c r="I322" s="186"/>
      <c r="J322" s="187">
        <f t="shared" si="10"/>
        <v>0</v>
      </c>
      <c r="K322" s="183" t="s">
        <v>19</v>
      </c>
      <c r="L322" s="41"/>
      <c r="M322" s="188" t="s">
        <v>19</v>
      </c>
      <c r="N322" s="189" t="s">
        <v>40</v>
      </c>
      <c r="O322" s="66"/>
      <c r="P322" s="190">
        <f t="shared" si="11"/>
        <v>0</v>
      </c>
      <c r="Q322" s="190">
        <v>0</v>
      </c>
      <c r="R322" s="190">
        <f t="shared" si="12"/>
        <v>0</v>
      </c>
      <c r="S322" s="190">
        <v>0</v>
      </c>
      <c r="T322" s="191">
        <f t="shared" si="13"/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92" t="s">
        <v>155</v>
      </c>
      <c r="AT322" s="192" t="s">
        <v>151</v>
      </c>
      <c r="AU322" s="192" t="s">
        <v>78</v>
      </c>
      <c r="AY322" s="19" t="s">
        <v>149</v>
      </c>
      <c r="BE322" s="193">
        <f t="shared" si="14"/>
        <v>0</v>
      </c>
      <c r="BF322" s="193">
        <f t="shared" si="15"/>
        <v>0</v>
      </c>
      <c r="BG322" s="193">
        <f t="shared" si="16"/>
        <v>0</v>
      </c>
      <c r="BH322" s="193">
        <f t="shared" si="17"/>
        <v>0</v>
      </c>
      <c r="BI322" s="193">
        <f t="shared" si="18"/>
        <v>0</v>
      </c>
      <c r="BJ322" s="19" t="s">
        <v>76</v>
      </c>
      <c r="BK322" s="193">
        <f t="shared" si="19"/>
        <v>0</v>
      </c>
      <c r="BL322" s="19" t="s">
        <v>155</v>
      </c>
      <c r="BM322" s="192" t="s">
        <v>962</v>
      </c>
    </row>
    <row r="323" spans="1:65" s="2" customFormat="1" ht="16.5" customHeight="1">
      <c r="A323" s="36"/>
      <c r="B323" s="37"/>
      <c r="C323" s="181" t="s">
        <v>963</v>
      </c>
      <c r="D323" s="181" t="s">
        <v>151</v>
      </c>
      <c r="E323" s="182" t="s">
        <v>964</v>
      </c>
      <c r="F323" s="183" t="s">
        <v>965</v>
      </c>
      <c r="G323" s="184" t="s">
        <v>154</v>
      </c>
      <c r="H323" s="185">
        <v>6</v>
      </c>
      <c r="I323" s="186"/>
      <c r="J323" s="187">
        <f t="shared" si="10"/>
        <v>0</v>
      </c>
      <c r="K323" s="183" t="s">
        <v>19</v>
      </c>
      <c r="L323" s="41"/>
      <c r="M323" s="188" t="s">
        <v>19</v>
      </c>
      <c r="N323" s="189" t="s">
        <v>40</v>
      </c>
      <c r="O323" s="66"/>
      <c r="P323" s="190">
        <f t="shared" si="11"/>
        <v>0</v>
      </c>
      <c r="Q323" s="190">
        <v>0</v>
      </c>
      <c r="R323" s="190">
        <f t="shared" si="12"/>
        <v>0</v>
      </c>
      <c r="S323" s="190">
        <v>0</v>
      </c>
      <c r="T323" s="191">
        <f t="shared" si="13"/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2" t="s">
        <v>155</v>
      </c>
      <c r="AT323" s="192" t="s">
        <v>151</v>
      </c>
      <c r="AU323" s="192" t="s">
        <v>78</v>
      </c>
      <c r="AY323" s="19" t="s">
        <v>149</v>
      </c>
      <c r="BE323" s="193">
        <f t="shared" si="14"/>
        <v>0</v>
      </c>
      <c r="BF323" s="193">
        <f t="shared" si="15"/>
        <v>0</v>
      </c>
      <c r="BG323" s="193">
        <f t="shared" si="16"/>
        <v>0</v>
      </c>
      <c r="BH323" s="193">
        <f t="shared" si="17"/>
        <v>0</v>
      </c>
      <c r="BI323" s="193">
        <f t="shared" si="18"/>
        <v>0</v>
      </c>
      <c r="BJ323" s="19" t="s">
        <v>76</v>
      </c>
      <c r="BK323" s="193">
        <f t="shared" si="19"/>
        <v>0</v>
      </c>
      <c r="BL323" s="19" t="s">
        <v>155</v>
      </c>
      <c r="BM323" s="192" t="s">
        <v>966</v>
      </c>
    </row>
    <row r="324" spans="1:65" s="2" customFormat="1" ht="16.5" customHeight="1">
      <c r="A324" s="36"/>
      <c r="B324" s="37"/>
      <c r="C324" s="181" t="s">
        <v>801</v>
      </c>
      <c r="D324" s="181" t="s">
        <v>151</v>
      </c>
      <c r="E324" s="182" t="s">
        <v>967</v>
      </c>
      <c r="F324" s="183" t="s">
        <v>968</v>
      </c>
      <c r="G324" s="184" t="s">
        <v>154</v>
      </c>
      <c r="H324" s="185">
        <v>2</v>
      </c>
      <c r="I324" s="186"/>
      <c r="J324" s="187">
        <f t="shared" si="10"/>
        <v>0</v>
      </c>
      <c r="K324" s="183" t="s">
        <v>19</v>
      </c>
      <c r="L324" s="41"/>
      <c r="M324" s="188" t="s">
        <v>19</v>
      </c>
      <c r="N324" s="189" t="s">
        <v>40</v>
      </c>
      <c r="O324" s="66"/>
      <c r="P324" s="190">
        <f t="shared" si="11"/>
        <v>0</v>
      </c>
      <c r="Q324" s="190">
        <v>0</v>
      </c>
      <c r="R324" s="190">
        <f t="shared" si="12"/>
        <v>0</v>
      </c>
      <c r="S324" s="190">
        <v>0</v>
      </c>
      <c r="T324" s="191">
        <f t="shared" si="13"/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2" t="s">
        <v>155</v>
      </c>
      <c r="AT324" s="192" t="s">
        <v>151</v>
      </c>
      <c r="AU324" s="192" t="s">
        <v>78</v>
      </c>
      <c r="AY324" s="19" t="s">
        <v>149</v>
      </c>
      <c r="BE324" s="193">
        <f t="shared" si="14"/>
        <v>0</v>
      </c>
      <c r="BF324" s="193">
        <f t="shared" si="15"/>
        <v>0</v>
      </c>
      <c r="BG324" s="193">
        <f t="shared" si="16"/>
        <v>0</v>
      </c>
      <c r="BH324" s="193">
        <f t="shared" si="17"/>
        <v>0</v>
      </c>
      <c r="BI324" s="193">
        <f t="shared" si="18"/>
        <v>0</v>
      </c>
      <c r="BJ324" s="19" t="s">
        <v>76</v>
      </c>
      <c r="BK324" s="193">
        <f t="shared" si="19"/>
        <v>0</v>
      </c>
      <c r="BL324" s="19" t="s">
        <v>155</v>
      </c>
      <c r="BM324" s="192" t="s">
        <v>969</v>
      </c>
    </row>
    <row r="325" spans="1:65" s="2" customFormat="1" ht="16.5" customHeight="1">
      <c r="A325" s="36"/>
      <c r="B325" s="37"/>
      <c r="C325" s="181" t="s">
        <v>970</v>
      </c>
      <c r="D325" s="181" t="s">
        <v>151</v>
      </c>
      <c r="E325" s="182" t="s">
        <v>971</v>
      </c>
      <c r="F325" s="183" t="s">
        <v>972</v>
      </c>
      <c r="G325" s="184" t="s">
        <v>382</v>
      </c>
      <c r="H325" s="185">
        <v>4</v>
      </c>
      <c r="I325" s="186"/>
      <c r="J325" s="187">
        <f t="shared" si="10"/>
        <v>0</v>
      </c>
      <c r="K325" s="183" t="s">
        <v>160</v>
      </c>
      <c r="L325" s="41"/>
      <c r="M325" s="188" t="s">
        <v>19</v>
      </c>
      <c r="N325" s="189" t="s">
        <v>40</v>
      </c>
      <c r="O325" s="66"/>
      <c r="P325" s="190">
        <f t="shared" si="11"/>
        <v>0</v>
      </c>
      <c r="Q325" s="190">
        <v>0</v>
      </c>
      <c r="R325" s="190">
        <f t="shared" si="12"/>
        <v>0</v>
      </c>
      <c r="S325" s="190">
        <v>0</v>
      </c>
      <c r="T325" s="191">
        <f t="shared" si="13"/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2" t="s">
        <v>155</v>
      </c>
      <c r="AT325" s="192" t="s">
        <v>151</v>
      </c>
      <c r="AU325" s="192" t="s">
        <v>78</v>
      </c>
      <c r="AY325" s="19" t="s">
        <v>149</v>
      </c>
      <c r="BE325" s="193">
        <f t="shared" si="14"/>
        <v>0</v>
      </c>
      <c r="BF325" s="193">
        <f t="shared" si="15"/>
        <v>0</v>
      </c>
      <c r="BG325" s="193">
        <f t="shared" si="16"/>
        <v>0</v>
      </c>
      <c r="BH325" s="193">
        <f t="shared" si="17"/>
        <v>0</v>
      </c>
      <c r="BI325" s="193">
        <f t="shared" si="18"/>
        <v>0</v>
      </c>
      <c r="BJ325" s="19" t="s">
        <v>76</v>
      </c>
      <c r="BK325" s="193">
        <f t="shared" si="19"/>
        <v>0</v>
      </c>
      <c r="BL325" s="19" t="s">
        <v>155</v>
      </c>
      <c r="BM325" s="192" t="s">
        <v>973</v>
      </c>
    </row>
    <row r="326" spans="1:47" s="2" customFormat="1" ht="11.25">
      <c r="A326" s="36"/>
      <c r="B326" s="37"/>
      <c r="C326" s="38"/>
      <c r="D326" s="194" t="s">
        <v>162</v>
      </c>
      <c r="E326" s="38"/>
      <c r="F326" s="195" t="s">
        <v>974</v>
      </c>
      <c r="G326" s="38"/>
      <c r="H326" s="38"/>
      <c r="I326" s="196"/>
      <c r="J326" s="38"/>
      <c r="K326" s="38"/>
      <c r="L326" s="41"/>
      <c r="M326" s="197"/>
      <c r="N326" s="198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162</v>
      </c>
      <c r="AU326" s="19" t="s">
        <v>78</v>
      </c>
    </row>
    <row r="327" spans="1:65" s="2" customFormat="1" ht="16.5" customHeight="1">
      <c r="A327" s="36"/>
      <c r="B327" s="37"/>
      <c r="C327" s="181" t="s">
        <v>805</v>
      </c>
      <c r="D327" s="181" t="s">
        <v>151</v>
      </c>
      <c r="E327" s="182" t="s">
        <v>975</v>
      </c>
      <c r="F327" s="183" t="s">
        <v>976</v>
      </c>
      <c r="G327" s="184" t="s">
        <v>154</v>
      </c>
      <c r="H327" s="185">
        <v>4</v>
      </c>
      <c r="I327" s="186"/>
      <c r="J327" s="187">
        <f>ROUND(I327*H327,2)</f>
        <v>0</v>
      </c>
      <c r="K327" s="183" t="s">
        <v>19</v>
      </c>
      <c r="L327" s="41"/>
      <c r="M327" s="188" t="s">
        <v>19</v>
      </c>
      <c r="N327" s="189" t="s">
        <v>40</v>
      </c>
      <c r="O327" s="66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2" t="s">
        <v>155</v>
      </c>
      <c r="AT327" s="192" t="s">
        <v>151</v>
      </c>
      <c r="AU327" s="192" t="s">
        <v>78</v>
      </c>
      <c r="AY327" s="19" t="s">
        <v>149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19" t="s">
        <v>76</v>
      </c>
      <c r="BK327" s="193">
        <f>ROUND(I327*H327,2)</f>
        <v>0</v>
      </c>
      <c r="BL327" s="19" t="s">
        <v>155</v>
      </c>
      <c r="BM327" s="192" t="s">
        <v>977</v>
      </c>
    </row>
    <row r="328" spans="1:65" s="2" customFormat="1" ht="16.5" customHeight="1">
      <c r="A328" s="36"/>
      <c r="B328" s="37"/>
      <c r="C328" s="181" t="s">
        <v>978</v>
      </c>
      <c r="D328" s="181" t="s">
        <v>151</v>
      </c>
      <c r="E328" s="182" t="s">
        <v>979</v>
      </c>
      <c r="F328" s="183" t="s">
        <v>980</v>
      </c>
      <c r="G328" s="184" t="s">
        <v>382</v>
      </c>
      <c r="H328" s="185">
        <v>4</v>
      </c>
      <c r="I328" s="186"/>
      <c r="J328" s="187">
        <f>ROUND(I328*H328,2)</f>
        <v>0</v>
      </c>
      <c r="K328" s="183" t="s">
        <v>160</v>
      </c>
      <c r="L328" s="41"/>
      <c r="M328" s="188" t="s">
        <v>19</v>
      </c>
      <c r="N328" s="189" t="s">
        <v>40</v>
      </c>
      <c r="O328" s="66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2" t="s">
        <v>155</v>
      </c>
      <c r="AT328" s="192" t="s">
        <v>151</v>
      </c>
      <c r="AU328" s="192" t="s">
        <v>78</v>
      </c>
      <c r="AY328" s="19" t="s">
        <v>149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19" t="s">
        <v>76</v>
      </c>
      <c r="BK328" s="193">
        <f>ROUND(I328*H328,2)</f>
        <v>0</v>
      </c>
      <c r="BL328" s="19" t="s">
        <v>155</v>
      </c>
      <c r="BM328" s="192" t="s">
        <v>981</v>
      </c>
    </row>
    <row r="329" spans="1:47" s="2" customFormat="1" ht="11.25">
      <c r="A329" s="36"/>
      <c r="B329" s="37"/>
      <c r="C329" s="38"/>
      <c r="D329" s="194" t="s">
        <v>162</v>
      </c>
      <c r="E329" s="38"/>
      <c r="F329" s="195" t="s">
        <v>982</v>
      </c>
      <c r="G329" s="38"/>
      <c r="H329" s="38"/>
      <c r="I329" s="196"/>
      <c r="J329" s="38"/>
      <c r="K329" s="38"/>
      <c r="L329" s="41"/>
      <c r="M329" s="197"/>
      <c r="N329" s="198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162</v>
      </c>
      <c r="AU329" s="19" t="s">
        <v>78</v>
      </c>
    </row>
    <row r="330" spans="1:65" s="2" customFormat="1" ht="16.5" customHeight="1">
      <c r="A330" s="36"/>
      <c r="B330" s="37"/>
      <c r="C330" s="181" t="s">
        <v>809</v>
      </c>
      <c r="D330" s="181" t="s">
        <v>151</v>
      </c>
      <c r="E330" s="182" t="s">
        <v>983</v>
      </c>
      <c r="F330" s="183" t="s">
        <v>984</v>
      </c>
      <c r="G330" s="184" t="s">
        <v>154</v>
      </c>
      <c r="H330" s="185">
        <v>4</v>
      </c>
      <c r="I330" s="186"/>
      <c r="J330" s="187">
        <f>ROUND(I330*H330,2)</f>
        <v>0</v>
      </c>
      <c r="K330" s="183" t="s">
        <v>19</v>
      </c>
      <c r="L330" s="41"/>
      <c r="M330" s="188" t="s">
        <v>19</v>
      </c>
      <c r="N330" s="189" t="s">
        <v>40</v>
      </c>
      <c r="O330" s="66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2" t="s">
        <v>155</v>
      </c>
      <c r="AT330" s="192" t="s">
        <v>151</v>
      </c>
      <c r="AU330" s="192" t="s">
        <v>78</v>
      </c>
      <c r="AY330" s="19" t="s">
        <v>149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19" t="s">
        <v>76</v>
      </c>
      <c r="BK330" s="193">
        <f>ROUND(I330*H330,2)</f>
        <v>0</v>
      </c>
      <c r="BL330" s="19" t="s">
        <v>155</v>
      </c>
      <c r="BM330" s="192" t="s">
        <v>985</v>
      </c>
    </row>
    <row r="331" spans="1:65" s="2" customFormat="1" ht="16.5" customHeight="1">
      <c r="A331" s="36"/>
      <c r="B331" s="37"/>
      <c r="C331" s="181" t="s">
        <v>986</v>
      </c>
      <c r="D331" s="181" t="s">
        <v>151</v>
      </c>
      <c r="E331" s="182" t="s">
        <v>987</v>
      </c>
      <c r="F331" s="183" t="s">
        <v>988</v>
      </c>
      <c r="G331" s="184" t="s">
        <v>154</v>
      </c>
      <c r="H331" s="185">
        <v>8</v>
      </c>
      <c r="I331" s="186"/>
      <c r="J331" s="187">
        <f>ROUND(I331*H331,2)</f>
        <v>0</v>
      </c>
      <c r="K331" s="183" t="s">
        <v>19</v>
      </c>
      <c r="L331" s="41"/>
      <c r="M331" s="188" t="s">
        <v>19</v>
      </c>
      <c r="N331" s="189" t="s">
        <v>40</v>
      </c>
      <c r="O331" s="66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92" t="s">
        <v>155</v>
      </c>
      <c r="AT331" s="192" t="s">
        <v>151</v>
      </c>
      <c r="AU331" s="192" t="s">
        <v>78</v>
      </c>
      <c r="AY331" s="19" t="s">
        <v>149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19" t="s">
        <v>76</v>
      </c>
      <c r="BK331" s="193">
        <f>ROUND(I331*H331,2)</f>
        <v>0</v>
      </c>
      <c r="BL331" s="19" t="s">
        <v>155</v>
      </c>
      <c r="BM331" s="192" t="s">
        <v>989</v>
      </c>
    </row>
    <row r="332" spans="1:65" s="2" customFormat="1" ht="16.5" customHeight="1">
      <c r="A332" s="36"/>
      <c r="B332" s="37"/>
      <c r="C332" s="181" t="s">
        <v>813</v>
      </c>
      <c r="D332" s="181" t="s">
        <v>151</v>
      </c>
      <c r="E332" s="182" t="s">
        <v>990</v>
      </c>
      <c r="F332" s="183" t="s">
        <v>991</v>
      </c>
      <c r="G332" s="184" t="s">
        <v>382</v>
      </c>
      <c r="H332" s="185">
        <v>3</v>
      </c>
      <c r="I332" s="186"/>
      <c r="J332" s="187">
        <f>ROUND(I332*H332,2)</f>
        <v>0</v>
      </c>
      <c r="K332" s="183" t="s">
        <v>160</v>
      </c>
      <c r="L332" s="41"/>
      <c r="M332" s="188" t="s">
        <v>19</v>
      </c>
      <c r="N332" s="189" t="s">
        <v>40</v>
      </c>
      <c r="O332" s="66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2" t="s">
        <v>155</v>
      </c>
      <c r="AT332" s="192" t="s">
        <v>151</v>
      </c>
      <c r="AU332" s="192" t="s">
        <v>78</v>
      </c>
      <c r="AY332" s="19" t="s">
        <v>149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9" t="s">
        <v>76</v>
      </c>
      <c r="BK332" s="193">
        <f>ROUND(I332*H332,2)</f>
        <v>0</v>
      </c>
      <c r="BL332" s="19" t="s">
        <v>155</v>
      </c>
      <c r="BM332" s="192" t="s">
        <v>992</v>
      </c>
    </row>
    <row r="333" spans="1:47" s="2" customFormat="1" ht="11.25">
      <c r="A333" s="36"/>
      <c r="B333" s="37"/>
      <c r="C333" s="38"/>
      <c r="D333" s="194" t="s">
        <v>162</v>
      </c>
      <c r="E333" s="38"/>
      <c r="F333" s="195" t="s">
        <v>993</v>
      </c>
      <c r="G333" s="38"/>
      <c r="H333" s="38"/>
      <c r="I333" s="196"/>
      <c r="J333" s="38"/>
      <c r="K333" s="38"/>
      <c r="L333" s="41"/>
      <c r="M333" s="197"/>
      <c r="N333" s="198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162</v>
      </c>
      <c r="AU333" s="19" t="s">
        <v>78</v>
      </c>
    </row>
    <row r="334" spans="1:65" s="2" customFormat="1" ht="16.5" customHeight="1">
      <c r="A334" s="36"/>
      <c r="B334" s="37"/>
      <c r="C334" s="181" t="s">
        <v>994</v>
      </c>
      <c r="D334" s="181" t="s">
        <v>151</v>
      </c>
      <c r="E334" s="182" t="s">
        <v>995</v>
      </c>
      <c r="F334" s="183" t="s">
        <v>996</v>
      </c>
      <c r="G334" s="184" t="s">
        <v>154</v>
      </c>
      <c r="H334" s="185">
        <v>3</v>
      </c>
      <c r="I334" s="186"/>
      <c r="J334" s="187">
        <f>ROUND(I334*H334,2)</f>
        <v>0</v>
      </c>
      <c r="K334" s="183" t="s">
        <v>19</v>
      </c>
      <c r="L334" s="41"/>
      <c r="M334" s="188" t="s">
        <v>19</v>
      </c>
      <c r="N334" s="189" t="s">
        <v>40</v>
      </c>
      <c r="O334" s="66"/>
      <c r="P334" s="190">
        <f>O334*H334</f>
        <v>0</v>
      </c>
      <c r="Q334" s="190">
        <v>0</v>
      </c>
      <c r="R334" s="190">
        <f>Q334*H334</f>
        <v>0</v>
      </c>
      <c r="S334" s="190">
        <v>0</v>
      </c>
      <c r="T334" s="191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2" t="s">
        <v>155</v>
      </c>
      <c r="AT334" s="192" t="s">
        <v>151</v>
      </c>
      <c r="AU334" s="192" t="s">
        <v>78</v>
      </c>
      <c r="AY334" s="19" t="s">
        <v>149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19" t="s">
        <v>76</v>
      </c>
      <c r="BK334" s="193">
        <f>ROUND(I334*H334,2)</f>
        <v>0</v>
      </c>
      <c r="BL334" s="19" t="s">
        <v>155</v>
      </c>
      <c r="BM334" s="192" t="s">
        <v>997</v>
      </c>
    </row>
    <row r="335" spans="1:65" s="2" customFormat="1" ht="16.5" customHeight="1">
      <c r="A335" s="36"/>
      <c r="B335" s="37"/>
      <c r="C335" s="181" t="s">
        <v>817</v>
      </c>
      <c r="D335" s="181" t="s">
        <v>151</v>
      </c>
      <c r="E335" s="182" t="s">
        <v>998</v>
      </c>
      <c r="F335" s="183" t="s">
        <v>999</v>
      </c>
      <c r="G335" s="184" t="s">
        <v>154</v>
      </c>
      <c r="H335" s="185">
        <v>3</v>
      </c>
      <c r="I335" s="186"/>
      <c r="J335" s="187">
        <f>ROUND(I335*H335,2)</f>
        <v>0</v>
      </c>
      <c r="K335" s="183" t="s">
        <v>19</v>
      </c>
      <c r="L335" s="41"/>
      <c r="M335" s="188" t="s">
        <v>19</v>
      </c>
      <c r="N335" s="189" t="s">
        <v>40</v>
      </c>
      <c r="O335" s="66"/>
      <c r="P335" s="190">
        <f>O335*H335</f>
        <v>0</v>
      </c>
      <c r="Q335" s="190">
        <v>0</v>
      </c>
      <c r="R335" s="190">
        <f>Q335*H335</f>
        <v>0</v>
      </c>
      <c r="S335" s="190">
        <v>0</v>
      </c>
      <c r="T335" s="191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92" t="s">
        <v>155</v>
      </c>
      <c r="AT335" s="192" t="s">
        <v>151</v>
      </c>
      <c r="AU335" s="192" t="s">
        <v>78</v>
      </c>
      <c r="AY335" s="19" t="s">
        <v>149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19" t="s">
        <v>76</v>
      </c>
      <c r="BK335" s="193">
        <f>ROUND(I335*H335,2)</f>
        <v>0</v>
      </c>
      <c r="BL335" s="19" t="s">
        <v>155</v>
      </c>
      <c r="BM335" s="192" t="s">
        <v>1000</v>
      </c>
    </row>
    <row r="336" spans="1:65" s="2" customFormat="1" ht="16.5" customHeight="1">
      <c r="A336" s="36"/>
      <c r="B336" s="37"/>
      <c r="C336" s="181" t="s">
        <v>1001</v>
      </c>
      <c r="D336" s="181" t="s">
        <v>151</v>
      </c>
      <c r="E336" s="182" t="s">
        <v>1002</v>
      </c>
      <c r="F336" s="183" t="s">
        <v>1003</v>
      </c>
      <c r="G336" s="184" t="s">
        <v>382</v>
      </c>
      <c r="H336" s="185">
        <v>1</v>
      </c>
      <c r="I336" s="186"/>
      <c r="J336" s="187">
        <f>ROUND(I336*H336,2)</f>
        <v>0</v>
      </c>
      <c r="K336" s="183" t="s">
        <v>160</v>
      </c>
      <c r="L336" s="41"/>
      <c r="M336" s="188" t="s">
        <v>19</v>
      </c>
      <c r="N336" s="189" t="s">
        <v>40</v>
      </c>
      <c r="O336" s="66"/>
      <c r="P336" s="190">
        <f>O336*H336</f>
        <v>0</v>
      </c>
      <c r="Q336" s="190">
        <v>0</v>
      </c>
      <c r="R336" s="190">
        <f>Q336*H336</f>
        <v>0</v>
      </c>
      <c r="S336" s="190">
        <v>0</v>
      </c>
      <c r="T336" s="191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92" t="s">
        <v>155</v>
      </c>
      <c r="AT336" s="192" t="s">
        <v>151</v>
      </c>
      <c r="AU336" s="192" t="s">
        <v>78</v>
      </c>
      <c r="AY336" s="19" t="s">
        <v>149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19" t="s">
        <v>76</v>
      </c>
      <c r="BK336" s="193">
        <f>ROUND(I336*H336,2)</f>
        <v>0</v>
      </c>
      <c r="BL336" s="19" t="s">
        <v>155</v>
      </c>
      <c r="BM336" s="192" t="s">
        <v>1004</v>
      </c>
    </row>
    <row r="337" spans="1:47" s="2" customFormat="1" ht="11.25">
      <c r="A337" s="36"/>
      <c r="B337" s="37"/>
      <c r="C337" s="38"/>
      <c r="D337" s="194" t="s">
        <v>162</v>
      </c>
      <c r="E337" s="38"/>
      <c r="F337" s="195" t="s">
        <v>1005</v>
      </c>
      <c r="G337" s="38"/>
      <c r="H337" s="38"/>
      <c r="I337" s="196"/>
      <c r="J337" s="38"/>
      <c r="K337" s="38"/>
      <c r="L337" s="41"/>
      <c r="M337" s="197"/>
      <c r="N337" s="198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162</v>
      </c>
      <c r="AU337" s="19" t="s">
        <v>78</v>
      </c>
    </row>
    <row r="338" spans="1:65" s="2" customFormat="1" ht="16.5" customHeight="1">
      <c r="A338" s="36"/>
      <c r="B338" s="37"/>
      <c r="C338" s="181" t="s">
        <v>820</v>
      </c>
      <c r="D338" s="181" t="s">
        <v>151</v>
      </c>
      <c r="E338" s="182" t="s">
        <v>1006</v>
      </c>
      <c r="F338" s="183" t="s">
        <v>1007</v>
      </c>
      <c r="G338" s="184" t="s">
        <v>154</v>
      </c>
      <c r="H338" s="185">
        <v>1</v>
      </c>
      <c r="I338" s="186"/>
      <c r="J338" s="187">
        <f>ROUND(I338*H338,2)</f>
        <v>0</v>
      </c>
      <c r="K338" s="183" t="s">
        <v>19</v>
      </c>
      <c r="L338" s="41"/>
      <c r="M338" s="188" t="s">
        <v>19</v>
      </c>
      <c r="N338" s="189" t="s">
        <v>40</v>
      </c>
      <c r="O338" s="66"/>
      <c r="P338" s="190">
        <f>O338*H338</f>
        <v>0</v>
      </c>
      <c r="Q338" s="190">
        <v>0</v>
      </c>
      <c r="R338" s="190">
        <f>Q338*H338</f>
        <v>0</v>
      </c>
      <c r="S338" s="190">
        <v>0</v>
      </c>
      <c r="T338" s="191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2" t="s">
        <v>155</v>
      </c>
      <c r="AT338" s="192" t="s">
        <v>151</v>
      </c>
      <c r="AU338" s="192" t="s">
        <v>78</v>
      </c>
      <c r="AY338" s="19" t="s">
        <v>149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9" t="s">
        <v>76</v>
      </c>
      <c r="BK338" s="193">
        <f>ROUND(I338*H338,2)</f>
        <v>0</v>
      </c>
      <c r="BL338" s="19" t="s">
        <v>155</v>
      </c>
      <c r="BM338" s="192" t="s">
        <v>1008</v>
      </c>
    </row>
    <row r="339" spans="1:65" s="2" customFormat="1" ht="16.5" customHeight="1">
      <c r="A339" s="36"/>
      <c r="B339" s="37"/>
      <c r="C339" s="181" t="s">
        <v>1009</v>
      </c>
      <c r="D339" s="181" t="s">
        <v>151</v>
      </c>
      <c r="E339" s="182" t="s">
        <v>1010</v>
      </c>
      <c r="F339" s="183" t="s">
        <v>1011</v>
      </c>
      <c r="G339" s="184" t="s">
        <v>154</v>
      </c>
      <c r="H339" s="185">
        <v>1</v>
      </c>
      <c r="I339" s="186"/>
      <c r="J339" s="187">
        <f>ROUND(I339*H339,2)</f>
        <v>0</v>
      </c>
      <c r="K339" s="183" t="s">
        <v>19</v>
      </c>
      <c r="L339" s="41"/>
      <c r="M339" s="188" t="s">
        <v>19</v>
      </c>
      <c r="N339" s="189" t="s">
        <v>40</v>
      </c>
      <c r="O339" s="66"/>
      <c r="P339" s="190">
        <f>O339*H339</f>
        <v>0</v>
      </c>
      <c r="Q339" s="190">
        <v>0</v>
      </c>
      <c r="R339" s="190">
        <f>Q339*H339</f>
        <v>0</v>
      </c>
      <c r="S339" s="190">
        <v>0</v>
      </c>
      <c r="T339" s="191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92" t="s">
        <v>155</v>
      </c>
      <c r="AT339" s="192" t="s">
        <v>151</v>
      </c>
      <c r="AU339" s="192" t="s">
        <v>78</v>
      </c>
      <c r="AY339" s="19" t="s">
        <v>149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9" t="s">
        <v>76</v>
      </c>
      <c r="BK339" s="193">
        <f>ROUND(I339*H339,2)</f>
        <v>0</v>
      </c>
      <c r="BL339" s="19" t="s">
        <v>155</v>
      </c>
      <c r="BM339" s="192" t="s">
        <v>1012</v>
      </c>
    </row>
    <row r="340" spans="1:65" s="2" customFormat="1" ht="16.5" customHeight="1">
      <c r="A340" s="36"/>
      <c r="B340" s="37"/>
      <c r="C340" s="181" t="s">
        <v>824</v>
      </c>
      <c r="D340" s="181" t="s">
        <v>151</v>
      </c>
      <c r="E340" s="182" t="s">
        <v>1013</v>
      </c>
      <c r="F340" s="183" t="s">
        <v>1014</v>
      </c>
      <c r="G340" s="184" t="s">
        <v>382</v>
      </c>
      <c r="H340" s="185">
        <v>2</v>
      </c>
      <c r="I340" s="186"/>
      <c r="J340" s="187">
        <f>ROUND(I340*H340,2)</f>
        <v>0</v>
      </c>
      <c r="K340" s="183" t="s">
        <v>160</v>
      </c>
      <c r="L340" s="41"/>
      <c r="M340" s="188" t="s">
        <v>19</v>
      </c>
      <c r="N340" s="189" t="s">
        <v>40</v>
      </c>
      <c r="O340" s="66"/>
      <c r="P340" s="190">
        <f>O340*H340</f>
        <v>0</v>
      </c>
      <c r="Q340" s="190">
        <v>0</v>
      </c>
      <c r="R340" s="190">
        <f>Q340*H340</f>
        <v>0</v>
      </c>
      <c r="S340" s="190">
        <v>0</v>
      </c>
      <c r="T340" s="191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92" t="s">
        <v>155</v>
      </c>
      <c r="AT340" s="192" t="s">
        <v>151</v>
      </c>
      <c r="AU340" s="192" t="s">
        <v>78</v>
      </c>
      <c r="AY340" s="19" t="s">
        <v>149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9" t="s">
        <v>76</v>
      </c>
      <c r="BK340" s="193">
        <f>ROUND(I340*H340,2)</f>
        <v>0</v>
      </c>
      <c r="BL340" s="19" t="s">
        <v>155</v>
      </c>
      <c r="BM340" s="192" t="s">
        <v>1015</v>
      </c>
    </row>
    <row r="341" spans="1:47" s="2" customFormat="1" ht="11.25">
      <c r="A341" s="36"/>
      <c r="B341" s="37"/>
      <c r="C341" s="38"/>
      <c r="D341" s="194" t="s">
        <v>162</v>
      </c>
      <c r="E341" s="38"/>
      <c r="F341" s="195" t="s">
        <v>1016</v>
      </c>
      <c r="G341" s="38"/>
      <c r="H341" s="38"/>
      <c r="I341" s="196"/>
      <c r="J341" s="38"/>
      <c r="K341" s="38"/>
      <c r="L341" s="41"/>
      <c r="M341" s="197"/>
      <c r="N341" s="198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162</v>
      </c>
      <c r="AU341" s="19" t="s">
        <v>78</v>
      </c>
    </row>
    <row r="342" spans="1:65" s="2" customFormat="1" ht="16.5" customHeight="1">
      <c r="A342" s="36"/>
      <c r="B342" s="37"/>
      <c r="C342" s="181" t="s">
        <v>1017</v>
      </c>
      <c r="D342" s="181" t="s">
        <v>151</v>
      </c>
      <c r="E342" s="182" t="s">
        <v>1018</v>
      </c>
      <c r="F342" s="183" t="s">
        <v>1019</v>
      </c>
      <c r="G342" s="184" t="s">
        <v>154</v>
      </c>
      <c r="H342" s="185">
        <v>2</v>
      </c>
      <c r="I342" s="186"/>
      <c r="J342" s="187">
        <f>ROUND(I342*H342,2)</f>
        <v>0</v>
      </c>
      <c r="K342" s="183" t="s">
        <v>19</v>
      </c>
      <c r="L342" s="41"/>
      <c r="M342" s="188" t="s">
        <v>19</v>
      </c>
      <c r="N342" s="189" t="s">
        <v>40</v>
      </c>
      <c r="O342" s="66"/>
      <c r="P342" s="190">
        <f>O342*H342</f>
        <v>0</v>
      </c>
      <c r="Q342" s="190">
        <v>0</v>
      </c>
      <c r="R342" s="190">
        <f>Q342*H342</f>
        <v>0</v>
      </c>
      <c r="S342" s="190">
        <v>0</v>
      </c>
      <c r="T342" s="191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2" t="s">
        <v>155</v>
      </c>
      <c r="AT342" s="192" t="s">
        <v>151</v>
      </c>
      <c r="AU342" s="192" t="s">
        <v>78</v>
      </c>
      <c r="AY342" s="19" t="s">
        <v>149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19" t="s">
        <v>76</v>
      </c>
      <c r="BK342" s="193">
        <f>ROUND(I342*H342,2)</f>
        <v>0</v>
      </c>
      <c r="BL342" s="19" t="s">
        <v>155</v>
      </c>
      <c r="BM342" s="192" t="s">
        <v>1020</v>
      </c>
    </row>
    <row r="343" spans="2:63" s="12" customFormat="1" ht="22.9" customHeight="1">
      <c r="B343" s="165"/>
      <c r="C343" s="166"/>
      <c r="D343" s="167" t="s">
        <v>68</v>
      </c>
      <c r="E343" s="179" t="s">
        <v>1021</v>
      </c>
      <c r="F343" s="179" t="s">
        <v>1022</v>
      </c>
      <c r="G343" s="166"/>
      <c r="H343" s="166"/>
      <c r="I343" s="169"/>
      <c r="J343" s="180">
        <f>BK343</f>
        <v>0</v>
      </c>
      <c r="K343" s="166"/>
      <c r="L343" s="171"/>
      <c r="M343" s="172"/>
      <c r="N343" s="173"/>
      <c r="O343" s="173"/>
      <c r="P343" s="174">
        <f>SUM(P344:P362)</f>
        <v>0</v>
      </c>
      <c r="Q343" s="173"/>
      <c r="R343" s="174">
        <f>SUM(R344:R362)</f>
        <v>0</v>
      </c>
      <c r="S343" s="173"/>
      <c r="T343" s="175">
        <f>SUM(T344:T362)</f>
        <v>0</v>
      </c>
      <c r="AR343" s="176" t="s">
        <v>76</v>
      </c>
      <c r="AT343" s="177" t="s">
        <v>68</v>
      </c>
      <c r="AU343" s="177" t="s">
        <v>76</v>
      </c>
      <c r="AY343" s="176" t="s">
        <v>149</v>
      </c>
      <c r="BK343" s="178">
        <f>SUM(BK344:BK362)</f>
        <v>0</v>
      </c>
    </row>
    <row r="344" spans="1:65" s="2" customFormat="1" ht="16.5" customHeight="1">
      <c r="A344" s="36"/>
      <c r="B344" s="37"/>
      <c r="C344" s="181" t="s">
        <v>827</v>
      </c>
      <c r="D344" s="181" t="s">
        <v>151</v>
      </c>
      <c r="E344" s="182" t="s">
        <v>1023</v>
      </c>
      <c r="F344" s="183" t="s">
        <v>1024</v>
      </c>
      <c r="G344" s="184" t="s">
        <v>382</v>
      </c>
      <c r="H344" s="185">
        <v>12</v>
      </c>
      <c r="I344" s="186"/>
      <c r="J344" s="187">
        <f>ROUND(I344*H344,2)</f>
        <v>0</v>
      </c>
      <c r="K344" s="183" t="s">
        <v>160</v>
      </c>
      <c r="L344" s="41"/>
      <c r="M344" s="188" t="s">
        <v>19</v>
      </c>
      <c r="N344" s="189" t="s">
        <v>40</v>
      </c>
      <c r="O344" s="66"/>
      <c r="P344" s="190">
        <f>O344*H344</f>
        <v>0</v>
      </c>
      <c r="Q344" s="190">
        <v>0</v>
      </c>
      <c r="R344" s="190">
        <f>Q344*H344</f>
        <v>0</v>
      </c>
      <c r="S344" s="190">
        <v>0</v>
      </c>
      <c r="T344" s="191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2" t="s">
        <v>155</v>
      </c>
      <c r="AT344" s="192" t="s">
        <v>151</v>
      </c>
      <c r="AU344" s="192" t="s">
        <v>78</v>
      </c>
      <c r="AY344" s="19" t="s">
        <v>149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19" t="s">
        <v>76</v>
      </c>
      <c r="BK344" s="193">
        <f>ROUND(I344*H344,2)</f>
        <v>0</v>
      </c>
      <c r="BL344" s="19" t="s">
        <v>155</v>
      </c>
      <c r="BM344" s="192" t="s">
        <v>1025</v>
      </c>
    </row>
    <row r="345" spans="1:47" s="2" customFormat="1" ht="11.25">
      <c r="A345" s="36"/>
      <c r="B345" s="37"/>
      <c r="C345" s="38"/>
      <c r="D345" s="194" t="s">
        <v>162</v>
      </c>
      <c r="E345" s="38"/>
      <c r="F345" s="195" t="s">
        <v>1026</v>
      </c>
      <c r="G345" s="38"/>
      <c r="H345" s="38"/>
      <c r="I345" s="196"/>
      <c r="J345" s="38"/>
      <c r="K345" s="38"/>
      <c r="L345" s="41"/>
      <c r="M345" s="197"/>
      <c r="N345" s="198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162</v>
      </c>
      <c r="AU345" s="19" t="s">
        <v>78</v>
      </c>
    </row>
    <row r="346" spans="1:65" s="2" customFormat="1" ht="16.5" customHeight="1">
      <c r="A346" s="36"/>
      <c r="B346" s="37"/>
      <c r="C346" s="181" t="s">
        <v>1027</v>
      </c>
      <c r="D346" s="181" t="s">
        <v>151</v>
      </c>
      <c r="E346" s="182" t="s">
        <v>1028</v>
      </c>
      <c r="F346" s="183" t="s">
        <v>1029</v>
      </c>
      <c r="G346" s="184" t="s">
        <v>154</v>
      </c>
      <c r="H346" s="185">
        <v>12</v>
      </c>
      <c r="I346" s="186"/>
      <c r="J346" s="187">
        <f>ROUND(I346*H346,2)</f>
        <v>0</v>
      </c>
      <c r="K346" s="183" t="s">
        <v>19</v>
      </c>
      <c r="L346" s="41"/>
      <c r="M346" s="188" t="s">
        <v>19</v>
      </c>
      <c r="N346" s="189" t="s">
        <v>40</v>
      </c>
      <c r="O346" s="66"/>
      <c r="P346" s="190">
        <f>O346*H346</f>
        <v>0</v>
      </c>
      <c r="Q346" s="190">
        <v>0</v>
      </c>
      <c r="R346" s="190">
        <f>Q346*H346</f>
        <v>0</v>
      </c>
      <c r="S346" s="190">
        <v>0</v>
      </c>
      <c r="T346" s="191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92" t="s">
        <v>155</v>
      </c>
      <c r="AT346" s="192" t="s">
        <v>151</v>
      </c>
      <c r="AU346" s="192" t="s">
        <v>78</v>
      </c>
      <c r="AY346" s="19" t="s">
        <v>149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19" t="s">
        <v>76</v>
      </c>
      <c r="BK346" s="193">
        <f>ROUND(I346*H346,2)</f>
        <v>0</v>
      </c>
      <c r="BL346" s="19" t="s">
        <v>155</v>
      </c>
      <c r="BM346" s="192" t="s">
        <v>1030</v>
      </c>
    </row>
    <row r="347" spans="1:65" s="2" customFormat="1" ht="16.5" customHeight="1">
      <c r="A347" s="36"/>
      <c r="B347" s="37"/>
      <c r="C347" s="181" t="s">
        <v>833</v>
      </c>
      <c r="D347" s="181" t="s">
        <v>151</v>
      </c>
      <c r="E347" s="182" t="s">
        <v>1031</v>
      </c>
      <c r="F347" s="183" t="s">
        <v>1032</v>
      </c>
      <c r="G347" s="184" t="s">
        <v>382</v>
      </c>
      <c r="H347" s="185">
        <v>2</v>
      </c>
      <c r="I347" s="186"/>
      <c r="J347" s="187">
        <f>ROUND(I347*H347,2)</f>
        <v>0</v>
      </c>
      <c r="K347" s="183" t="s">
        <v>160</v>
      </c>
      <c r="L347" s="41"/>
      <c r="M347" s="188" t="s">
        <v>19</v>
      </c>
      <c r="N347" s="189" t="s">
        <v>40</v>
      </c>
      <c r="O347" s="66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2" t="s">
        <v>155</v>
      </c>
      <c r="AT347" s="192" t="s">
        <v>151</v>
      </c>
      <c r="AU347" s="192" t="s">
        <v>78</v>
      </c>
      <c r="AY347" s="19" t="s">
        <v>149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9" t="s">
        <v>76</v>
      </c>
      <c r="BK347" s="193">
        <f>ROUND(I347*H347,2)</f>
        <v>0</v>
      </c>
      <c r="BL347" s="19" t="s">
        <v>155</v>
      </c>
      <c r="BM347" s="192" t="s">
        <v>1033</v>
      </c>
    </row>
    <row r="348" spans="1:47" s="2" customFormat="1" ht="11.25">
      <c r="A348" s="36"/>
      <c r="B348" s="37"/>
      <c r="C348" s="38"/>
      <c r="D348" s="194" t="s">
        <v>162</v>
      </c>
      <c r="E348" s="38"/>
      <c r="F348" s="195" t="s">
        <v>1034</v>
      </c>
      <c r="G348" s="38"/>
      <c r="H348" s="38"/>
      <c r="I348" s="196"/>
      <c r="J348" s="38"/>
      <c r="K348" s="38"/>
      <c r="L348" s="41"/>
      <c r="M348" s="197"/>
      <c r="N348" s="198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162</v>
      </c>
      <c r="AU348" s="19" t="s">
        <v>78</v>
      </c>
    </row>
    <row r="349" spans="1:65" s="2" customFormat="1" ht="16.5" customHeight="1">
      <c r="A349" s="36"/>
      <c r="B349" s="37"/>
      <c r="C349" s="181" t="s">
        <v>1035</v>
      </c>
      <c r="D349" s="181" t="s">
        <v>151</v>
      </c>
      <c r="E349" s="182" t="s">
        <v>1036</v>
      </c>
      <c r="F349" s="183" t="s">
        <v>1037</v>
      </c>
      <c r="G349" s="184" t="s">
        <v>154</v>
      </c>
      <c r="H349" s="185">
        <v>2</v>
      </c>
      <c r="I349" s="186"/>
      <c r="J349" s="187">
        <f aca="true" t="shared" si="20" ref="J349:J362">ROUND(I349*H349,2)</f>
        <v>0</v>
      </c>
      <c r="K349" s="183" t="s">
        <v>19</v>
      </c>
      <c r="L349" s="41"/>
      <c r="M349" s="188" t="s">
        <v>19</v>
      </c>
      <c r="N349" s="189" t="s">
        <v>40</v>
      </c>
      <c r="O349" s="66"/>
      <c r="P349" s="190">
        <f aca="true" t="shared" si="21" ref="P349:P362">O349*H349</f>
        <v>0</v>
      </c>
      <c r="Q349" s="190">
        <v>0</v>
      </c>
      <c r="R349" s="190">
        <f aca="true" t="shared" si="22" ref="R349:R362">Q349*H349</f>
        <v>0</v>
      </c>
      <c r="S349" s="190">
        <v>0</v>
      </c>
      <c r="T349" s="191">
        <f aca="true" t="shared" si="23" ref="T349:T362"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2" t="s">
        <v>155</v>
      </c>
      <c r="AT349" s="192" t="s">
        <v>151</v>
      </c>
      <c r="AU349" s="192" t="s">
        <v>78</v>
      </c>
      <c r="AY349" s="19" t="s">
        <v>149</v>
      </c>
      <c r="BE349" s="193">
        <f aca="true" t="shared" si="24" ref="BE349:BE362">IF(N349="základní",J349,0)</f>
        <v>0</v>
      </c>
      <c r="BF349" s="193">
        <f aca="true" t="shared" si="25" ref="BF349:BF362">IF(N349="snížená",J349,0)</f>
        <v>0</v>
      </c>
      <c r="BG349" s="193">
        <f aca="true" t="shared" si="26" ref="BG349:BG362">IF(N349="zákl. přenesená",J349,0)</f>
        <v>0</v>
      </c>
      <c r="BH349" s="193">
        <f aca="true" t="shared" si="27" ref="BH349:BH362">IF(N349="sníž. přenesená",J349,0)</f>
        <v>0</v>
      </c>
      <c r="BI349" s="193">
        <f aca="true" t="shared" si="28" ref="BI349:BI362">IF(N349="nulová",J349,0)</f>
        <v>0</v>
      </c>
      <c r="BJ349" s="19" t="s">
        <v>76</v>
      </c>
      <c r="BK349" s="193">
        <f aca="true" t="shared" si="29" ref="BK349:BK362">ROUND(I349*H349,2)</f>
        <v>0</v>
      </c>
      <c r="BL349" s="19" t="s">
        <v>155</v>
      </c>
      <c r="BM349" s="192" t="s">
        <v>1038</v>
      </c>
    </row>
    <row r="350" spans="1:65" s="2" customFormat="1" ht="16.5" customHeight="1">
      <c r="A350" s="36"/>
      <c r="B350" s="37"/>
      <c r="C350" s="181" t="s">
        <v>837</v>
      </c>
      <c r="D350" s="181" t="s">
        <v>151</v>
      </c>
      <c r="E350" s="182" t="s">
        <v>1039</v>
      </c>
      <c r="F350" s="183" t="s">
        <v>1040</v>
      </c>
      <c r="G350" s="184" t="s">
        <v>154</v>
      </c>
      <c r="H350" s="185">
        <v>14</v>
      </c>
      <c r="I350" s="186"/>
      <c r="J350" s="187">
        <f t="shared" si="20"/>
        <v>0</v>
      </c>
      <c r="K350" s="183" t="s">
        <v>19</v>
      </c>
      <c r="L350" s="41"/>
      <c r="M350" s="188" t="s">
        <v>19</v>
      </c>
      <c r="N350" s="189" t="s">
        <v>40</v>
      </c>
      <c r="O350" s="66"/>
      <c r="P350" s="190">
        <f t="shared" si="21"/>
        <v>0</v>
      </c>
      <c r="Q350" s="190">
        <v>0</v>
      </c>
      <c r="R350" s="190">
        <f t="shared" si="22"/>
        <v>0</v>
      </c>
      <c r="S350" s="190">
        <v>0</v>
      </c>
      <c r="T350" s="191">
        <f t="shared" si="23"/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92" t="s">
        <v>155</v>
      </c>
      <c r="AT350" s="192" t="s">
        <v>151</v>
      </c>
      <c r="AU350" s="192" t="s">
        <v>78</v>
      </c>
      <c r="AY350" s="19" t="s">
        <v>149</v>
      </c>
      <c r="BE350" s="193">
        <f t="shared" si="24"/>
        <v>0</v>
      </c>
      <c r="BF350" s="193">
        <f t="shared" si="25"/>
        <v>0</v>
      </c>
      <c r="BG350" s="193">
        <f t="shared" si="26"/>
        <v>0</v>
      </c>
      <c r="BH350" s="193">
        <f t="shared" si="27"/>
        <v>0</v>
      </c>
      <c r="BI350" s="193">
        <f t="shared" si="28"/>
        <v>0</v>
      </c>
      <c r="BJ350" s="19" t="s">
        <v>76</v>
      </c>
      <c r="BK350" s="193">
        <f t="shared" si="29"/>
        <v>0</v>
      </c>
      <c r="BL350" s="19" t="s">
        <v>155</v>
      </c>
      <c r="BM350" s="192" t="s">
        <v>1041</v>
      </c>
    </row>
    <row r="351" spans="1:65" s="2" customFormat="1" ht="16.5" customHeight="1">
      <c r="A351" s="36"/>
      <c r="B351" s="37"/>
      <c r="C351" s="181" t="s">
        <v>1042</v>
      </c>
      <c r="D351" s="181" t="s">
        <v>151</v>
      </c>
      <c r="E351" s="182" t="s">
        <v>1043</v>
      </c>
      <c r="F351" s="183" t="s">
        <v>1044</v>
      </c>
      <c r="G351" s="184" t="s">
        <v>154</v>
      </c>
      <c r="H351" s="185">
        <v>12</v>
      </c>
      <c r="I351" s="186"/>
      <c r="J351" s="187">
        <f t="shared" si="20"/>
        <v>0</v>
      </c>
      <c r="K351" s="183" t="s">
        <v>19</v>
      </c>
      <c r="L351" s="41"/>
      <c r="M351" s="188" t="s">
        <v>19</v>
      </c>
      <c r="N351" s="189" t="s">
        <v>40</v>
      </c>
      <c r="O351" s="66"/>
      <c r="P351" s="190">
        <f t="shared" si="21"/>
        <v>0</v>
      </c>
      <c r="Q351" s="190">
        <v>0</v>
      </c>
      <c r="R351" s="190">
        <f t="shared" si="22"/>
        <v>0</v>
      </c>
      <c r="S351" s="190">
        <v>0</v>
      </c>
      <c r="T351" s="191">
        <f t="shared" si="23"/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92" t="s">
        <v>155</v>
      </c>
      <c r="AT351" s="192" t="s">
        <v>151</v>
      </c>
      <c r="AU351" s="192" t="s">
        <v>78</v>
      </c>
      <c r="AY351" s="19" t="s">
        <v>149</v>
      </c>
      <c r="BE351" s="193">
        <f t="shared" si="24"/>
        <v>0</v>
      </c>
      <c r="BF351" s="193">
        <f t="shared" si="25"/>
        <v>0</v>
      </c>
      <c r="BG351" s="193">
        <f t="shared" si="26"/>
        <v>0</v>
      </c>
      <c r="BH351" s="193">
        <f t="shared" si="27"/>
        <v>0</v>
      </c>
      <c r="BI351" s="193">
        <f t="shared" si="28"/>
        <v>0</v>
      </c>
      <c r="BJ351" s="19" t="s">
        <v>76</v>
      </c>
      <c r="BK351" s="193">
        <f t="shared" si="29"/>
        <v>0</v>
      </c>
      <c r="BL351" s="19" t="s">
        <v>155</v>
      </c>
      <c r="BM351" s="192" t="s">
        <v>1045</v>
      </c>
    </row>
    <row r="352" spans="1:65" s="2" customFormat="1" ht="16.5" customHeight="1">
      <c r="A352" s="36"/>
      <c r="B352" s="37"/>
      <c r="C352" s="181" t="s">
        <v>841</v>
      </c>
      <c r="D352" s="181" t="s">
        <v>151</v>
      </c>
      <c r="E352" s="182" t="s">
        <v>1046</v>
      </c>
      <c r="F352" s="183" t="s">
        <v>1047</v>
      </c>
      <c r="G352" s="184" t="s">
        <v>154</v>
      </c>
      <c r="H352" s="185">
        <v>22</v>
      </c>
      <c r="I352" s="186"/>
      <c r="J352" s="187">
        <f t="shared" si="20"/>
        <v>0</v>
      </c>
      <c r="K352" s="183" t="s">
        <v>19</v>
      </c>
      <c r="L352" s="41"/>
      <c r="M352" s="188" t="s">
        <v>19</v>
      </c>
      <c r="N352" s="189" t="s">
        <v>40</v>
      </c>
      <c r="O352" s="66"/>
      <c r="P352" s="190">
        <f t="shared" si="21"/>
        <v>0</v>
      </c>
      <c r="Q352" s="190">
        <v>0</v>
      </c>
      <c r="R352" s="190">
        <f t="shared" si="22"/>
        <v>0</v>
      </c>
      <c r="S352" s="190">
        <v>0</v>
      </c>
      <c r="T352" s="191">
        <f t="shared" si="23"/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92" t="s">
        <v>155</v>
      </c>
      <c r="AT352" s="192" t="s">
        <v>151</v>
      </c>
      <c r="AU352" s="192" t="s">
        <v>78</v>
      </c>
      <c r="AY352" s="19" t="s">
        <v>149</v>
      </c>
      <c r="BE352" s="193">
        <f t="shared" si="24"/>
        <v>0</v>
      </c>
      <c r="BF352" s="193">
        <f t="shared" si="25"/>
        <v>0</v>
      </c>
      <c r="BG352" s="193">
        <f t="shared" si="26"/>
        <v>0</v>
      </c>
      <c r="BH352" s="193">
        <f t="shared" si="27"/>
        <v>0</v>
      </c>
      <c r="BI352" s="193">
        <f t="shared" si="28"/>
        <v>0</v>
      </c>
      <c r="BJ352" s="19" t="s">
        <v>76</v>
      </c>
      <c r="BK352" s="193">
        <f t="shared" si="29"/>
        <v>0</v>
      </c>
      <c r="BL352" s="19" t="s">
        <v>155</v>
      </c>
      <c r="BM352" s="192" t="s">
        <v>1048</v>
      </c>
    </row>
    <row r="353" spans="1:65" s="2" customFormat="1" ht="16.5" customHeight="1">
      <c r="A353" s="36"/>
      <c r="B353" s="37"/>
      <c r="C353" s="181" t="s">
        <v>1049</v>
      </c>
      <c r="D353" s="181" t="s">
        <v>151</v>
      </c>
      <c r="E353" s="182" t="s">
        <v>1050</v>
      </c>
      <c r="F353" s="183" t="s">
        <v>1051</v>
      </c>
      <c r="G353" s="184" t="s">
        <v>154</v>
      </c>
      <c r="H353" s="185">
        <v>13</v>
      </c>
      <c r="I353" s="186"/>
      <c r="J353" s="187">
        <f t="shared" si="20"/>
        <v>0</v>
      </c>
      <c r="K353" s="183" t="s">
        <v>19</v>
      </c>
      <c r="L353" s="41"/>
      <c r="M353" s="188" t="s">
        <v>19</v>
      </c>
      <c r="N353" s="189" t="s">
        <v>40</v>
      </c>
      <c r="O353" s="66"/>
      <c r="P353" s="190">
        <f t="shared" si="21"/>
        <v>0</v>
      </c>
      <c r="Q353" s="190">
        <v>0</v>
      </c>
      <c r="R353" s="190">
        <f t="shared" si="22"/>
        <v>0</v>
      </c>
      <c r="S353" s="190">
        <v>0</v>
      </c>
      <c r="T353" s="191">
        <f t="shared" si="23"/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92" t="s">
        <v>155</v>
      </c>
      <c r="AT353" s="192" t="s">
        <v>151</v>
      </c>
      <c r="AU353" s="192" t="s">
        <v>78</v>
      </c>
      <c r="AY353" s="19" t="s">
        <v>149</v>
      </c>
      <c r="BE353" s="193">
        <f t="shared" si="24"/>
        <v>0</v>
      </c>
      <c r="BF353" s="193">
        <f t="shared" si="25"/>
        <v>0</v>
      </c>
      <c r="BG353" s="193">
        <f t="shared" si="26"/>
        <v>0</v>
      </c>
      <c r="BH353" s="193">
        <f t="shared" si="27"/>
        <v>0</v>
      </c>
      <c r="BI353" s="193">
        <f t="shared" si="28"/>
        <v>0</v>
      </c>
      <c r="BJ353" s="19" t="s">
        <v>76</v>
      </c>
      <c r="BK353" s="193">
        <f t="shared" si="29"/>
        <v>0</v>
      </c>
      <c r="BL353" s="19" t="s">
        <v>155</v>
      </c>
      <c r="BM353" s="192" t="s">
        <v>1052</v>
      </c>
    </row>
    <row r="354" spans="1:65" s="2" customFormat="1" ht="16.5" customHeight="1">
      <c r="A354" s="36"/>
      <c r="B354" s="37"/>
      <c r="C354" s="181" t="s">
        <v>845</v>
      </c>
      <c r="D354" s="181" t="s">
        <v>151</v>
      </c>
      <c r="E354" s="182" t="s">
        <v>1053</v>
      </c>
      <c r="F354" s="183" t="s">
        <v>1054</v>
      </c>
      <c r="G354" s="184" t="s">
        <v>154</v>
      </c>
      <c r="H354" s="185">
        <v>11</v>
      </c>
      <c r="I354" s="186"/>
      <c r="J354" s="187">
        <f t="shared" si="20"/>
        <v>0</v>
      </c>
      <c r="K354" s="183" t="s">
        <v>19</v>
      </c>
      <c r="L354" s="41"/>
      <c r="M354" s="188" t="s">
        <v>19</v>
      </c>
      <c r="N354" s="189" t="s">
        <v>40</v>
      </c>
      <c r="O354" s="66"/>
      <c r="P354" s="190">
        <f t="shared" si="21"/>
        <v>0</v>
      </c>
      <c r="Q354" s="190">
        <v>0</v>
      </c>
      <c r="R354" s="190">
        <f t="shared" si="22"/>
        <v>0</v>
      </c>
      <c r="S354" s="190">
        <v>0</v>
      </c>
      <c r="T354" s="191">
        <f t="shared" si="23"/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92" t="s">
        <v>155</v>
      </c>
      <c r="AT354" s="192" t="s">
        <v>151</v>
      </c>
      <c r="AU354" s="192" t="s">
        <v>78</v>
      </c>
      <c r="AY354" s="19" t="s">
        <v>149</v>
      </c>
      <c r="BE354" s="193">
        <f t="shared" si="24"/>
        <v>0</v>
      </c>
      <c r="BF354" s="193">
        <f t="shared" si="25"/>
        <v>0</v>
      </c>
      <c r="BG354" s="193">
        <f t="shared" si="26"/>
        <v>0</v>
      </c>
      <c r="BH354" s="193">
        <f t="shared" si="27"/>
        <v>0</v>
      </c>
      <c r="BI354" s="193">
        <f t="shared" si="28"/>
        <v>0</v>
      </c>
      <c r="BJ354" s="19" t="s">
        <v>76</v>
      </c>
      <c r="BK354" s="193">
        <f t="shared" si="29"/>
        <v>0</v>
      </c>
      <c r="BL354" s="19" t="s">
        <v>155</v>
      </c>
      <c r="BM354" s="192" t="s">
        <v>1055</v>
      </c>
    </row>
    <row r="355" spans="1:65" s="2" customFormat="1" ht="16.5" customHeight="1">
      <c r="A355" s="36"/>
      <c r="B355" s="37"/>
      <c r="C355" s="181" t="s">
        <v>1056</v>
      </c>
      <c r="D355" s="181" t="s">
        <v>151</v>
      </c>
      <c r="E355" s="182" t="s">
        <v>1057</v>
      </c>
      <c r="F355" s="183" t="s">
        <v>1058</v>
      </c>
      <c r="G355" s="184" t="s">
        <v>154</v>
      </c>
      <c r="H355" s="185">
        <v>9</v>
      </c>
      <c r="I355" s="186"/>
      <c r="J355" s="187">
        <f t="shared" si="20"/>
        <v>0</v>
      </c>
      <c r="K355" s="183" t="s">
        <v>19</v>
      </c>
      <c r="L355" s="41"/>
      <c r="M355" s="188" t="s">
        <v>19</v>
      </c>
      <c r="N355" s="189" t="s">
        <v>40</v>
      </c>
      <c r="O355" s="66"/>
      <c r="P355" s="190">
        <f t="shared" si="21"/>
        <v>0</v>
      </c>
      <c r="Q355" s="190">
        <v>0</v>
      </c>
      <c r="R355" s="190">
        <f t="shared" si="22"/>
        <v>0</v>
      </c>
      <c r="S355" s="190">
        <v>0</v>
      </c>
      <c r="T355" s="191">
        <f t="shared" si="23"/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2" t="s">
        <v>155</v>
      </c>
      <c r="AT355" s="192" t="s">
        <v>151</v>
      </c>
      <c r="AU355" s="192" t="s">
        <v>78</v>
      </c>
      <c r="AY355" s="19" t="s">
        <v>149</v>
      </c>
      <c r="BE355" s="193">
        <f t="shared" si="24"/>
        <v>0</v>
      </c>
      <c r="BF355" s="193">
        <f t="shared" si="25"/>
        <v>0</v>
      </c>
      <c r="BG355" s="193">
        <f t="shared" si="26"/>
        <v>0</v>
      </c>
      <c r="BH355" s="193">
        <f t="shared" si="27"/>
        <v>0</v>
      </c>
      <c r="BI355" s="193">
        <f t="shared" si="28"/>
        <v>0</v>
      </c>
      <c r="BJ355" s="19" t="s">
        <v>76</v>
      </c>
      <c r="BK355" s="193">
        <f t="shared" si="29"/>
        <v>0</v>
      </c>
      <c r="BL355" s="19" t="s">
        <v>155</v>
      </c>
      <c r="BM355" s="192" t="s">
        <v>1059</v>
      </c>
    </row>
    <row r="356" spans="1:65" s="2" customFormat="1" ht="16.5" customHeight="1">
      <c r="A356" s="36"/>
      <c r="B356" s="37"/>
      <c r="C356" s="181" t="s">
        <v>849</v>
      </c>
      <c r="D356" s="181" t="s">
        <v>151</v>
      </c>
      <c r="E356" s="182" t="s">
        <v>1060</v>
      </c>
      <c r="F356" s="183" t="s">
        <v>1061</v>
      </c>
      <c r="G356" s="184" t="s">
        <v>154</v>
      </c>
      <c r="H356" s="185">
        <v>4</v>
      </c>
      <c r="I356" s="186"/>
      <c r="J356" s="187">
        <f t="shared" si="20"/>
        <v>0</v>
      </c>
      <c r="K356" s="183" t="s">
        <v>19</v>
      </c>
      <c r="L356" s="41"/>
      <c r="M356" s="188" t="s">
        <v>19</v>
      </c>
      <c r="N356" s="189" t="s">
        <v>40</v>
      </c>
      <c r="O356" s="66"/>
      <c r="P356" s="190">
        <f t="shared" si="21"/>
        <v>0</v>
      </c>
      <c r="Q356" s="190">
        <v>0</v>
      </c>
      <c r="R356" s="190">
        <f t="shared" si="22"/>
        <v>0</v>
      </c>
      <c r="S356" s="190">
        <v>0</v>
      </c>
      <c r="T356" s="191">
        <f t="shared" si="23"/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92" t="s">
        <v>155</v>
      </c>
      <c r="AT356" s="192" t="s">
        <v>151</v>
      </c>
      <c r="AU356" s="192" t="s">
        <v>78</v>
      </c>
      <c r="AY356" s="19" t="s">
        <v>149</v>
      </c>
      <c r="BE356" s="193">
        <f t="shared" si="24"/>
        <v>0</v>
      </c>
      <c r="BF356" s="193">
        <f t="shared" si="25"/>
        <v>0</v>
      </c>
      <c r="BG356" s="193">
        <f t="shared" si="26"/>
        <v>0</v>
      </c>
      <c r="BH356" s="193">
        <f t="shared" si="27"/>
        <v>0</v>
      </c>
      <c r="BI356" s="193">
        <f t="shared" si="28"/>
        <v>0</v>
      </c>
      <c r="BJ356" s="19" t="s">
        <v>76</v>
      </c>
      <c r="BK356" s="193">
        <f t="shared" si="29"/>
        <v>0</v>
      </c>
      <c r="BL356" s="19" t="s">
        <v>155</v>
      </c>
      <c r="BM356" s="192" t="s">
        <v>1062</v>
      </c>
    </row>
    <row r="357" spans="1:65" s="2" customFormat="1" ht="16.5" customHeight="1">
      <c r="A357" s="36"/>
      <c r="B357" s="37"/>
      <c r="C357" s="181" t="s">
        <v>1063</v>
      </c>
      <c r="D357" s="181" t="s">
        <v>151</v>
      </c>
      <c r="E357" s="182" t="s">
        <v>1064</v>
      </c>
      <c r="F357" s="183" t="s">
        <v>1065</v>
      </c>
      <c r="G357" s="184" t="s">
        <v>154</v>
      </c>
      <c r="H357" s="185">
        <v>192</v>
      </c>
      <c r="I357" s="186"/>
      <c r="J357" s="187">
        <f t="shared" si="20"/>
        <v>0</v>
      </c>
      <c r="K357" s="183" t="s">
        <v>19</v>
      </c>
      <c r="L357" s="41"/>
      <c r="M357" s="188" t="s">
        <v>19</v>
      </c>
      <c r="N357" s="189" t="s">
        <v>40</v>
      </c>
      <c r="O357" s="66"/>
      <c r="P357" s="190">
        <f t="shared" si="21"/>
        <v>0</v>
      </c>
      <c r="Q357" s="190">
        <v>0</v>
      </c>
      <c r="R357" s="190">
        <f t="shared" si="22"/>
        <v>0</v>
      </c>
      <c r="S357" s="190">
        <v>0</v>
      </c>
      <c r="T357" s="191">
        <f t="shared" si="23"/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2" t="s">
        <v>155</v>
      </c>
      <c r="AT357" s="192" t="s">
        <v>151</v>
      </c>
      <c r="AU357" s="192" t="s">
        <v>78</v>
      </c>
      <c r="AY357" s="19" t="s">
        <v>149</v>
      </c>
      <c r="BE357" s="193">
        <f t="shared" si="24"/>
        <v>0</v>
      </c>
      <c r="BF357" s="193">
        <f t="shared" si="25"/>
        <v>0</v>
      </c>
      <c r="BG357" s="193">
        <f t="shared" si="26"/>
        <v>0</v>
      </c>
      <c r="BH357" s="193">
        <f t="shared" si="27"/>
        <v>0</v>
      </c>
      <c r="BI357" s="193">
        <f t="shared" si="28"/>
        <v>0</v>
      </c>
      <c r="BJ357" s="19" t="s">
        <v>76</v>
      </c>
      <c r="BK357" s="193">
        <f t="shared" si="29"/>
        <v>0</v>
      </c>
      <c r="BL357" s="19" t="s">
        <v>155</v>
      </c>
      <c r="BM357" s="192" t="s">
        <v>1066</v>
      </c>
    </row>
    <row r="358" spans="1:65" s="2" customFormat="1" ht="16.5" customHeight="1">
      <c r="A358" s="36"/>
      <c r="B358" s="37"/>
      <c r="C358" s="181" t="s">
        <v>853</v>
      </c>
      <c r="D358" s="181" t="s">
        <v>151</v>
      </c>
      <c r="E358" s="182" t="s">
        <v>1067</v>
      </c>
      <c r="F358" s="183" t="s">
        <v>1068</v>
      </c>
      <c r="G358" s="184" t="s">
        <v>154</v>
      </c>
      <c r="H358" s="185">
        <v>72</v>
      </c>
      <c r="I358" s="186"/>
      <c r="J358" s="187">
        <f t="shared" si="20"/>
        <v>0</v>
      </c>
      <c r="K358" s="183" t="s">
        <v>19</v>
      </c>
      <c r="L358" s="41"/>
      <c r="M358" s="188" t="s">
        <v>19</v>
      </c>
      <c r="N358" s="189" t="s">
        <v>40</v>
      </c>
      <c r="O358" s="66"/>
      <c r="P358" s="190">
        <f t="shared" si="21"/>
        <v>0</v>
      </c>
      <c r="Q358" s="190">
        <v>0</v>
      </c>
      <c r="R358" s="190">
        <f t="shared" si="22"/>
        <v>0</v>
      </c>
      <c r="S358" s="190">
        <v>0</v>
      </c>
      <c r="T358" s="191">
        <f t="shared" si="23"/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92" t="s">
        <v>155</v>
      </c>
      <c r="AT358" s="192" t="s">
        <v>151</v>
      </c>
      <c r="AU358" s="192" t="s">
        <v>78</v>
      </c>
      <c r="AY358" s="19" t="s">
        <v>149</v>
      </c>
      <c r="BE358" s="193">
        <f t="shared" si="24"/>
        <v>0</v>
      </c>
      <c r="BF358" s="193">
        <f t="shared" si="25"/>
        <v>0</v>
      </c>
      <c r="BG358" s="193">
        <f t="shared" si="26"/>
        <v>0</v>
      </c>
      <c r="BH358" s="193">
        <f t="shared" si="27"/>
        <v>0</v>
      </c>
      <c r="BI358" s="193">
        <f t="shared" si="28"/>
        <v>0</v>
      </c>
      <c r="BJ358" s="19" t="s">
        <v>76</v>
      </c>
      <c r="BK358" s="193">
        <f t="shared" si="29"/>
        <v>0</v>
      </c>
      <c r="BL358" s="19" t="s">
        <v>155</v>
      </c>
      <c r="BM358" s="192" t="s">
        <v>1069</v>
      </c>
    </row>
    <row r="359" spans="1:65" s="2" customFormat="1" ht="16.5" customHeight="1">
      <c r="A359" s="36"/>
      <c r="B359" s="37"/>
      <c r="C359" s="181" t="s">
        <v>1070</v>
      </c>
      <c r="D359" s="181" t="s">
        <v>151</v>
      </c>
      <c r="E359" s="182" t="s">
        <v>1071</v>
      </c>
      <c r="F359" s="183" t="s">
        <v>1072</v>
      </c>
      <c r="G359" s="184" t="s">
        <v>154</v>
      </c>
      <c r="H359" s="185">
        <v>36</v>
      </c>
      <c r="I359" s="186"/>
      <c r="J359" s="187">
        <f t="shared" si="20"/>
        <v>0</v>
      </c>
      <c r="K359" s="183" t="s">
        <v>19</v>
      </c>
      <c r="L359" s="41"/>
      <c r="M359" s="188" t="s">
        <v>19</v>
      </c>
      <c r="N359" s="189" t="s">
        <v>40</v>
      </c>
      <c r="O359" s="66"/>
      <c r="P359" s="190">
        <f t="shared" si="21"/>
        <v>0</v>
      </c>
      <c r="Q359" s="190">
        <v>0</v>
      </c>
      <c r="R359" s="190">
        <f t="shared" si="22"/>
        <v>0</v>
      </c>
      <c r="S359" s="190">
        <v>0</v>
      </c>
      <c r="T359" s="191">
        <f t="shared" si="23"/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92" t="s">
        <v>155</v>
      </c>
      <c r="AT359" s="192" t="s">
        <v>151</v>
      </c>
      <c r="AU359" s="192" t="s">
        <v>78</v>
      </c>
      <c r="AY359" s="19" t="s">
        <v>149</v>
      </c>
      <c r="BE359" s="193">
        <f t="shared" si="24"/>
        <v>0</v>
      </c>
      <c r="BF359" s="193">
        <f t="shared" si="25"/>
        <v>0</v>
      </c>
      <c r="BG359" s="193">
        <f t="shared" si="26"/>
        <v>0</v>
      </c>
      <c r="BH359" s="193">
        <f t="shared" si="27"/>
        <v>0</v>
      </c>
      <c r="BI359" s="193">
        <f t="shared" si="28"/>
        <v>0</v>
      </c>
      <c r="BJ359" s="19" t="s">
        <v>76</v>
      </c>
      <c r="BK359" s="193">
        <f t="shared" si="29"/>
        <v>0</v>
      </c>
      <c r="BL359" s="19" t="s">
        <v>155</v>
      </c>
      <c r="BM359" s="192" t="s">
        <v>1073</v>
      </c>
    </row>
    <row r="360" spans="1:65" s="2" customFormat="1" ht="16.5" customHeight="1">
      <c r="A360" s="36"/>
      <c r="B360" s="37"/>
      <c r="C360" s="181" t="s">
        <v>857</v>
      </c>
      <c r="D360" s="181" t="s">
        <v>151</v>
      </c>
      <c r="E360" s="182" t="s">
        <v>1074</v>
      </c>
      <c r="F360" s="183" t="s">
        <v>1075</v>
      </c>
      <c r="G360" s="184" t="s">
        <v>154</v>
      </c>
      <c r="H360" s="185">
        <v>12</v>
      </c>
      <c r="I360" s="186"/>
      <c r="J360" s="187">
        <f t="shared" si="20"/>
        <v>0</v>
      </c>
      <c r="K360" s="183" t="s">
        <v>19</v>
      </c>
      <c r="L360" s="41"/>
      <c r="M360" s="188" t="s">
        <v>19</v>
      </c>
      <c r="N360" s="189" t="s">
        <v>40</v>
      </c>
      <c r="O360" s="66"/>
      <c r="P360" s="190">
        <f t="shared" si="21"/>
        <v>0</v>
      </c>
      <c r="Q360" s="190">
        <v>0</v>
      </c>
      <c r="R360" s="190">
        <f t="shared" si="22"/>
        <v>0</v>
      </c>
      <c r="S360" s="190">
        <v>0</v>
      </c>
      <c r="T360" s="191">
        <f t="shared" si="23"/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92" t="s">
        <v>155</v>
      </c>
      <c r="AT360" s="192" t="s">
        <v>151</v>
      </c>
      <c r="AU360" s="192" t="s">
        <v>78</v>
      </c>
      <c r="AY360" s="19" t="s">
        <v>149</v>
      </c>
      <c r="BE360" s="193">
        <f t="shared" si="24"/>
        <v>0</v>
      </c>
      <c r="BF360" s="193">
        <f t="shared" si="25"/>
        <v>0</v>
      </c>
      <c r="BG360" s="193">
        <f t="shared" si="26"/>
        <v>0</v>
      </c>
      <c r="BH360" s="193">
        <f t="shared" si="27"/>
        <v>0</v>
      </c>
      <c r="BI360" s="193">
        <f t="shared" si="28"/>
        <v>0</v>
      </c>
      <c r="BJ360" s="19" t="s">
        <v>76</v>
      </c>
      <c r="BK360" s="193">
        <f t="shared" si="29"/>
        <v>0</v>
      </c>
      <c r="BL360" s="19" t="s">
        <v>155</v>
      </c>
      <c r="BM360" s="192" t="s">
        <v>1076</v>
      </c>
    </row>
    <row r="361" spans="1:65" s="2" customFormat="1" ht="16.5" customHeight="1">
      <c r="A361" s="36"/>
      <c r="B361" s="37"/>
      <c r="C361" s="181" t="s">
        <v>1077</v>
      </c>
      <c r="D361" s="181" t="s">
        <v>151</v>
      </c>
      <c r="E361" s="182" t="s">
        <v>1078</v>
      </c>
      <c r="F361" s="183" t="s">
        <v>1079</v>
      </c>
      <c r="G361" s="184" t="s">
        <v>154</v>
      </c>
      <c r="H361" s="185">
        <v>192</v>
      </c>
      <c r="I361" s="186"/>
      <c r="J361" s="187">
        <f t="shared" si="20"/>
        <v>0</v>
      </c>
      <c r="K361" s="183" t="s">
        <v>19</v>
      </c>
      <c r="L361" s="41"/>
      <c r="M361" s="188" t="s">
        <v>19</v>
      </c>
      <c r="N361" s="189" t="s">
        <v>40</v>
      </c>
      <c r="O361" s="66"/>
      <c r="P361" s="190">
        <f t="shared" si="21"/>
        <v>0</v>
      </c>
      <c r="Q361" s="190">
        <v>0</v>
      </c>
      <c r="R361" s="190">
        <f t="shared" si="22"/>
        <v>0</v>
      </c>
      <c r="S361" s="190">
        <v>0</v>
      </c>
      <c r="T361" s="191">
        <f t="shared" si="23"/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2" t="s">
        <v>155</v>
      </c>
      <c r="AT361" s="192" t="s">
        <v>151</v>
      </c>
      <c r="AU361" s="192" t="s">
        <v>78</v>
      </c>
      <c r="AY361" s="19" t="s">
        <v>149</v>
      </c>
      <c r="BE361" s="193">
        <f t="shared" si="24"/>
        <v>0</v>
      </c>
      <c r="BF361" s="193">
        <f t="shared" si="25"/>
        <v>0</v>
      </c>
      <c r="BG361" s="193">
        <f t="shared" si="26"/>
        <v>0</v>
      </c>
      <c r="BH361" s="193">
        <f t="shared" si="27"/>
        <v>0</v>
      </c>
      <c r="BI361" s="193">
        <f t="shared" si="28"/>
        <v>0</v>
      </c>
      <c r="BJ361" s="19" t="s">
        <v>76</v>
      </c>
      <c r="BK361" s="193">
        <f t="shared" si="29"/>
        <v>0</v>
      </c>
      <c r="BL361" s="19" t="s">
        <v>155</v>
      </c>
      <c r="BM361" s="192" t="s">
        <v>1080</v>
      </c>
    </row>
    <row r="362" spans="1:65" s="2" customFormat="1" ht="16.5" customHeight="1">
      <c r="A362" s="36"/>
      <c r="B362" s="37"/>
      <c r="C362" s="181" t="s">
        <v>861</v>
      </c>
      <c r="D362" s="181" t="s">
        <v>151</v>
      </c>
      <c r="E362" s="182" t="s">
        <v>1081</v>
      </c>
      <c r="F362" s="183" t="s">
        <v>1082</v>
      </c>
      <c r="G362" s="184" t="s">
        <v>154</v>
      </c>
      <c r="H362" s="185">
        <v>120</v>
      </c>
      <c r="I362" s="186"/>
      <c r="J362" s="187">
        <f t="shared" si="20"/>
        <v>0</v>
      </c>
      <c r="K362" s="183" t="s">
        <v>19</v>
      </c>
      <c r="L362" s="41"/>
      <c r="M362" s="188" t="s">
        <v>19</v>
      </c>
      <c r="N362" s="189" t="s">
        <v>40</v>
      </c>
      <c r="O362" s="66"/>
      <c r="P362" s="190">
        <f t="shared" si="21"/>
        <v>0</v>
      </c>
      <c r="Q362" s="190">
        <v>0</v>
      </c>
      <c r="R362" s="190">
        <f t="shared" si="22"/>
        <v>0</v>
      </c>
      <c r="S362" s="190">
        <v>0</v>
      </c>
      <c r="T362" s="191">
        <f t="shared" si="23"/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2" t="s">
        <v>155</v>
      </c>
      <c r="AT362" s="192" t="s">
        <v>151</v>
      </c>
      <c r="AU362" s="192" t="s">
        <v>78</v>
      </c>
      <c r="AY362" s="19" t="s">
        <v>149</v>
      </c>
      <c r="BE362" s="193">
        <f t="shared" si="24"/>
        <v>0</v>
      </c>
      <c r="BF362" s="193">
        <f t="shared" si="25"/>
        <v>0</v>
      </c>
      <c r="BG362" s="193">
        <f t="shared" si="26"/>
        <v>0</v>
      </c>
      <c r="BH362" s="193">
        <f t="shared" si="27"/>
        <v>0</v>
      </c>
      <c r="BI362" s="193">
        <f t="shared" si="28"/>
        <v>0</v>
      </c>
      <c r="BJ362" s="19" t="s">
        <v>76</v>
      </c>
      <c r="BK362" s="193">
        <f t="shared" si="29"/>
        <v>0</v>
      </c>
      <c r="BL362" s="19" t="s">
        <v>155</v>
      </c>
      <c r="BM362" s="192" t="s">
        <v>1083</v>
      </c>
    </row>
    <row r="363" spans="2:63" s="12" customFormat="1" ht="22.9" customHeight="1">
      <c r="B363" s="165"/>
      <c r="C363" s="166"/>
      <c r="D363" s="167" t="s">
        <v>68</v>
      </c>
      <c r="E363" s="179" t="s">
        <v>1084</v>
      </c>
      <c r="F363" s="179" t="s">
        <v>1085</v>
      </c>
      <c r="G363" s="166"/>
      <c r="H363" s="166"/>
      <c r="I363" s="169"/>
      <c r="J363" s="180">
        <f>BK363</f>
        <v>0</v>
      </c>
      <c r="K363" s="166"/>
      <c r="L363" s="171"/>
      <c r="M363" s="172"/>
      <c r="N363" s="173"/>
      <c r="O363" s="173"/>
      <c r="P363" s="174">
        <f>SUM(P364:P394)</f>
        <v>0</v>
      </c>
      <c r="Q363" s="173"/>
      <c r="R363" s="174">
        <f>SUM(R364:R394)</f>
        <v>0</v>
      </c>
      <c r="S363" s="173"/>
      <c r="T363" s="175">
        <f>SUM(T364:T394)</f>
        <v>0</v>
      </c>
      <c r="AR363" s="176" t="s">
        <v>76</v>
      </c>
      <c r="AT363" s="177" t="s">
        <v>68</v>
      </c>
      <c r="AU363" s="177" t="s">
        <v>76</v>
      </c>
      <c r="AY363" s="176" t="s">
        <v>149</v>
      </c>
      <c r="BK363" s="178">
        <f>SUM(BK364:BK394)</f>
        <v>0</v>
      </c>
    </row>
    <row r="364" spans="1:65" s="2" customFormat="1" ht="37.9" customHeight="1">
      <c r="A364" s="36"/>
      <c r="B364" s="37"/>
      <c r="C364" s="181" t="s">
        <v>1086</v>
      </c>
      <c r="D364" s="181" t="s">
        <v>151</v>
      </c>
      <c r="E364" s="182" t="s">
        <v>1087</v>
      </c>
      <c r="F364" s="183" t="s">
        <v>1088</v>
      </c>
      <c r="G364" s="184" t="s">
        <v>1089</v>
      </c>
      <c r="H364" s="185">
        <v>1</v>
      </c>
      <c r="I364" s="186"/>
      <c r="J364" s="187">
        <f aca="true" t="shared" si="30" ref="J364:J383">ROUND(I364*H364,2)</f>
        <v>0</v>
      </c>
      <c r="K364" s="183" t="s">
        <v>19</v>
      </c>
      <c r="L364" s="41"/>
      <c r="M364" s="188" t="s">
        <v>19</v>
      </c>
      <c r="N364" s="189" t="s">
        <v>40</v>
      </c>
      <c r="O364" s="66"/>
      <c r="P364" s="190">
        <f aca="true" t="shared" si="31" ref="P364:P383">O364*H364</f>
        <v>0</v>
      </c>
      <c r="Q364" s="190">
        <v>0</v>
      </c>
      <c r="R364" s="190">
        <f aca="true" t="shared" si="32" ref="R364:R383">Q364*H364</f>
        <v>0</v>
      </c>
      <c r="S364" s="190">
        <v>0</v>
      </c>
      <c r="T364" s="191">
        <f aca="true" t="shared" si="33" ref="T364:T383"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92" t="s">
        <v>155</v>
      </c>
      <c r="AT364" s="192" t="s">
        <v>151</v>
      </c>
      <c r="AU364" s="192" t="s">
        <v>78</v>
      </c>
      <c r="AY364" s="19" t="s">
        <v>149</v>
      </c>
      <c r="BE364" s="193">
        <f aca="true" t="shared" si="34" ref="BE364:BE383">IF(N364="základní",J364,0)</f>
        <v>0</v>
      </c>
      <c r="BF364" s="193">
        <f aca="true" t="shared" si="35" ref="BF364:BF383">IF(N364="snížená",J364,0)</f>
        <v>0</v>
      </c>
      <c r="BG364" s="193">
        <f aca="true" t="shared" si="36" ref="BG364:BG383">IF(N364="zákl. přenesená",J364,0)</f>
        <v>0</v>
      </c>
      <c r="BH364" s="193">
        <f aca="true" t="shared" si="37" ref="BH364:BH383">IF(N364="sníž. přenesená",J364,0)</f>
        <v>0</v>
      </c>
      <c r="BI364" s="193">
        <f aca="true" t="shared" si="38" ref="BI364:BI383">IF(N364="nulová",J364,0)</f>
        <v>0</v>
      </c>
      <c r="BJ364" s="19" t="s">
        <v>76</v>
      </c>
      <c r="BK364" s="193">
        <f aca="true" t="shared" si="39" ref="BK364:BK383">ROUND(I364*H364,2)</f>
        <v>0</v>
      </c>
      <c r="BL364" s="19" t="s">
        <v>155</v>
      </c>
      <c r="BM364" s="192" t="s">
        <v>1090</v>
      </c>
    </row>
    <row r="365" spans="1:65" s="2" customFormat="1" ht="16.5" customHeight="1">
      <c r="A365" s="36"/>
      <c r="B365" s="37"/>
      <c r="C365" s="233" t="s">
        <v>866</v>
      </c>
      <c r="D365" s="233" t="s">
        <v>246</v>
      </c>
      <c r="E365" s="234" t="s">
        <v>815</v>
      </c>
      <c r="F365" s="235" t="s">
        <v>1091</v>
      </c>
      <c r="G365" s="236" t="s">
        <v>382</v>
      </c>
      <c r="H365" s="237">
        <v>2</v>
      </c>
      <c r="I365" s="238"/>
      <c r="J365" s="239">
        <f t="shared" si="30"/>
        <v>0</v>
      </c>
      <c r="K365" s="235" t="s">
        <v>19</v>
      </c>
      <c r="L365" s="240"/>
      <c r="M365" s="241" t="s">
        <v>19</v>
      </c>
      <c r="N365" s="242" t="s">
        <v>40</v>
      </c>
      <c r="O365" s="66"/>
      <c r="P365" s="190">
        <f t="shared" si="31"/>
        <v>0</v>
      </c>
      <c r="Q365" s="190">
        <v>0</v>
      </c>
      <c r="R365" s="190">
        <f t="shared" si="32"/>
        <v>0</v>
      </c>
      <c r="S365" s="190">
        <v>0</v>
      </c>
      <c r="T365" s="191">
        <f t="shared" si="33"/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2" t="s">
        <v>203</v>
      </c>
      <c r="AT365" s="192" t="s">
        <v>246</v>
      </c>
      <c r="AU365" s="192" t="s">
        <v>78</v>
      </c>
      <c r="AY365" s="19" t="s">
        <v>149</v>
      </c>
      <c r="BE365" s="193">
        <f t="shared" si="34"/>
        <v>0</v>
      </c>
      <c r="BF365" s="193">
        <f t="shared" si="35"/>
        <v>0</v>
      </c>
      <c r="BG365" s="193">
        <f t="shared" si="36"/>
        <v>0</v>
      </c>
      <c r="BH365" s="193">
        <f t="shared" si="37"/>
        <v>0</v>
      </c>
      <c r="BI365" s="193">
        <f t="shared" si="38"/>
        <v>0</v>
      </c>
      <c r="BJ365" s="19" t="s">
        <v>76</v>
      </c>
      <c r="BK365" s="193">
        <f t="shared" si="39"/>
        <v>0</v>
      </c>
      <c r="BL365" s="19" t="s">
        <v>155</v>
      </c>
      <c r="BM365" s="192" t="s">
        <v>1092</v>
      </c>
    </row>
    <row r="366" spans="1:65" s="2" customFormat="1" ht="16.5" customHeight="1">
      <c r="A366" s="36"/>
      <c r="B366" s="37"/>
      <c r="C366" s="233" t="s">
        <v>1093</v>
      </c>
      <c r="D366" s="233" t="s">
        <v>246</v>
      </c>
      <c r="E366" s="234" t="s">
        <v>1094</v>
      </c>
      <c r="F366" s="235" t="s">
        <v>916</v>
      </c>
      <c r="G366" s="236" t="s">
        <v>382</v>
      </c>
      <c r="H366" s="237">
        <v>1</v>
      </c>
      <c r="I366" s="238"/>
      <c r="J366" s="239">
        <f t="shared" si="30"/>
        <v>0</v>
      </c>
      <c r="K366" s="235" t="s">
        <v>19</v>
      </c>
      <c r="L366" s="240"/>
      <c r="M366" s="241" t="s">
        <v>19</v>
      </c>
      <c r="N366" s="242" t="s">
        <v>40</v>
      </c>
      <c r="O366" s="66"/>
      <c r="P366" s="190">
        <f t="shared" si="31"/>
        <v>0</v>
      </c>
      <c r="Q366" s="190">
        <v>0</v>
      </c>
      <c r="R366" s="190">
        <f t="shared" si="32"/>
        <v>0</v>
      </c>
      <c r="S366" s="190">
        <v>0</v>
      </c>
      <c r="T366" s="191">
        <f t="shared" si="33"/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92" t="s">
        <v>203</v>
      </c>
      <c r="AT366" s="192" t="s">
        <v>246</v>
      </c>
      <c r="AU366" s="192" t="s">
        <v>78</v>
      </c>
      <c r="AY366" s="19" t="s">
        <v>149</v>
      </c>
      <c r="BE366" s="193">
        <f t="shared" si="34"/>
        <v>0</v>
      </c>
      <c r="BF366" s="193">
        <f t="shared" si="35"/>
        <v>0</v>
      </c>
      <c r="BG366" s="193">
        <f t="shared" si="36"/>
        <v>0</v>
      </c>
      <c r="BH366" s="193">
        <f t="shared" si="37"/>
        <v>0</v>
      </c>
      <c r="BI366" s="193">
        <f t="shared" si="38"/>
        <v>0</v>
      </c>
      <c r="BJ366" s="19" t="s">
        <v>76</v>
      </c>
      <c r="BK366" s="193">
        <f t="shared" si="39"/>
        <v>0</v>
      </c>
      <c r="BL366" s="19" t="s">
        <v>155</v>
      </c>
      <c r="BM366" s="192" t="s">
        <v>1095</v>
      </c>
    </row>
    <row r="367" spans="1:65" s="2" customFormat="1" ht="16.5" customHeight="1">
      <c r="A367" s="36"/>
      <c r="B367" s="37"/>
      <c r="C367" s="233" t="s">
        <v>870</v>
      </c>
      <c r="D367" s="233" t="s">
        <v>246</v>
      </c>
      <c r="E367" s="234" t="s">
        <v>1096</v>
      </c>
      <c r="F367" s="235" t="s">
        <v>1097</v>
      </c>
      <c r="G367" s="236" t="s">
        <v>382</v>
      </c>
      <c r="H367" s="237">
        <v>5</v>
      </c>
      <c r="I367" s="238"/>
      <c r="J367" s="239">
        <f t="shared" si="30"/>
        <v>0</v>
      </c>
      <c r="K367" s="235" t="s">
        <v>19</v>
      </c>
      <c r="L367" s="240"/>
      <c r="M367" s="241" t="s">
        <v>19</v>
      </c>
      <c r="N367" s="242" t="s">
        <v>40</v>
      </c>
      <c r="O367" s="66"/>
      <c r="P367" s="190">
        <f t="shared" si="31"/>
        <v>0</v>
      </c>
      <c r="Q367" s="190">
        <v>0</v>
      </c>
      <c r="R367" s="190">
        <f t="shared" si="32"/>
        <v>0</v>
      </c>
      <c r="S367" s="190">
        <v>0</v>
      </c>
      <c r="T367" s="191">
        <f t="shared" si="33"/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2" t="s">
        <v>203</v>
      </c>
      <c r="AT367" s="192" t="s">
        <v>246</v>
      </c>
      <c r="AU367" s="192" t="s">
        <v>78</v>
      </c>
      <c r="AY367" s="19" t="s">
        <v>149</v>
      </c>
      <c r="BE367" s="193">
        <f t="shared" si="34"/>
        <v>0</v>
      </c>
      <c r="BF367" s="193">
        <f t="shared" si="35"/>
        <v>0</v>
      </c>
      <c r="BG367" s="193">
        <f t="shared" si="36"/>
        <v>0</v>
      </c>
      <c r="BH367" s="193">
        <f t="shared" si="37"/>
        <v>0</v>
      </c>
      <c r="BI367" s="193">
        <f t="shared" si="38"/>
        <v>0</v>
      </c>
      <c r="BJ367" s="19" t="s">
        <v>76</v>
      </c>
      <c r="BK367" s="193">
        <f t="shared" si="39"/>
        <v>0</v>
      </c>
      <c r="BL367" s="19" t="s">
        <v>155</v>
      </c>
      <c r="BM367" s="192" t="s">
        <v>1098</v>
      </c>
    </row>
    <row r="368" spans="1:65" s="2" customFormat="1" ht="16.5" customHeight="1">
      <c r="A368" s="36"/>
      <c r="B368" s="37"/>
      <c r="C368" s="233" t="s">
        <v>1099</v>
      </c>
      <c r="D368" s="233" t="s">
        <v>246</v>
      </c>
      <c r="E368" s="234" t="s">
        <v>1100</v>
      </c>
      <c r="F368" s="235" t="s">
        <v>1101</v>
      </c>
      <c r="G368" s="236" t="s">
        <v>382</v>
      </c>
      <c r="H368" s="237">
        <v>3</v>
      </c>
      <c r="I368" s="238"/>
      <c r="J368" s="239">
        <f t="shared" si="30"/>
        <v>0</v>
      </c>
      <c r="K368" s="235" t="s">
        <v>19</v>
      </c>
      <c r="L368" s="240"/>
      <c r="M368" s="241" t="s">
        <v>19</v>
      </c>
      <c r="N368" s="242" t="s">
        <v>40</v>
      </c>
      <c r="O368" s="66"/>
      <c r="P368" s="190">
        <f t="shared" si="31"/>
        <v>0</v>
      </c>
      <c r="Q368" s="190">
        <v>0</v>
      </c>
      <c r="R368" s="190">
        <f t="shared" si="32"/>
        <v>0</v>
      </c>
      <c r="S368" s="190">
        <v>0</v>
      </c>
      <c r="T368" s="191">
        <f t="shared" si="33"/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92" t="s">
        <v>203</v>
      </c>
      <c r="AT368" s="192" t="s">
        <v>246</v>
      </c>
      <c r="AU368" s="192" t="s">
        <v>78</v>
      </c>
      <c r="AY368" s="19" t="s">
        <v>149</v>
      </c>
      <c r="BE368" s="193">
        <f t="shared" si="34"/>
        <v>0</v>
      </c>
      <c r="BF368" s="193">
        <f t="shared" si="35"/>
        <v>0</v>
      </c>
      <c r="BG368" s="193">
        <f t="shared" si="36"/>
        <v>0</v>
      </c>
      <c r="BH368" s="193">
        <f t="shared" si="37"/>
        <v>0</v>
      </c>
      <c r="BI368" s="193">
        <f t="shared" si="38"/>
        <v>0</v>
      </c>
      <c r="BJ368" s="19" t="s">
        <v>76</v>
      </c>
      <c r="BK368" s="193">
        <f t="shared" si="39"/>
        <v>0</v>
      </c>
      <c r="BL368" s="19" t="s">
        <v>155</v>
      </c>
      <c r="BM368" s="192" t="s">
        <v>1102</v>
      </c>
    </row>
    <row r="369" spans="1:65" s="2" customFormat="1" ht="16.5" customHeight="1">
      <c r="A369" s="36"/>
      <c r="B369" s="37"/>
      <c r="C369" s="233" t="s">
        <v>876</v>
      </c>
      <c r="D369" s="233" t="s">
        <v>246</v>
      </c>
      <c r="E369" s="234" t="s">
        <v>1103</v>
      </c>
      <c r="F369" s="235" t="s">
        <v>1104</v>
      </c>
      <c r="G369" s="236" t="s">
        <v>382</v>
      </c>
      <c r="H369" s="237">
        <v>2</v>
      </c>
      <c r="I369" s="238"/>
      <c r="J369" s="239">
        <f t="shared" si="30"/>
        <v>0</v>
      </c>
      <c r="K369" s="235" t="s">
        <v>19</v>
      </c>
      <c r="L369" s="240"/>
      <c r="M369" s="241" t="s">
        <v>19</v>
      </c>
      <c r="N369" s="242" t="s">
        <v>40</v>
      </c>
      <c r="O369" s="66"/>
      <c r="P369" s="190">
        <f t="shared" si="31"/>
        <v>0</v>
      </c>
      <c r="Q369" s="190">
        <v>0</v>
      </c>
      <c r="R369" s="190">
        <f t="shared" si="32"/>
        <v>0</v>
      </c>
      <c r="S369" s="190">
        <v>0</v>
      </c>
      <c r="T369" s="191">
        <f t="shared" si="33"/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2" t="s">
        <v>203</v>
      </c>
      <c r="AT369" s="192" t="s">
        <v>246</v>
      </c>
      <c r="AU369" s="192" t="s">
        <v>78</v>
      </c>
      <c r="AY369" s="19" t="s">
        <v>149</v>
      </c>
      <c r="BE369" s="193">
        <f t="shared" si="34"/>
        <v>0</v>
      </c>
      <c r="BF369" s="193">
        <f t="shared" si="35"/>
        <v>0</v>
      </c>
      <c r="BG369" s="193">
        <f t="shared" si="36"/>
        <v>0</v>
      </c>
      <c r="BH369" s="193">
        <f t="shared" si="37"/>
        <v>0</v>
      </c>
      <c r="BI369" s="193">
        <f t="shared" si="38"/>
        <v>0</v>
      </c>
      <c r="BJ369" s="19" t="s">
        <v>76</v>
      </c>
      <c r="BK369" s="193">
        <f t="shared" si="39"/>
        <v>0</v>
      </c>
      <c r="BL369" s="19" t="s">
        <v>155</v>
      </c>
      <c r="BM369" s="192" t="s">
        <v>1105</v>
      </c>
    </row>
    <row r="370" spans="1:65" s="2" customFormat="1" ht="16.5" customHeight="1">
      <c r="A370" s="36"/>
      <c r="B370" s="37"/>
      <c r="C370" s="233" t="s">
        <v>1106</v>
      </c>
      <c r="D370" s="233" t="s">
        <v>246</v>
      </c>
      <c r="E370" s="234" t="s">
        <v>1107</v>
      </c>
      <c r="F370" s="235" t="s">
        <v>1108</v>
      </c>
      <c r="G370" s="236" t="s">
        <v>382</v>
      </c>
      <c r="H370" s="237">
        <v>8</v>
      </c>
      <c r="I370" s="238"/>
      <c r="J370" s="239">
        <f t="shared" si="30"/>
        <v>0</v>
      </c>
      <c r="K370" s="235" t="s">
        <v>19</v>
      </c>
      <c r="L370" s="240"/>
      <c r="M370" s="241" t="s">
        <v>19</v>
      </c>
      <c r="N370" s="242" t="s">
        <v>40</v>
      </c>
      <c r="O370" s="66"/>
      <c r="P370" s="190">
        <f t="shared" si="31"/>
        <v>0</v>
      </c>
      <c r="Q370" s="190">
        <v>0</v>
      </c>
      <c r="R370" s="190">
        <f t="shared" si="32"/>
        <v>0</v>
      </c>
      <c r="S370" s="190">
        <v>0</v>
      </c>
      <c r="T370" s="191">
        <f t="shared" si="33"/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2" t="s">
        <v>203</v>
      </c>
      <c r="AT370" s="192" t="s">
        <v>246</v>
      </c>
      <c r="AU370" s="192" t="s">
        <v>78</v>
      </c>
      <c r="AY370" s="19" t="s">
        <v>149</v>
      </c>
      <c r="BE370" s="193">
        <f t="shared" si="34"/>
        <v>0</v>
      </c>
      <c r="BF370" s="193">
        <f t="shared" si="35"/>
        <v>0</v>
      </c>
      <c r="BG370" s="193">
        <f t="shared" si="36"/>
        <v>0</v>
      </c>
      <c r="BH370" s="193">
        <f t="shared" si="37"/>
        <v>0</v>
      </c>
      <c r="BI370" s="193">
        <f t="shared" si="38"/>
        <v>0</v>
      </c>
      <c r="BJ370" s="19" t="s">
        <v>76</v>
      </c>
      <c r="BK370" s="193">
        <f t="shared" si="39"/>
        <v>0</v>
      </c>
      <c r="BL370" s="19" t="s">
        <v>155</v>
      </c>
      <c r="BM370" s="192" t="s">
        <v>1109</v>
      </c>
    </row>
    <row r="371" spans="1:65" s="2" customFormat="1" ht="16.5" customHeight="1">
      <c r="A371" s="36"/>
      <c r="B371" s="37"/>
      <c r="C371" s="233" t="s">
        <v>880</v>
      </c>
      <c r="D371" s="233" t="s">
        <v>246</v>
      </c>
      <c r="E371" s="234" t="s">
        <v>1110</v>
      </c>
      <c r="F371" s="235" t="s">
        <v>1111</v>
      </c>
      <c r="G371" s="236" t="s">
        <v>382</v>
      </c>
      <c r="H371" s="237">
        <v>3</v>
      </c>
      <c r="I371" s="238"/>
      <c r="J371" s="239">
        <f t="shared" si="30"/>
        <v>0</v>
      </c>
      <c r="K371" s="235" t="s">
        <v>19</v>
      </c>
      <c r="L371" s="240"/>
      <c r="M371" s="241" t="s">
        <v>19</v>
      </c>
      <c r="N371" s="242" t="s">
        <v>40</v>
      </c>
      <c r="O371" s="66"/>
      <c r="P371" s="190">
        <f t="shared" si="31"/>
        <v>0</v>
      </c>
      <c r="Q371" s="190">
        <v>0</v>
      </c>
      <c r="R371" s="190">
        <f t="shared" si="32"/>
        <v>0</v>
      </c>
      <c r="S371" s="190">
        <v>0</v>
      </c>
      <c r="T371" s="191">
        <f t="shared" si="33"/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92" t="s">
        <v>203</v>
      </c>
      <c r="AT371" s="192" t="s">
        <v>246</v>
      </c>
      <c r="AU371" s="192" t="s">
        <v>78</v>
      </c>
      <c r="AY371" s="19" t="s">
        <v>149</v>
      </c>
      <c r="BE371" s="193">
        <f t="shared" si="34"/>
        <v>0</v>
      </c>
      <c r="BF371" s="193">
        <f t="shared" si="35"/>
        <v>0</v>
      </c>
      <c r="BG371" s="193">
        <f t="shared" si="36"/>
        <v>0</v>
      </c>
      <c r="BH371" s="193">
        <f t="shared" si="37"/>
        <v>0</v>
      </c>
      <c r="BI371" s="193">
        <f t="shared" si="38"/>
        <v>0</v>
      </c>
      <c r="BJ371" s="19" t="s">
        <v>76</v>
      </c>
      <c r="BK371" s="193">
        <f t="shared" si="39"/>
        <v>0</v>
      </c>
      <c r="BL371" s="19" t="s">
        <v>155</v>
      </c>
      <c r="BM371" s="192" t="s">
        <v>1112</v>
      </c>
    </row>
    <row r="372" spans="1:65" s="2" customFormat="1" ht="16.5" customHeight="1">
      <c r="A372" s="36"/>
      <c r="B372" s="37"/>
      <c r="C372" s="233" t="s">
        <v>1113</v>
      </c>
      <c r="D372" s="233" t="s">
        <v>246</v>
      </c>
      <c r="E372" s="234" t="s">
        <v>888</v>
      </c>
      <c r="F372" s="235" t="s">
        <v>1114</v>
      </c>
      <c r="G372" s="236" t="s">
        <v>382</v>
      </c>
      <c r="H372" s="237">
        <v>3</v>
      </c>
      <c r="I372" s="238"/>
      <c r="J372" s="239">
        <f t="shared" si="30"/>
        <v>0</v>
      </c>
      <c r="K372" s="235" t="s">
        <v>19</v>
      </c>
      <c r="L372" s="240"/>
      <c r="M372" s="241" t="s">
        <v>19</v>
      </c>
      <c r="N372" s="242" t="s">
        <v>40</v>
      </c>
      <c r="O372" s="66"/>
      <c r="P372" s="190">
        <f t="shared" si="31"/>
        <v>0</v>
      </c>
      <c r="Q372" s="190">
        <v>0</v>
      </c>
      <c r="R372" s="190">
        <f t="shared" si="32"/>
        <v>0</v>
      </c>
      <c r="S372" s="190">
        <v>0</v>
      </c>
      <c r="T372" s="191">
        <f t="shared" si="33"/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92" t="s">
        <v>203</v>
      </c>
      <c r="AT372" s="192" t="s">
        <v>246</v>
      </c>
      <c r="AU372" s="192" t="s">
        <v>78</v>
      </c>
      <c r="AY372" s="19" t="s">
        <v>149</v>
      </c>
      <c r="BE372" s="193">
        <f t="shared" si="34"/>
        <v>0</v>
      </c>
      <c r="BF372" s="193">
        <f t="shared" si="35"/>
        <v>0</v>
      </c>
      <c r="BG372" s="193">
        <f t="shared" si="36"/>
        <v>0</v>
      </c>
      <c r="BH372" s="193">
        <f t="shared" si="37"/>
        <v>0</v>
      </c>
      <c r="BI372" s="193">
        <f t="shared" si="38"/>
        <v>0</v>
      </c>
      <c r="BJ372" s="19" t="s">
        <v>76</v>
      </c>
      <c r="BK372" s="193">
        <f t="shared" si="39"/>
        <v>0</v>
      </c>
      <c r="BL372" s="19" t="s">
        <v>155</v>
      </c>
      <c r="BM372" s="192" t="s">
        <v>1115</v>
      </c>
    </row>
    <row r="373" spans="1:65" s="2" customFormat="1" ht="16.5" customHeight="1">
      <c r="A373" s="36"/>
      <c r="B373" s="37"/>
      <c r="C373" s="233" t="s">
        <v>883</v>
      </c>
      <c r="D373" s="233" t="s">
        <v>246</v>
      </c>
      <c r="E373" s="234" t="s">
        <v>878</v>
      </c>
      <c r="F373" s="235" t="s">
        <v>1116</v>
      </c>
      <c r="G373" s="236" t="s">
        <v>382</v>
      </c>
      <c r="H373" s="237">
        <v>4</v>
      </c>
      <c r="I373" s="238"/>
      <c r="J373" s="239">
        <f t="shared" si="30"/>
        <v>0</v>
      </c>
      <c r="K373" s="235" t="s">
        <v>19</v>
      </c>
      <c r="L373" s="240"/>
      <c r="M373" s="241" t="s">
        <v>19</v>
      </c>
      <c r="N373" s="242" t="s">
        <v>40</v>
      </c>
      <c r="O373" s="66"/>
      <c r="P373" s="190">
        <f t="shared" si="31"/>
        <v>0</v>
      </c>
      <c r="Q373" s="190">
        <v>0</v>
      </c>
      <c r="R373" s="190">
        <f t="shared" si="32"/>
        <v>0</v>
      </c>
      <c r="S373" s="190">
        <v>0</v>
      </c>
      <c r="T373" s="191">
        <f t="shared" si="33"/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2" t="s">
        <v>203</v>
      </c>
      <c r="AT373" s="192" t="s">
        <v>246</v>
      </c>
      <c r="AU373" s="192" t="s">
        <v>78</v>
      </c>
      <c r="AY373" s="19" t="s">
        <v>149</v>
      </c>
      <c r="BE373" s="193">
        <f t="shared" si="34"/>
        <v>0</v>
      </c>
      <c r="BF373" s="193">
        <f t="shared" si="35"/>
        <v>0</v>
      </c>
      <c r="BG373" s="193">
        <f t="shared" si="36"/>
        <v>0</v>
      </c>
      <c r="BH373" s="193">
        <f t="shared" si="37"/>
        <v>0</v>
      </c>
      <c r="BI373" s="193">
        <f t="shared" si="38"/>
        <v>0</v>
      </c>
      <c r="BJ373" s="19" t="s">
        <v>76</v>
      </c>
      <c r="BK373" s="193">
        <f t="shared" si="39"/>
        <v>0</v>
      </c>
      <c r="BL373" s="19" t="s">
        <v>155</v>
      </c>
      <c r="BM373" s="192" t="s">
        <v>1117</v>
      </c>
    </row>
    <row r="374" spans="1:65" s="2" customFormat="1" ht="16.5" customHeight="1">
      <c r="A374" s="36"/>
      <c r="B374" s="37"/>
      <c r="C374" s="233" t="s">
        <v>1118</v>
      </c>
      <c r="D374" s="233" t="s">
        <v>246</v>
      </c>
      <c r="E374" s="234" t="s">
        <v>890</v>
      </c>
      <c r="F374" s="235" t="s">
        <v>1119</v>
      </c>
      <c r="G374" s="236" t="s">
        <v>382</v>
      </c>
      <c r="H374" s="237">
        <v>1</v>
      </c>
      <c r="I374" s="238"/>
      <c r="J374" s="239">
        <f t="shared" si="30"/>
        <v>0</v>
      </c>
      <c r="K374" s="235" t="s">
        <v>19</v>
      </c>
      <c r="L374" s="240"/>
      <c r="M374" s="241" t="s">
        <v>19</v>
      </c>
      <c r="N374" s="242" t="s">
        <v>40</v>
      </c>
      <c r="O374" s="66"/>
      <c r="P374" s="190">
        <f t="shared" si="31"/>
        <v>0</v>
      </c>
      <c r="Q374" s="190">
        <v>0</v>
      </c>
      <c r="R374" s="190">
        <f t="shared" si="32"/>
        <v>0</v>
      </c>
      <c r="S374" s="190">
        <v>0</v>
      </c>
      <c r="T374" s="191">
        <f t="shared" si="33"/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92" t="s">
        <v>203</v>
      </c>
      <c r="AT374" s="192" t="s">
        <v>246</v>
      </c>
      <c r="AU374" s="192" t="s">
        <v>78</v>
      </c>
      <c r="AY374" s="19" t="s">
        <v>149</v>
      </c>
      <c r="BE374" s="193">
        <f t="shared" si="34"/>
        <v>0</v>
      </c>
      <c r="BF374" s="193">
        <f t="shared" si="35"/>
        <v>0</v>
      </c>
      <c r="BG374" s="193">
        <f t="shared" si="36"/>
        <v>0</v>
      </c>
      <c r="BH374" s="193">
        <f t="shared" si="37"/>
        <v>0</v>
      </c>
      <c r="BI374" s="193">
        <f t="shared" si="38"/>
        <v>0</v>
      </c>
      <c r="BJ374" s="19" t="s">
        <v>76</v>
      </c>
      <c r="BK374" s="193">
        <f t="shared" si="39"/>
        <v>0</v>
      </c>
      <c r="BL374" s="19" t="s">
        <v>155</v>
      </c>
      <c r="BM374" s="192" t="s">
        <v>1120</v>
      </c>
    </row>
    <row r="375" spans="1:65" s="2" customFormat="1" ht="16.5" customHeight="1">
      <c r="A375" s="36"/>
      <c r="B375" s="37"/>
      <c r="C375" s="233" t="s">
        <v>886</v>
      </c>
      <c r="D375" s="233" t="s">
        <v>246</v>
      </c>
      <c r="E375" s="234" t="s">
        <v>1121</v>
      </c>
      <c r="F375" s="235" t="s">
        <v>1122</v>
      </c>
      <c r="G375" s="236" t="s">
        <v>382</v>
      </c>
      <c r="H375" s="237">
        <v>1</v>
      </c>
      <c r="I375" s="238"/>
      <c r="J375" s="239">
        <f t="shared" si="30"/>
        <v>0</v>
      </c>
      <c r="K375" s="235" t="s">
        <v>19</v>
      </c>
      <c r="L375" s="240"/>
      <c r="M375" s="241" t="s">
        <v>19</v>
      </c>
      <c r="N375" s="242" t="s">
        <v>40</v>
      </c>
      <c r="O375" s="66"/>
      <c r="P375" s="190">
        <f t="shared" si="31"/>
        <v>0</v>
      </c>
      <c r="Q375" s="190">
        <v>0</v>
      </c>
      <c r="R375" s="190">
        <f t="shared" si="32"/>
        <v>0</v>
      </c>
      <c r="S375" s="190">
        <v>0</v>
      </c>
      <c r="T375" s="191">
        <f t="shared" si="33"/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92" t="s">
        <v>203</v>
      </c>
      <c r="AT375" s="192" t="s">
        <v>246</v>
      </c>
      <c r="AU375" s="192" t="s">
        <v>78</v>
      </c>
      <c r="AY375" s="19" t="s">
        <v>149</v>
      </c>
      <c r="BE375" s="193">
        <f t="shared" si="34"/>
        <v>0</v>
      </c>
      <c r="BF375" s="193">
        <f t="shared" si="35"/>
        <v>0</v>
      </c>
      <c r="BG375" s="193">
        <f t="shared" si="36"/>
        <v>0</v>
      </c>
      <c r="BH375" s="193">
        <f t="shared" si="37"/>
        <v>0</v>
      </c>
      <c r="BI375" s="193">
        <f t="shared" si="38"/>
        <v>0</v>
      </c>
      <c r="BJ375" s="19" t="s">
        <v>76</v>
      </c>
      <c r="BK375" s="193">
        <f t="shared" si="39"/>
        <v>0</v>
      </c>
      <c r="BL375" s="19" t="s">
        <v>155</v>
      </c>
      <c r="BM375" s="192" t="s">
        <v>1123</v>
      </c>
    </row>
    <row r="376" spans="1:65" s="2" customFormat="1" ht="16.5" customHeight="1">
      <c r="A376" s="36"/>
      <c r="B376" s="37"/>
      <c r="C376" s="233" t="s">
        <v>1124</v>
      </c>
      <c r="D376" s="233" t="s">
        <v>246</v>
      </c>
      <c r="E376" s="234" t="s">
        <v>1125</v>
      </c>
      <c r="F376" s="235" t="s">
        <v>1126</v>
      </c>
      <c r="G376" s="236" t="s">
        <v>382</v>
      </c>
      <c r="H376" s="237">
        <v>1</v>
      </c>
      <c r="I376" s="238"/>
      <c r="J376" s="239">
        <f t="shared" si="30"/>
        <v>0</v>
      </c>
      <c r="K376" s="235" t="s">
        <v>19</v>
      </c>
      <c r="L376" s="240"/>
      <c r="M376" s="241" t="s">
        <v>19</v>
      </c>
      <c r="N376" s="242" t="s">
        <v>40</v>
      </c>
      <c r="O376" s="66"/>
      <c r="P376" s="190">
        <f t="shared" si="31"/>
        <v>0</v>
      </c>
      <c r="Q376" s="190">
        <v>0</v>
      </c>
      <c r="R376" s="190">
        <f t="shared" si="32"/>
        <v>0</v>
      </c>
      <c r="S376" s="190">
        <v>0</v>
      </c>
      <c r="T376" s="191">
        <f t="shared" si="33"/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92" t="s">
        <v>203</v>
      </c>
      <c r="AT376" s="192" t="s">
        <v>246</v>
      </c>
      <c r="AU376" s="192" t="s">
        <v>78</v>
      </c>
      <c r="AY376" s="19" t="s">
        <v>149</v>
      </c>
      <c r="BE376" s="193">
        <f t="shared" si="34"/>
        <v>0</v>
      </c>
      <c r="BF376" s="193">
        <f t="shared" si="35"/>
        <v>0</v>
      </c>
      <c r="BG376" s="193">
        <f t="shared" si="36"/>
        <v>0</v>
      </c>
      <c r="BH376" s="193">
        <f t="shared" si="37"/>
        <v>0</v>
      </c>
      <c r="BI376" s="193">
        <f t="shared" si="38"/>
        <v>0</v>
      </c>
      <c r="BJ376" s="19" t="s">
        <v>76</v>
      </c>
      <c r="BK376" s="193">
        <f t="shared" si="39"/>
        <v>0</v>
      </c>
      <c r="BL376" s="19" t="s">
        <v>155</v>
      </c>
      <c r="BM376" s="192" t="s">
        <v>1127</v>
      </c>
    </row>
    <row r="377" spans="1:65" s="2" customFormat="1" ht="16.5" customHeight="1">
      <c r="A377" s="36"/>
      <c r="B377" s="37"/>
      <c r="C377" s="233" t="s">
        <v>257</v>
      </c>
      <c r="D377" s="233" t="s">
        <v>246</v>
      </c>
      <c r="E377" s="234" t="s">
        <v>1125</v>
      </c>
      <c r="F377" s="235" t="s">
        <v>1126</v>
      </c>
      <c r="G377" s="236" t="s">
        <v>382</v>
      </c>
      <c r="H377" s="237">
        <v>1</v>
      </c>
      <c r="I377" s="238"/>
      <c r="J377" s="239">
        <f t="shared" si="30"/>
        <v>0</v>
      </c>
      <c r="K377" s="235" t="s">
        <v>19</v>
      </c>
      <c r="L377" s="240"/>
      <c r="M377" s="241" t="s">
        <v>19</v>
      </c>
      <c r="N377" s="242" t="s">
        <v>40</v>
      </c>
      <c r="O377" s="66"/>
      <c r="P377" s="190">
        <f t="shared" si="31"/>
        <v>0</v>
      </c>
      <c r="Q377" s="190">
        <v>0</v>
      </c>
      <c r="R377" s="190">
        <f t="shared" si="32"/>
        <v>0</v>
      </c>
      <c r="S377" s="190">
        <v>0</v>
      </c>
      <c r="T377" s="191">
        <f t="shared" si="33"/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2" t="s">
        <v>203</v>
      </c>
      <c r="AT377" s="192" t="s">
        <v>246</v>
      </c>
      <c r="AU377" s="192" t="s">
        <v>78</v>
      </c>
      <c r="AY377" s="19" t="s">
        <v>149</v>
      </c>
      <c r="BE377" s="193">
        <f t="shared" si="34"/>
        <v>0</v>
      </c>
      <c r="BF377" s="193">
        <f t="shared" si="35"/>
        <v>0</v>
      </c>
      <c r="BG377" s="193">
        <f t="shared" si="36"/>
        <v>0</v>
      </c>
      <c r="BH377" s="193">
        <f t="shared" si="37"/>
        <v>0</v>
      </c>
      <c r="BI377" s="193">
        <f t="shared" si="38"/>
        <v>0</v>
      </c>
      <c r="BJ377" s="19" t="s">
        <v>76</v>
      </c>
      <c r="BK377" s="193">
        <f t="shared" si="39"/>
        <v>0</v>
      </c>
      <c r="BL377" s="19" t="s">
        <v>155</v>
      </c>
      <c r="BM377" s="192" t="s">
        <v>1128</v>
      </c>
    </row>
    <row r="378" spans="1:65" s="2" customFormat="1" ht="16.5" customHeight="1">
      <c r="A378" s="36"/>
      <c r="B378" s="37"/>
      <c r="C378" s="233" t="s">
        <v>1129</v>
      </c>
      <c r="D378" s="233" t="s">
        <v>246</v>
      </c>
      <c r="E378" s="234" t="s">
        <v>1130</v>
      </c>
      <c r="F378" s="235" t="s">
        <v>1131</v>
      </c>
      <c r="G378" s="236" t="s">
        <v>382</v>
      </c>
      <c r="H378" s="237">
        <v>3</v>
      </c>
      <c r="I378" s="238"/>
      <c r="J378" s="239">
        <f t="shared" si="30"/>
        <v>0</v>
      </c>
      <c r="K378" s="235" t="s">
        <v>19</v>
      </c>
      <c r="L378" s="240"/>
      <c r="M378" s="241" t="s">
        <v>19</v>
      </c>
      <c r="N378" s="242" t="s">
        <v>40</v>
      </c>
      <c r="O378" s="66"/>
      <c r="P378" s="190">
        <f t="shared" si="31"/>
        <v>0</v>
      </c>
      <c r="Q378" s="190">
        <v>0</v>
      </c>
      <c r="R378" s="190">
        <f t="shared" si="32"/>
        <v>0</v>
      </c>
      <c r="S378" s="190">
        <v>0</v>
      </c>
      <c r="T378" s="191">
        <f t="shared" si="33"/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92" t="s">
        <v>203</v>
      </c>
      <c r="AT378" s="192" t="s">
        <v>246</v>
      </c>
      <c r="AU378" s="192" t="s">
        <v>78</v>
      </c>
      <c r="AY378" s="19" t="s">
        <v>149</v>
      </c>
      <c r="BE378" s="193">
        <f t="shared" si="34"/>
        <v>0</v>
      </c>
      <c r="BF378" s="193">
        <f t="shared" si="35"/>
        <v>0</v>
      </c>
      <c r="BG378" s="193">
        <f t="shared" si="36"/>
        <v>0</v>
      </c>
      <c r="BH378" s="193">
        <f t="shared" si="37"/>
        <v>0</v>
      </c>
      <c r="BI378" s="193">
        <f t="shared" si="38"/>
        <v>0</v>
      </c>
      <c r="BJ378" s="19" t="s">
        <v>76</v>
      </c>
      <c r="BK378" s="193">
        <f t="shared" si="39"/>
        <v>0</v>
      </c>
      <c r="BL378" s="19" t="s">
        <v>155</v>
      </c>
      <c r="BM378" s="192" t="s">
        <v>1132</v>
      </c>
    </row>
    <row r="379" spans="1:65" s="2" customFormat="1" ht="16.5" customHeight="1">
      <c r="A379" s="36"/>
      <c r="B379" s="37"/>
      <c r="C379" s="233" t="s">
        <v>892</v>
      </c>
      <c r="D379" s="233" t="s">
        <v>246</v>
      </c>
      <c r="E379" s="234" t="s">
        <v>1133</v>
      </c>
      <c r="F379" s="235" t="s">
        <v>1134</v>
      </c>
      <c r="G379" s="236" t="s">
        <v>382</v>
      </c>
      <c r="H379" s="237">
        <v>2</v>
      </c>
      <c r="I379" s="238"/>
      <c r="J379" s="239">
        <f t="shared" si="30"/>
        <v>0</v>
      </c>
      <c r="K379" s="235" t="s">
        <v>19</v>
      </c>
      <c r="L379" s="240"/>
      <c r="M379" s="241" t="s">
        <v>19</v>
      </c>
      <c r="N379" s="242" t="s">
        <v>40</v>
      </c>
      <c r="O379" s="66"/>
      <c r="P379" s="190">
        <f t="shared" si="31"/>
        <v>0</v>
      </c>
      <c r="Q379" s="190">
        <v>0</v>
      </c>
      <c r="R379" s="190">
        <f t="shared" si="32"/>
        <v>0</v>
      </c>
      <c r="S379" s="190">
        <v>0</v>
      </c>
      <c r="T379" s="191">
        <f t="shared" si="33"/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92" t="s">
        <v>203</v>
      </c>
      <c r="AT379" s="192" t="s">
        <v>246</v>
      </c>
      <c r="AU379" s="192" t="s">
        <v>78</v>
      </c>
      <c r="AY379" s="19" t="s">
        <v>149</v>
      </c>
      <c r="BE379" s="193">
        <f t="shared" si="34"/>
        <v>0</v>
      </c>
      <c r="BF379" s="193">
        <f t="shared" si="35"/>
        <v>0</v>
      </c>
      <c r="BG379" s="193">
        <f t="shared" si="36"/>
        <v>0</v>
      </c>
      <c r="BH379" s="193">
        <f t="shared" si="37"/>
        <v>0</v>
      </c>
      <c r="BI379" s="193">
        <f t="shared" si="38"/>
        <v>0</v>
      </c>
      <c r="BJ379" s="19" t="s">
        <v>76</v>
      </c>
      <c r="BK379" s="193">
        <f t="shared" si="39"/>
        <v>0</v>
      </c>
      <c r="BL379" s="19" t="s">
        <v>155</v>
      </c>
      <c r="BM379" s="192" t="s">
        <v>1135</v>
      </c>
    </row>
    <row r="380" spans="1:65" s="2" customFormat="1" ht="16.5" customHeight="1">
      <c r="A380" s="36"/>
      <c r="B380" s="37"/>
      <c r="C380" s="233" t="s">
        <v>1136</v>
      </c>
      <c r="D380" s="233" t="s">
        <v>246</v>
      </c>
      <c r="E380" s="234" t="s">
        <v>893</v>
      </c>
      <c r="F380" s="235" t="s">
        <v>1137</v>
      </c>
      <c r="G380" s="236" t="s">
        <v>191</v>
      </c>
      <c r="H380" s="237">
        <v>36</v>
      </c>
      <c r="I380" s="238"/>
      <c r="J380" s="239">
        <f t="shared" si="30"/>
        <v>0</v>
      </c>
      <c r="K380" s="235" t="s">
        <v>19</v>
      </c>
      <c r="L380" s="240"/>
      <c r="M380" s="241" t="s">
        <v>19</v>
      </c>
      <c r="N380" s="242" t="s">
        <v>40</v>
      </c>
      <c r="O380" s="66"/>
      <c r="P380" s="190">
        <f t="shared" si="31"/>
        <v>0</v>
      </c>
      <c r="Q380" s="190">
        <v>0</v>
      </c>
      <c r="R380" s="190">
        <f t="shared" si="32"/>
        <v>0</v>
      </c>
      <c r="S380" s="190">
        <v>0</v>
      </c>
      <c r="T380" s="191">
        <f t="shared" si="33"/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92" t="s">
        <v>203</v>
      </c>
      <c r="AT380" s="192" t="s">
        <v>246</v>
      </c>
      <c r="AU380" s="192" t="s">
        <v>78</v>
      </c>
      <c r="AY380" s="19" t="s">
        <v>149</v>
      </c>
      <c r="BE380" s="193">
        <f t="shared" si="34"/>
        <v>0</v>
      </c>
      <c r="BF380" s="193">
        <f t="shared" si="35"/>
        <v>0</v>
      </c>
      <c r="BG380" s="193">
        <f t="shared" si="36"/>
        <v>0</v>
      </c>
      <c r="BH380" s="193">
        <f t="shared" si="37"/>
        <v>0</v>
      </c>
      <c r="BI380" s="193">
        <f t="shared" si="38"/>
        <v>0</v>
      </c>
      <c r="BJ380" s="19" t="s">
        <v>76</v>
      </c>
      <c r="BK380" s="193">
        <f t="shared" si="39"/>
        <v>0</v>
      </c>
      <c r="BL380" s="19" t="s">
        <v>155</v>
      </c>
      <c r="BM380" s="192" t="s">
        <v>1138</v>
      </c>
    </row>
    <row r="381" spans="1:65" s="2" customFormat="1" ht="16.5" customHeight="1">
      <c r="A381" s="36"/>
      <c r="B381" s="37"/>
      <c r="C381" s="233" t="s">
        <v>895</v>
      </c>
      <c r="D381" s="233" t="s">
        <v>246</v>
      </c>
      <c r="E381" s="234" t="s">
        <v>906</v>
      </c>
      <c r="F381" s="235" t="s">
        <v>1139</v>
      </c>
      <c r="G381" s="236" t="s">
        <v>191</v>
      </c>
      <c r="H381" s="237">
        <v>100</v>
      </c>
      <c r="I381" s="238"/>
      <c r="J381" s="239">
        <f t="shared" si="30"/>
        <v>0</v>
      </c>
      <c r="K381" s="235" t="s">
        <v>19</v>
      </c>
      <c r="L381" s="240"/>
      <c r="M381" s="241" t="s">
        <v>19</v>
      </c>
      <c r="N381" s="242" t="s">
        <v>40</v>
      </c>
      <c r="O381" s="66"/>
      <c r="P381" s="190">
        <f t="shared" si="31"/>
        <v>0</v>
      </c>
      <c r="Q381" s="190">
        <v>0</v>
      </c>
      <c r="R381" s="190">
        <f t="shared" si="32"/>
        <v>0</v>
      </c>
      <c r="S381" s="190">
        <v>0</v>
      </c>
      <c r="T381" s="191">
        <f t="shared" si="33"/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92" t="s">
        <v>203</v>
      </c>
      <c r="AT381" s="192" t="s">
        <v>246</v>
      </c>
      <c r="AU381" s="192" t="s">
        <v>78</v>
      </c>
      <c r="AY381" s="19" t="s">
        <v>149</v>
      </c>
      <c r="BE381" s="193">
        <f t="shared" si="34"/>
        <v>0</v>
      </c>
      <c r="BF381" s="193">
        <f t="shared" si="35"/>
        <v>0</v>
      </c>
      <c r="BG381" s="193">
        <f t="shared" si="36"/>
        <v>0</v>
      </c>
      <c r="BH381" s="193">
        <f t="shared" si="37"/>
        <v>0</v>
      </c>
      <c r="BI381" s="193">
        <f t="shared" si="38"/>
        <v>0</v>
      </c>
      <c r="BJ381" s="19" t="s">
        <v>76</v>
      </c>
      <c r="BK381" s="193">
        <f t="shared" si="39"/>
        <v>0</v>
      </c>
      <c r="BL381" s="19" t="s">
        <v>155</v>
      </c>
      <c r="BM381" s="192" t="s">
        <v>1140</v>
      </c>
    </row>
    <row r="382" spans="1:65" s="2" customFormat="1" ht="16.5" customHeight="1">
      <c r="A382" s="36"/>
      <c r="B382" s="37"/>
      <c r="C382" s="233" t="s">
        <v>1141</v>
      </c>
      <c r="D382" s="233" t="s">
        <v>246</v>
      </c>
      <c r="E382" s="234" t="s">
        <v>922</v>
      </c>
      <c r="F382" s="235" t="s">
        <v>1142</v>
      </c>
      <c r="G382" s="236" t="s">
        <v>191</v>
      </c>
      <c r="H382" s="237">
        <v>30</v>
      </c>
      <c r="I382" s="238"/>
      <c r="J382" s="239">
        <f t="shared" si="30"/>
        <v>0</v>
      </c>
      <c r="K382" s="235" t="s">
        <v>19</v>
      </c>
      <c r="L382" s="240"/>
      <c r="M382" s="241" t="s">
        <v>19</v>
      </c>
      <c r="N382" s="242" t="s">
        <v>40</v>
      </c>
      <c r="O382" s="66"/>
      <c r="P382" s="190">
        <f t="shared" si="31"/>
        <v>0</v>
      </c>
      <c r="Q382" s="190">
        <v>0</v>
      </c>
      <c r="R382" s="190">
        <f t="shared" si="32"/>
        <v>0</v>
      </c>
      <c r="S382" s="190">
        <v>0</v>
      </c>
      <c r="T382" s="191">
        <f t="shared" si="33"/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92" t="s">
        <v>203</v>
      </c>
      <c r="AT382" s="192" t="s">
        <v>246</v>
      </c>
      <c r="AU382" s="192" t="s">
        <v>78</v>
      </c>
      <c r="AY382" s="19" t="s">
        <v>149</v>
      </c>
      <c r="BE382" s="193">
        <f t="shared" si="34"/>
        <v>0</v>
      </c>
      <c r="BF382" s="193">
        <f t="shared" si="35"/>
        <v>0</v>
      </c>
      <c r="BG382" s="193">
        <f t="shared" si="36"/>
        <v>0</v>
      </c>
      <c r="BH382" s="193">
        <f t="shared" si="37"/>
        <v>0</v>
      </c>
      <c r="BI382" s="193">
        <f t="shared" si="38"/>
        <v>0</v>
      </c>
      <c r="BJ382" s="19" t="s">
        <v>76</v>
      </c>
      <c r="BK382" s="193">
        <f t="shared" si="39"/>
        <v>0</v>
      </c>
      <c r="BL382" s="19" t="s">
        <v>155</v>
      </c>
      <c r="BM382" s="192" t="s">
        <v>1143</v>
      </c>
    </row>
    <row r="383" spans="1:65" s="2" customFormat="1" ht="16.5" customHeight="1">
      <c r="A383" s="36"/>
      <c r="B383" s="37"/>
      <c r="C383" s="181" t="s">
        <v>898</v>
      </c>
      <c r="D383" s="181" t="s">
        <v>151</v>
      </c>
      <c r="E383" s="182" t="s">
        <v>1144</v>
      </c>
      <c r="F383" s="183" t="s">
        <v>1145</v>
      </c>
      <c r="G383" s="184" t="s">
        <v>191</v>
      </c>
      <c r="H383" s="185">
        <v>30</v>
      </c>
      <c r="I383" s="186"/>
      <c r="J383" s="187">
        <f t="shared" si="30"/>
        <v>0</v>
      </c>
      <c r="K383" s="183" t="s">
        <v>160</v>
      </c>
      <c r="L383" s="41"/>
      <c r="M383" s="188" t="s">
        <v>19</v>
      </c>
      <c r="N383" s="189" t="s">
        <v>40</v>
      </c>
      <c r="O383" s="66"/>
      <c r="P383" s="190">
        <f t="shared" si="31"/>
        <v>0</v>
      </c>
      <c r="Q383" s="190">
        <v>0</v>
      </c>
      <c r="R383" s="190">
        <f t="shared" si="32"/>
        <v>0</v>
      </c>
      <c r="S383" s="190">
        <v>0</v>
      </c>
      <c r="T383" s="191">
        <f t="shared" si="33"/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92" t="s">
        <v>155</v>
      </c>
      <c r="AT383" s="192" t="s">
        <v>151</v>
      </c>
      <c r="AU383" s="192" t="s">
        <v>78</v>
      </c>
      <c r="AY383" s="19" t="s">
        <v>149</v>
      </c>
      <c r="BE383" s="193">
        <f t="shared" si="34"/>
        <v>0</v>
      </c>
      <c r="BF383" s="193">
        <f t="shared" si="35"/>
        <v>0</v>
      </c>
      <c r="BG383" s="193">
        <f t="shared" si="36"/>
        <v>0</v>
      </c>
      <c r="BH383" s="193">
        <f t="shared" si="37"/>
        <v>0</v>
      </c>
      <c r="BI383" s="193">
        <f t="shared" si="38"/>
        <v>0</v>
      </c>
      <c r="BJ383" s="19" t="s">
        <v>76</v>
      </c>
      <c r="BK383" s="193">
        <f t="shared" si="39"/>
        <v>0</v>
      </c>
      <c r="BL383" s="19" t="s">
        <v>155</v>
      </c>
      <c r="BM383" s="192" t="s">
        <v>1146</v>
      </c>
    </row>
    <row r="384" spans="1:47" s="2" customFormat="1" ht="11.25">
      <c r="A384" s="36"/>
      <c r="B384" s="37"/>
      <c r="C384" s="38"/>
      <c r="D384" s="194" t="s">
        <v>162</v>
      </c>
      <c r="E384" s="38"/>
      <c r="F384" s="195" t="s">
        <v>1147</v>
      </c>
      <c r="G384" s="38"/>
      <c r="H384" s="38"/>
      <c r="I384" s="196"/>
      <c r="J384" s="38"/>
      <c r="K384" s="38"/>
      <c r="L384" s="41"/>
      <c r="M384" s="197"/>
      <c r="N384" s="198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162</v>
      </c>
      <c r="AU384" s="19" t="s">
        <v>78</v>
      </c>
    </row>
    <row r="385" spans="1:65" s="2" customFormat="1" ht="16.5" customHeight="1">
      <c r="A385" s="36"/>
      <c r="B385" s="37"/>
      <c r="C385" s="181" t="s">
        <v>1148</v>
      </c>
      <c r="D385" s="181" t="s">
        <v>151</v>
      </c>
      <c r="E385" s="182" t="s">
        <v>831</v>
      </c>
      <c r="F385" s="183" t="s">
        <v>832</v>
      </c>
      <c r="G385" s="184" t="s">
        <v>191</v>
      </c>
      <c r="H385" s="185">
        <v>100</v>
      </c>
      <c r="I385" s="186"/>
      <c r="J385" s="187">
        <f>ROUND(I385*H385,2)</f>
        <v>0</v>
      </c>
      <c r="K385" s="183" t="s">
        <v>160</v>
      </c>
      <c r="L385" s="41"/>
      <c r="M385" s="188" t="s">
        <v>19</v>
      </c>
      <c r="N385" s="189" t="s">
        <v>40</v>
      </c>
      <c r="O385" s="66"/>
      <c r="P385" s="190">
        <f>O385*H385</f>
        <v>0</v>
      </c>
      <c r="Q385" s="190">
        <v>0</v>
      </c>
      <c r="R385" s="190">
        <f>Q385*H385</f>
        <v>0</v>
      </c>
      <c r="S385" s="190">
        <v>0</v>
      </c>
      <c r="T385" s="191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92" t="s">
        <v>155</v>
      </c>
      <c r="AT385" s="192" t="s">
        <v>151</v>
      </c>
      <c r="AU385" s="192" t="s">
        <v>78</v>
      </c>
      <c r="AY385" s="19" t="s">
        <v>149</v>
      </c>
      <c r="BE385" s="193">
        <f>IF(N385="základní",J385,0)</f>
        <v>0</v>
      </c>
      <c r="BF385" s="193">
        <f>IF(N385="snížená",J385,0)</f>
        <v>0</v>
      </c>
      <c r="BG385" s="193">
        <f>IF(N385="zákl. přenesená",J385,0)</f>
        <v>0</v>
      </c>
      <c r="BH385" s="193">
        <f>IF(N385="sníž. přenesená",J385,0)</f>
        <v>0</v>
      </c>
      <c r="BI385" s="193">
        <f>IF(N385="nulová",J385,0)</f>
        <v>0</v>
      </c>
      <c r="BJ385" s="19" t="s">
        <v>76</v>
      </c>
      <c r="BK385" s="193">
        <f>ROUND(I385*H385,2)</f>
        <v>0</v>
      </c>
      <c r="BL385" s="19" t="s">
        <v>155</v>
      </c>
      <c r="BM385" s="192" t="s">
        <v>1149</v>
      </c>
    </row>
    <row r="386" spans="1:47" s="2" customFormat="1" ht="11.25">
      <c r="A386" s="36"/>
      <c r="B386" s="37"/>
      <c r="C386" s="38"/>
      <c r="D386" s="194" t="s">
        <v>162</v>
      </c>
      <c r="E386" s="38"/>
      <c r="F386" s="195" t="s">
        <v>834</v>
      </c>
      <c r="G386" s="38"/>
      <c r="H386" s="38"/>
      <c r="I386" s="196"/>
      <c r="J386" s="38"/>
      <c r="K386" s="38"/>
      <c r="L386" s="41"/>
      <c r="M386" s="197"/>
      <c r="N386" s="198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162</v>
      </c>
      <c r="AU386" s="19" t="s">
        <v>78</v>
      </c>
    </row>
    <row r="387" spans="1:65" s="2" customFormat="1" ht="16.5" customHeight="1">
      <c r="A387" s="36"/>
      <c r="B387" s="37"/>
      <c r="C387" s="181" t="s">
        <v>901</v>
      </c>
      <c r="D387" s="181" t="s">
        <v>151</v>
      </c>
      <c r="E387" s="182" t="s">
        <v>835</v>
      </c>
      <c r="F387" s="183" t="s">
        <v>836</v>
      </c>
      <c r="G387" s="184" t="s">
        <v>191</v>
      </c>
      <c r="H387" s="185">
        <v>36</v>
      </c>
      <c r="I387" s="186"/>
      <c r="J387" s="187">
        <f>ROUND(I387*H387,2)</f>
        <v>0</v>
      </c>
      <c r="K387" s="183" t="s">
        <v>160</v>
      </c>
      <c r="L387" s="41"/>
      <c r="M387" s="188" t="s">
        <v>19</v>
      </c>
      <c r="N387" s="189" t="s">
        <v>40</v>
      </c>
      <c r="O387" s="66"/>
      <c r="P387" s="190">
        <f>O387*H387</f>
        <v>0</v>
      </c>
      <c r="Q387" s="190">
        <v>0</v>
      </c>
      <c r="R387" s="190">
        <f>Q387*H387</f>
        <v>0</v>
      </c>
      <c r="S387" s="190">
        <v>0</v>
      </c>
      <c r="T387" s="191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92" t="s">
        <v>155</v>
      </c>
      <c r="AT387" s="192" t="s">
        <v>151</v>
      </c>
      <c r="AU387" s="192" t="s">
        <v>78</v>
      </c>
      <c r="AY387" s="19" t="s">
        <v>149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9" t="s">
        <v>76</v>
      </c>
      <c r="BK387" s="193">
        <f>ROUND(I387*H387,2)</f>
        <v>0</v>
      </c>
      <c r="BL387" s="19" t="s">
        <v>155</v>
      </c>
      <c r="BM387" s="192" t="s">
        <v>1150</v>
      </c>
    </row>
    <row r="388" spans="1:47" s="2" customFormat="1" ht="11.25">
      <c r="A388" s="36"/>
      <c r="B388" s="37"/>
      <c r="C388" s="38"/>
      <c r="D388" s="194" t="s">
        <v>162</v>
      </c>
      <c r="E388" s="38"/>
      <c r="F388" s="195" t="s">
        <v>838</v>
      </c>
      <c r="G388" s="38"/>
      <c r="H388" s="38"/>
      <c r="I388" s="196"/>
      <c r="J388" s="38"/>
      <c r="K388" s="38"/>
      <c r="L388" s="41"/>
      <c r="M388" s="197"/>
      <c r="N388" s="198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162</v>
      </c>
      <c r="AU388" s="19" t="s">
        <v>78</v>
      </c>
    </row>
    <row r="389" spans="1:65" s="2" customFormat="1" ht="16.5" customHeight="1">
      <c r="A389" s="36"/>
      <c r="B389" s="37"/>
      <c r="C389" s="181" t="s">
        <v>1151</v>
      </c>
      <c r="D389" s="181" t="s">
        <v>151</v>
      </c>
      <c r="E389" s="182" t="s">
        <v>1152</v>
      </c>
      <c r="F389" s="183" t="s">
        <v>1153</v>
      </c>
      <c r="G389" s="184" t="s">
        <v>191</v>
      </c>
      <c r="H389" s="185">
        <v>30</v>
      </c>
      <c r="I389" s="186"/>
      <c r="J389" s="187">
        <f>ROUND(I389*H389,2)</f>
        <v>0</v>
      </c>
      <c r="K389" s="183" t="s">
        <v>160</v>
      </c>
      <c r="L389" s="41"/>
      <c r="M389" s="188" t="s">
        <v>19</v>
      </c>
      <c r="N389" s="189" t="s">
        <v>40</v>
      </c>
      <c r="O389" s="66"/>
      <c r="P389" s="190">
        <f>O389*H389</f>
        <v>0</v>
      </c>
      <c r="Q389" s="190">
        <v>0</v>
      </c>
      <c r="R389" s="190">
        <f>Q389*H389</f>
        <v>0</v>
      </c>
      <c r="S389" s="190">
        <v>0</v>
      </c>
      <c r="T389" s="191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92" t="s">
        <v>155</v>
      </c>
      <c r="AT389" s="192" t="s">
        <v>151</v>
      </c>
      <c r="AU389" s="192" t="s">
        <v>78</v>
      </c>
      <c r="AY389" s="19" t="s">
        <v>149</v>
      </c>
      <c r="BE389" s="193">
        <f>IF(N389="základní",J389,0)</f>
        <v>0</v>
      </c>
      <c r="BF389" s="193">
        <f>IF(N389="snížená",J389,0)</f>
        <v>0</v>
      </c>
      <c r="BG389" s="193">
        <f>IF(N389="zákl. přenesená",J389,0)</f>
        <v>0</v>
      </c>
      <c r="BH389" s="193">
        <f>IF(N389="sníž. přenesená",J389,0)</f>
        <v>0</v>
      </c>
      <c r="BI389" s="193">
        <f>IF(N389="nulová",J389,0)</f>
        <v>0</v>
      </c>
      <c r="BJ389" s="19" t="s">
        <v>76</v>
      </c>
      <c r="BK389" s="193">
        <f>ROUND(I389*H389,2)</f>
        <v>0</v>
      </c>
      <c r="BL389" s="19" t="s">
        <v>155</v>
      </c>
      <c r="BM389" s="192" t="s">
        <v>1154</v>
      </c>
    </row>
    <row r="390" spans="1:47" s="2" customFormat="1" ht="11.25">
      <c r="A390" s="36"/>
      <c r="B390" s="37"/>
      <c r="C390" s="38"/>
      <c r="D390" s="194" t="s">
        <v>162</v>
      </c>
      <c r="E390" s="38"/>
      <c r="F390" s="195" t="s">
        <v>1155</v>
      </c>
      <c r="G390" s="38"/>
      <c r="H390" s="38"/>
      <c r="I390" s="196"/>
      <c r="J390" s="38"/>
      <c r="K390" s="38"/>
      <c r="L390" s="41"/>
      <c r="M390" s="197"/>
      <c r="N390" s="198"/>
      <c r="O390" s="66"/>
      <c r="P390" s="66"/>
      <c r="Q390" s="66"/>
      <c r="R390" s="66"/>
      <c r="S390" s="66"/>
      <c r="T390" s="67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9" t="s">
        <v>162</v>
      </c>
      <c r="AU390" s="19" t="s">
        <v>78</v>
      </c>
    </row>
    <row r="391" spans="1:65" s="2" customFormat="1" ht="16.5" customHeight="1">
      <c r="A391" s="36"/>
      <c r="B391" s="37"/>
      <c r="C391" s="181" t="s">
        <v>904</v>
      </c>
      <c r="D391" s="181" t="s">
        <v>151</v>
      </c>
      <c r="E391" s="182" t="s">
        <v>843</v>
      </c>
      <c r="F391" s="183" t="s">
        <v>844</v>
      </c>
      <c r="G391" s="184" t="s">
        <v>191</v>
      </c>
      <c r="H391" s="185">
        <v>100</v>
      </c>
      <c r="I391" s="186"/>
      <c r="J391" s="187">
        <f>ROUND(I391*H391,2)</f>
        <v>0</v>
      </c>
      <c r="K391" s="183" t="s">
        <v>160</v>
      </c>
      <c r="L391" s="41"/>
      <c r="M391" s="188" t="s">
        <v>19</v>
      </c>
      <c r="N391" s="189" t="s">
        <v>40</v>
      </c>
      <c r="O391" s="66"/>
      <c r="P391" s="190">
        <f>O391*H391</f>
        <v>0</v>
      </c>
      <c r="Q391" s="190">
        <v>0</v>
      </c>
      <c r="R391" s="190">
        <f>Q391*H391</f>
        <v>0</v>
      </c>
      <c r="S391" s="190">
        <v>0</v>
      </c>
      <c r="T391" s="191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2" t="s">
        <v>155</v>
      </c>
      <c r="AT391" s="192" t="s">
        <v>151</v>
      </c>
      <c r="AU391" s="192" t="s">
        <v>78</v>
      </c>
      <c r="AY391" s="19" t="s">
        <v>149</v>
      </c>
      <c r="BE391" s="193">
        <f>IF(N391="základní",J391,0)</f>
        <v>0</v>
      </c>
      <c r="BF391" s="193">
        <f>IF(N391="snížená",J391,0)</f>
        <v>0</v>
      </c>
      <c r="BG391" s="193">
        <f>IF(N391="zákl. přenesená",J391,0)</f>
        <v>0</v>
      </c>
      <c r="BH391" s="193">
        <f>IF(N391="sníž. přenesená",J391,0)</f>
        <v>0</v>
      </c>
      <c r="BI391" s="193">
        <f>IF(N391="nulová",J391,0)</f>
        <v>0</v>
      </c>
      <c r="BJ391" s="19" t="s">
        <v>76</v>
      </c>
      <c r="BK391" s="193">
        <f>ROUND(I391*H391,2)</f>
        <v>0</v>
      </c>
      <c r="BL391" s="19" t="s">
        <v>155</v>
      </c>
      <c r="BM391" s="192" t="s">
        <v>1156</v>
      </c>
    </row>
    <row r="392" spans="1:47" s="2" customFormat="1" ht="11.25">
      <c r="A392" s="36"/>
      <c r="B392" s="37"/>
      <c r="C392" s="38"/>
      <c r="D392" s="194" t="s">
        <v>162</v>
      </c>
      <c r="E392" s="38"/>
      <c r="F392" s="195" t="s">
        <v>846</v>
      </c>
      <c r="G392" s="38"/>
      <c r="H392" s="38"/>
      <c r="I392" s="196"/>
      <c r="J392" s="38"/>
      <c r="K392" s="38"/>
      <c r="L392" s="41"/>
      <c r="M392" s="197"/>
      <c r="N392" s="198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162</v>
      </c>
      <c r="AU392" s="19" t="s">
        <v>78</v>
      </c>
    </row>
    <row r="393" spans="1:65" s="2" customFormat="1" ht="16.5" customHeight="1">
      <c r="A393" s="36"/>
      <c r="B393" s="37"/>
      <c r="C393" s="181" t="s">
        <v>1157</v>
      </c>
      <c r="D393" s="181" t="s">
        <v>151</v>
      </c>
      <c r="E393" s="182" t="s">
        <v>847</v>
      </c>
      <c r="F393" s="183" t="s">
        <v>848</v>
      </c>
      <c r="G393" s="184" t="s">
        <v>191</v>
      </c>
      <c r="H393" s="185">
        <v>30</v>
      </c>
      <c r="I393" s="186"/>
      <c r="J393" s="187">
        <f>ROUND(I393*H393,2)</f>
        <v>0</v>
      </c>
      <c r="K393" s="183" t="s">
        <v>160</v>
      </c>
      <c r="L393" s="41"/>
      <c r="M393" s="188" t="s">
        <v>19</v>
      </c>
      <c r="N393" s="189" t="s">
        <v>40</v>
      </c>
      <c r="O393" s="66"/>
      <c r="P393" s="190">
        <f>O393*H393</f>
        <v>0</v>
      </c>
      <c r="Q393" s="190">
        <v>0</v>
      </c>
      <c r="R393" s="190">
        <f>Q393*H393</f>
        <v>0</v>
      </c>
      <c r="S393" s="190">
        <v>0</v>
      </c>
      <c r="T393" s="191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92" t="s">
        <v>155</v>
      </c>
      <c r="AT393" s="192" t="s">
        <v>151</v>
      </c>
      <c r="AU393" s="192" t="s">
        <v>78</v>
      </c>
      <c r="AY393" s="19" t="s">
        <v>149</v>
      </c>
      <c r="BE393" s="193">
        <f>IF(N393="základní",J393,0)</f>
        <v>0</v>
      </c>
      <c r="BF393" s="193">
        <f>IF(N393="snížená",J393,0)</f>
        <v>0</v>
      </c>
      <c r="BG393" s="193">
        <f>IF(N393="zákl. přenesená",J393,0)</f>
        <v>0</v>
      </c>
      <c r="BH393" s="193">
        <f>IF(N393="sníž. přenesená",J393,0)</f>
        <v>0</v>
      </c>
      <c r="BI393" s="193">
        <f>IF(N393="nulová",J393,0)</f>
        <v>0</v>
      </c>
      <c r="BJ393" s="19" t="s">
        <v>76</v>
      </c>
      <c r="BK393" s="193">
        <f>ROUND(I393*H393,2)</f>
        <v>0</v>
      </c>
      <c r="BL393" s="19" t="s">
        <v>155</v>
      </c>
      <c r="BM393" s="192" t="s">
        <v>1158</v>
      </c>
    </row>
    <row r="394" spans="1:47" s="2" customFormat="1" ht="11.25">
      <c r="A394" s="36"/>
      <c r="B394" s="37"/>
      <c r="C394" s="38"/>
      <c r="D394" s="194" t="s">
        <v>162</v>
      </c>
      <c r="E394" s="38"/>
      <c r="F394" s="195" t="s">
        <v>850</v>
      </c>
      <c r="G394" s="38"/>
      <c r="H394" s="38"/>
      <c r="I394" s="196"/>
      <c r="J394" s="38"/>
      <c r="K394" s="38"/>
      <c r="L394" s="41"/>
      <c r="M394" s="197"/>
      <c r="N394" s="198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162</v>
      </c>
      <c r="AU394" s="19" t="s">
        <v>78</v>
      </c>
    </row>
    <row r="395" spans="2:63" s="12" customFormat="1" ht="22.9" customHeight="1">
      <c r="B395" s="165"/>
      <c r="C395" s="166"/>
      <c r="D395" s="167" t="s">
        <v>68</v>
      </c>
      <c r="E395" s="179" t="s">
        <v>211</v>
      </c>
      <c r="F395" s="179" t="s">
        <v>459</v>
      </c>
      <c r="G395" s="166"/>
      <c r="H395" s="166"/>
      <c r="I395" s="169"/>
      <c r="J395" s="180">
        <f>BK395</f>
        <v>0</v>
      </c>
      <c r="K395" s="166"/>
      <c r="L395" s="171"/>
      <c r="M395" s="172"/>
      <c r="N395" s="173"/>
      <c r="O395" s="173"/>
      <c r="P395" s="174">
        <f>SUM(P396:P413)</f>
        <v>0</v>
      </c>
      <c r="Q395" s="173"/>
      <c r="R395" s="174">
        <f>SUM(R396:R413)</f>
        <v>0</v>
      </c>
      <c r="S395" s="173"/>
      <c r="T395" s="175">
        <f>SUM(T396:T413)</f>
        <v>0</v>
      </c>
      <c r="AR395" s="176" t="s">
        <v>76</v>
      </c>
      <c r="AT395" s="177" t="s">
        <v>68</v>
      </c>
      <c r="AU395" s="177" t="s">
        <v>76</v>
      </c>
      <c r="AY395" s="176" t="s">
        <v>149</v>
      </c>
      <c r="BK395" s="178">
        <f>SUM(BK396:BK413)</f>
        <v>0</v>
      </c>
    </row>
    <row r="396" spans="1:65" s="2" customFormat="1" ht="16.5" customHeight="1">
      <c r="A396" s="36"/>
      <c r="B396" s="37"/>
      <c r="C396" s="181" t="s">
        <v>908</v>
      </c>
      <c r="D396" s="181" t="s">
        <v>151</v>
      </c>
      <c r="E396" s="182" t="s">
        <v>505</v>
      </c>
      <c r="F396" s="183" t="s">
        <v>1159</v>
      </c>
      <c r="G396" s="184" t="s">
        <v>191</v>
      </c>
      <c r="H396" s="185">
        <v>2</v>
      </c>
      <c r="I396" s="186"/>
      <c r="J396" s="187">
        <f>ROUND(I396*H396,2)</f>
        <v>0</v>
      </c>
      <c r="K396" s="183" t="s">
        <v>160</v>
      </c>
      <c r="L396" s="41"/>
      <c r="M396" s="188" t="s">
        <v>19</v>
      </c>
      <c r="N396" s="189" t="s">
        <v>40</v>
      </c>
      <c r="O396" s="66"/>
      <c r="P396" s="190">
        <f>O396*H396</f>
        <v>0</v>
      </c>
      <c r="Q396" s="190">
        <v>0</v>
      </c>
      <c r="R396" s="190">
        <f>Q396*H396</f>
        <v>0</v>
      </c>
      <c r="S396" s="190">
        <v>0</v>
      </c>
      <c r="T396" s="191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92" t="s">
        <v>155</v>
      </c>
      <c r="AT396" s="192" t="s">
        <v>151</v>
      </c>
      <c r="AU396" s="192" t="s">
        <v>78</v>
      </c>
      <c r="AY396" s="19" t="s">
        <v>149</v>
      </c>
      <c r="BE396" s="193">
        <f>IF(N396="základní",J396,0)</f>
        <v>0</v>
      </c>
      <c r="BF396" s="193">
        <f>IF(N396="snížená",J396,0)</f>
        <v>0</v>
      </c>
      <c r="BG396" s="193">
        <f>IF(N396="zákl. přenesená",J396,0)</f>
        <v>0</v>
      </c>
      <c r="BH396" s="193">
        <f>IF(N396="sníž. přenesená",J396,0)</f>
        <v>0</v>
      </c>
      <c r="BI396" s="193">
        <f>IF(N396="nulová",J396,0)</f>
        <v>0</v>
      </c>
      <c r="BJ396" s="19" t="s">
        <v>76</v>
      </c>
      <c r="BK396" s="193">
        <f>ROUND(I396*H396,2)</f>
        <v>0</v>
      </c>
      <c r="BL396" s="19" t="s">
        <v>155</v>
      </c>
      <c r="BM396" s="192" t="s">
        <v>1160</v>
      </c>
    </row>
    <row r="397" spans="1:47" s="2" customFormat="1" ht="11.25">
      <c r="A397" s="36"/>
      <c r="B397" s="37"/>
      <c r="C397" s="38"/>
      <c r="D397" s="194" t="s">
        <v>162</v>
      </c>
      <c r="E397" s="38"/>
      <c r="F397" s="195" t="s">
        <v>508</v>
      </c>
      <c r="G397" s="38"/>
      <c r="H397" s="38"/>
      <c r="I397" s="196"/>
      <c r="J397" s="38"/>
      <c r="K397" s="38"/>
      <c r="L397" s="41"/>
      <c r="M397" s="197"/>
      <c r="N397" s="198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162</v>
      </c>
      <c r="AU397" s="19" t="s">
        <v>78</v>
      </c>
    </row>
    <row r="398" spans="1:65" s="2" customFormat="1" ht="16.5" customHeight="1">
      <c r="A398" s="36"/>
      <c r="B398" s="37"/>
      <c r="C398" s="181" t="s">
        <v>1161</v>
      </c>
      <c r="D398" s="181" t="s">
        <v>151</v>
      </c>
      <c r="E398" s="182" t="s">
        <v>524</v>
      </c>
      <c r="F398" s="183" t="s">
        <v>1162</v>
      </c>
      <c r="G398" s="184" t="s">
        <v>191</v>
      </c>
      <c r="H398" s="185">
        <v>4</v>
      </c>
      <c r="I398" s="186"/>
      <c r="J398" s="187">
        <f>ROUND(I398*H398,2)</f>
        <v>0</v>
      </c>
      <c r="K398" s="183" t="s">
        <v>160</v>
      </c>
      <c r="L398" s="41"/>
      <c r="M398" s="188" t="s">
        <v>19</v>
      </c>
      <c r="N398" s="189" t="s">
        <v>40</v>
      </c>
      <c r="O398" s="66"/>
      <c r="P398" s="190">
        <f>O398*H398</f>
        <v>0</v>
      </c>
      <c r="Q398" s="190">
        <v>0</v>
      </c>
      <c r="R398" s="190">
        <f>Q398*H398</f>
        <v>0</v>
      </c>
      <c r="S398" s="190">
        <v>0</v>
      </c>
      <c r="T398" s="191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92" t="s">
        <v>155</v>
      </c>
      <c r="AT398" s="192" t="s">
        <v>151</v>
      </c>
      <c r="AU398" s="192" t="s">
        <v>78</v>
      </c>
      <c r="AY398" s="19" t="s">
        <v>149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19" t="s">
        <v>76</v>
      </c>
      <c r="BK398" s="193">
        <f>ROUND(I398*H398,2)</f>
        <v>0</v>
      </c>
      <c r="BL398" s="19" t="s">
        <v>155</v>
      </c>
      <c r="BM398" s="192" t="s">
        <v>1163</v>
      </c>
    </row>
    <row r="399" spans="1:47" s="2" customFormat="1" ht="11.25">
      <c r="A399" s="36"/>
      <c r="B399" s="37"/>
      <c r="C399" s="38"/>
      <c r="D399" s="194" t="s">
        <v>162</v>
      </c>
      <c r="E399" s="38"/>
      <c r="F399" s="195" t="s">
        <v>527</v>
      </c>
      <c r="G399" s="38"/>
      <c r="H399" s="38"/>
      <c r="I399" s="196"/>
      <c r="J399" s="38"/>
      <c r="K399" s="38"/>
      <c r="L399" s="41"/>
      <c r="M399" s="197"/>
      <c r="N399" s="198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162</v>
      </c>
      <c r="AU399" s="19" t="s">
        <v>78</v>
      </c>
    </row>
    <row r="400" spans="1:65" s="2" customFormat="1" ht="21.75" customHeight="1">
      <c r="A400" s="36"/>
      <c r="B400" s="37"/>
      <c r="C400" s="181" t="s">
        <v>911</v>
      </c>
      <c r="D400" s="181" t="s">
        <v>151</v>
      </c>
      <c r="E400" s="182" t="s">
        <v>1164</v>
      </c>
      <c r="F400" s="183" t="s">
        <v>1165</v>
      </c>
      <c r="G400" s="184" t="s">
        <v>191</v>
      </c>
      <c r="H400" s="185">
        <v>36.06</v>
      </c>
      <c r="I400" s="186"/>
      <c r="J400" s="187">
        <f>ROUND(I400*H400,2)</f>
        <v>0</v>
      </c>
      <c r="K400" s="183" t="s">
        <v>160</v>
      </c>
      <c r="L400" s="41"/>
      <c r="M400" s="188" t="s">
        <v>19</v>
      </c>
      <c r="N400" s="189" t="s">
        <v>40</v>
      </c>
      <c r="O400" s="66"/>
      <c r="P400" s="190">
        <f>O400*H400</f>
        <v>0</v>
      </c>
      <c r="Q400" s="190">
        <v>0</v>
      </c>
      <c r="R400" s="190">
        <f>Q400*H400</f>
        <v>0</v>
      </c>
      <c r="S400" s="190">
        <v>0</v>
      </c>
      <c r="T400" s="191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2" t="s">
        <v>155</v>
      </c>
      <c r="AT400" s="192" t="s">
        <v>151</v>
      </c>
      <c r="AU400" s="192" t="s">
        <v>78</v>
      </c>
      <c r="AY400" s="19" t="s">
        <v>149</v>
      </c>
      <c r="BE400" s="193">
        <f>IF(N400="základní",J400,0)</f>
        <v>0</v>
      </c>
      <c r="BF400" s="193">
        <f>IF(N400="snížená",J400,0)</f>
        <v>0</v>
      </c>
      <c r="BG400" s="193">
        <f>IF(N400="zákl. přenesená",J400,0)</f>
        <v>0</v>
      </c>
      <c r="BH400" s="193">
        <f>IF(N400="sníž. přenesená",J400,0)</f>
        <v>0</v>
      </c>
      <c r="BI400" s="193">
        <f>IF(N400="nulová",J400,0)</f>
        <v>0</v>
      </c>
      <c r="BJ400" s="19" t="s">
        <v>76</v>
      </c>
      <c r="BK400" s="193">
        <f>ROUND(I400*H400,2)</f>
        <v>0</v>
      </c>
      <c r="BL400" s="19" t="s">
        <v>155</v>
      </c>
      <c r="BM400" s="192" t="s">
        <v>1166</v>
      </c>
    </row>
    <row r="401" spans="1:47" s="2" customFormat="1" ht="11.25">
      <c r="A401" s="36"/>
      <c r="B401" s="37"/>
      <c r="C401" s="38"/>
      <c r="D401" s="194" t="s">
        <v>162</v>
      </c>
      <c r="E401" s="38"/>
      <c r="F401" s="195" t="s">
        <v>1167</v>
      </c>
      <c r="G401" s="38"/>
      <c r="H401" s="38"/>
      <c r="I401" s="196"/>
      <c r="J401" s="38"/>
      <c r="K401" s="38"/>
      <c r="L401" s="41"/>
      <c r="M401" s="197"/>
      <c r="N401" s="198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162</v>
      </c>
      <c r="AU401" s="19" t="s">
        <v>78</v>
      </c>
    </row>
    <row r="402" spans="1:65" s="2" customFormat="1" ht="16.5" customHeight="1">
      <c r="A402" s="36"/>
      <c r="B402" s="37"/>
      <c r="C402" s="181" t="s">
        <v>1168</v>
      </c>
      <c r="D402" s="181" t="s">
        <v>151</v>
      </c>
      <c r="E402" s="182" t="s">
        <v>1169</v>
      </c>
      <c r="F402" s="183" t="s">
        <v>1170</v>
      </c>
      <c r="G402" s="184" t="s">
        <v>191</v>
      </c>
      <c r="H402" s="185">
        <v>36.06</v>
      </c>
      <c r="I402" s="186"/>
      <c r="J402" s="187">
        <f>ROUND(I402*H402,2)</f>
        <v>0</v>
      </c>
      <c r="K402" s="183" t="s">
        <v>160</v>
      </c>
      <c r="L402" s="41"/>
      <c r="M402" s="188" t="s">
        <v>19</v>
      </c>
      <c r="N402" s="189" t="s">
        <v>40</v>
      </c>
      <c r="O402" s="66"/>
      <c r="P402" s="190">
        <f>O402*H402</f>
        <v>0</v>
      </c>
      <c r="Q402" s="190">
        <v>0</v>
      </c>
      <c r="R402" s="190">
        <f>Q402*H402</f>
        <v>0</v>
      </c>
      <c r="S402" s="190">
        <v>0</v>
      </c>
      <c r="T402" s="191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92" t="s">
        <v>155</v>
      </c>
      <c r="AT402" s="192" t="s">
        <v>151</v>
      </c>
      <c r="AU402" s="192" t="s">
        <v>78</v>
      </c>
      <c r="AY402" s="19" t="s">
        <v>149</v>
      </c>
      <c r="BE402" s="193">
        <f>IF(N402="základní",J402,0)</f>
        <v>0</v>
      </c>
      <c r="BF402" s="193">
        <f>IF(N402="snížená",J402,0)</f>
        <v>0</v>
      </c>
      <c r="BG402" s="193">
        <f>IF(N402="zákl. přenesená",J402,0)</f>
        <v>0</v>
      </c>
      <c r="BH402" s="193">
        <f>IF(N402="sníž. přenesená",J402,0)</f>
        <v>0</v>
      </c>
      <c r="BI402" s="193">
        <f>IF(N402="nulová",J402,0)</f>
        <v>0</v>
      </c>
      <c r="BJ402" s="19" t="s">
        <v>76</v>
      </c>
      <c r="BK402" s="193">
        <f>ROUND(I402*H402,2)</f>
        <v>0</v>
      </c>
      <c r="BL402" s="19" t="s">
        <v>155</v>
      </c>
      <c r="BM402" s="192" t="s">
        <v>1171</v>
      </c>
    </row>
    <row r="403" spans="1:47" s="2" customFormat="1" ht="11.25">
      <c r="A403" s="36"/>
      <c r="B403" s="37"/>
      <c r="C403" s="38"/>
      <c r="D403" s="194" t="s">
        <v>162</v>
      </c>
      <c r="E403" s="38"/>
      <c r="F403" s="195" t="s">
        <v>1172</v>
      </c>
      <c r="G403" s="38"/>
      <c r="H403" s="38"/>
      <c r="I403" s="196"/>
      <c r="J403" s="38"/>
      <c r="K403" s="38"/>
      <c r="L403" s="41"/>
      <c r="M403" s="197"/>
      <c r="N403" s="198"/>
      <c r="O403" s="66"/>
      <c r="P403" s="66"/>
      <c r="Q403" s="66"/>
      <c r="R403" s="66"/>
      <c r="S403" s="66"/>
      <c r="T403" s="67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9" t="s">
        <v>162</v>
      </c>
      <c r="AU403" s="19" t="s">
        <v>78</v>
      </c>
    </row>
    <row r="404" spans="2:51" s="14" customFormat="1" ht="11.25">
      <c r="B404" s="210"/>
      <c r="C404" s="211"/>
      <c r="D404" s="201" t="s">
        <v>164</v>
      </c>
      <c r="E404" s="212" t="s">
        <v>19</v>
      </c>
      <c r="F404" s="213" t="s">
        <v>1173</v>
      </c>
      <c r="G404" s="211"/>
      <c r="H404" s="214">
        <v>36.06</v>
      </c>
      <c r="I404" s="215"/>
      <c r="J404" s="211"/>
      <c r="K404" s="211"/>
      <c r="L404" s="216"/>
      <c r="M404" s="217"/>
      <c r="N404" s="218"/>
      <c r="O404" s="218"/>
      <c r="P404" s="218"/>
      <c r="Q404" s="218"/>
      <c r="R404" s="218"/>
      <c r="S404" s="218"/>
      <c r="T404" s="219"/>
      <c r="AT404" s="220" t="s">
        <v>164</v>
      </c>
      <c r="AU404" s="220" t="s">
        <v>78</v>
      </c>
      <c r="AV404" s="14" t="s">
        <v>78</v>
      </c>
      <c r="AW404" s="14" t="s">
        <v>31</v>
      </c>
      <c r="AX404" s="14" t="s">
        <v>69</v>
      </c>
      <c r="AY404" s="220" t="s">
        <v>149</v>
      </c>
    </row>
    <row r="405" spans="2:51" s="15" customFormat="1" ht="11.25">
      <c r="B405" s="221"/>
      <c r="C405" s="222"/>
      <c r="D405" s="201" t="s">
        <v>164</v>
      </c>
      <c r="E405" s="223" t="s">
        <v>19</v>
      </c>
      <c r="F405" s="224" t="s">
        <v>166</v>
      </c>
      <c r="G405" s="222"/>
      <c r="H405" s="225">
        <v>36.06</v>
      </c>
      <c r="I405" s="226"/>
      <c r="J405" s="222"/>
      <c r="K405" s="222"/>
      <c r="L405" s="227"/>
      <c r="M405" s="228"/>
      <c r="N405" s="229"/>
      <c r="O405" s="229"/>
      <c r="P405" s="229"/>
      <c r="Q405" s="229"/>
      <c r="R405" s="229"/>
      <c r="S405" s="229"/>
      <c r="T405" s="230"/>
      <c r="AT405" s="231" t="s">
        <v>164</v>
      </c>
      <c r="AU405" s="231" t="s">
        <v>78</v>
      </c>
      <c r="AV405" s="15" t="s">
        <v>155</v>
      </c>
      <c r="AW405" s="15" t="s">
        <v>31</v>
      </c>
      <c r="AX405" s="15" t="s">
        <v>76</v>
      </c>
      <c r="AY405" s="231" t="s">
        <v>149</v>
      </c>
    </row>
    <row r="406" spans="1:65" s="2" customFormat="1" ht="16.5" customHeight="1">
      <c r="A406" s="36"/>
      <c r="B406" s="37"/>
      <c r="C406" s="181" t="s">
        <v>914</v>
      </c>
      <c r="D406" s="181" t="s">
        <v>151</v>
      </c>
      <c r="E406" s="182" t="s">
        <v>1174</v>
      </c>
      <c r="F406" s="183" t="s">
        <v>1175</v>
      </c>
      <c r="G406" s="184" t="s">
        <v>191</v>
      </c>
      <c r="H406" s="185">
        <v>2</v>
      </c>
      <c r="I406" s="186"/>
      <c r="J406" s="187">
        <f>ROUND(I406*H406,2)</f>
        <v>0</v>
      </c>
      <c r="K406" s="183" t="s">
        <v>160</v>
      </c>
      <c r="L406" s="41"/>
      <c r="M406" s="188" t="s">
        <v>19</v>
      </c>
      <c r="N406" s="189" t="s">
        <v>40</v>
      </c>
      <c r="O406" s="66"/>
      <c r="P406" s="190">
        <f>O406*H406</f>
        <v>0</v>
      </c>
      <c r="Q406" s="190">
        <v>0</v>
      </c>
      <c r="R406" s="190">
        <f>Q406*H406</f>
        <v>0</v>
      </c>
      <c r="S406" s="190">
        <v>0</v>
      </c>
      <c r="T406" s="191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92" t="s">
        <v>155</v>
      </c>
      <c r="AT406" s="192" t="s">
        <v>151</v>
      </c>
      <c r="AU406" s="192" t="s">
        <v>78</v>
      </c>
      <c r="AY406" s="19" t="s">
        <v>149</v>
      </c>
      <c r="BE406" s="193">
        <f>IF(N406="základní",J406,0)</f>
        <v>0</v>
      </c>
      <c r="BF406" s="193">
        <f>IF(N406="snížená",J406,0)</f>
        <v>0</v>
      </c>
      <c r="BG406" s="193">
        <f>IF(N406="zákl. přenesená",J406,0)</f>
        <v>0</v>
      </c>
      <c r="BH406" s="193">
        <f>IF(N406="sníž. přenesená",J406,0)</f>
        <v>0</v>
      </c>
      <c r="BI406" s="193">
        <f>IF(N406="nulová",J406,0)</f>
        <v>0</v>
      </c>
      <c r="BJ406" s="19" t="s">
        <v>76</v>
      </c>
      <c r="BK406" s="193">
        <f>ROUND(I406*H406,2)</f>
        <v>0</v>
      </c>
      <c r="BL406" s="19" t="s">
        <v>155</v>
      </c>
      <c r="BM406" s="192" t="s">
        <v>1176</v>
      </c>
    </row>
    <row r="407" spans="1:47" s="2" customFormat="1" ht="11.25">
      <c r="A407" s="36"/>
      <c r="B407" s="37"/>
      <c r="C407" s="38"/>
      <c r="D407" s="194" t="s">
        <v>162</v>
      </c>
      <c r="E407" s="38"/>
      <c r="F407" s="195" t="s">
        <v>1177</v>
      </c>
      <c r="G407" s="38"/>
      <c r="H407" s="38"/>
      <c r="I407" s="196"/>
      <c r="J407" s="38"/>
      <c r="K407" s="38"/>
      <c r="L407" s="41"/>
      <c r="M407" s="197"/>
      <c r="N407" s="198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162</v>
      </c>
      <c r="AU407" s="19" t="s">
        <v>78</v>
      </c>
    </row>
    <row r="408" spans="1:65" s="2" customFormat="1" ht="16.5" customHeight="1">
      <c r="A408" s="36"/>
      <c r="B408" s="37"/>
      <c r="C408" s="181" t="s">
        <v>1178</v>
      </c>
      <c r="D408" s="181" t="s">
        <v>151</v>
      </c>
      <c r="E408" s="182" t="s">
        <v>1179</v>
      </c>
      <c r="F408" s="183" t="s">
        <v>1180</v>
      </c>
      <c r="G408" s="184" t="s">
        <v>191</v>
      </c>
      <c r="H408" s="185">
        <v>4</v>
      </c>
      <c r="I408" s="186"/>
      <c r="J408" s="187">
        <f>ROUND(I408*H408,2)</f>
        <v>0</v>
      </c>
      <c r="K408" s="183" t="s">
        <v>160</v>
      </c>
      <c r="L408" s="41"/>
      <c r="M408" s="188" t="s">
        <v>19</v>
      </c>
      <c r="N408" s="189" t="s">
        <v>40</v>
      </c>
      <c r="O408" s="66"/>
      <c r="P408" s="190">
        <f>O408*H408</f>
        <v>0</v>
      </c>
      <c r="Q408" s="190">
        <v>0</v>
      </c>
      <c r="R408" s="190">
        <f>Q408*H408</f>
        <v>0</v>
      </c>
      <c r="S408" s="190">
        <v>0</v>
      </c>
      <c r="T408" s="191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92" t="s">
        <v>155</v>
      </c>
      <c r="AT408" s="192" t="s">
        <v>151</v>
      </c>
      <c r="AU408" s="192" t="s">
        <v>78</v>
      </c>
      <c r="AY408" s="19" t="s">
        <v>149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9" t="s">
        <v>76</v>
      </c>
      <c r="BK408" s="193">
        <f>ROUND(I408*H408,2)</f>
        <v>0</v>
      </c>
      <c r="BL408" s="19" t="s">
        <v>155</v>
      </c>
      <c r="BM408" s="192" t="s">
        <v>1181</v>
      </c>
    </row>
    <row r="409" spans="1:47" s="2" customFormat="1" ht="11.25">
      <c r="A409" s="36"/>
      <c r="B409" s="37"/>
      <c r="C409" s="38"/>
      <c r="D409" s="194" t="s">
        <v>162</v>
      </c>
      <c r="E409" s="38"/>
      <c r="F409" s="195" t="s">
        <v>1182</v>
      </c>
      <c r="G409" s="38"/>
      <c r="H409" s="38"/>
      <c r="I409" s="196"/>
      <c r="J409" s="38"/>
      <c r="K409" s="38"/>
      <c r="L409" s="41"/>
      <c r="M409" s="197"/>
      <c r="N409" s="198"/>
      <c r="O409" s="66"/>
      <c r="P409" s="66"/>
      <c r="Q409" s="66"/>
      <c r="R409" s="66"/>
      <c r="S409" s="66"/>
      <c r="T409" s="67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T409" s="19" t="s">
        <v>162</v>
      </c>
      <c r="AU409" s="19" t="s">
        <v>78</v>
      </c>
    </row>
    <row r="410" spans="2:51" s="14" customFormat="1" ht="11.25">
      <c r="B410" s="210"/>
      <c r="C410" s="211"/>
      <c r="D410" s="201" t="s">
        <v>164</v>
      </c>
      <c r="E410" s="212" t="s">
        <v>19</v>
      </c>
      <c r="F410" s="213" t="s">
        <v>1183</v>
      </c>
      <c r="G410" s="211"/>
      <c r="H410" s="214">
        <v>4</v>
      </c>
      <c r="I410" s="215"/>
      <c r="J410" s="211"/>
      <c r="K410" s="211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164</v>
      </c>
      <c r="AU410" s="220" t="s">
        <v>78</v>
      </c>
      <c r="AV410" s="14" t="s">
        <v>78</v>
      </c>
      <c r="AW410" s="14" t="s">
        <v>31</v>
      </c>
      <c r="AX410" s="14" t="s">
        <v>69</v>
      </c>
      <c r="AY410" s="220" t="s">
        <v>149</v>
      </c>
    </row>
    <row r="411" spans="2:51" s="15" customFormat="1" ht="11.25">
      <c r="B411" s="221"/>
      <c r="C411" s="222"/>
      <c r="D411" s="201" t="s">
        <v>164</v>
      </c>
      <c r="E411" s="223" t="s">
        <v>19</v>
      </c>
      <c r="F411" s="224" t="s">
        <v>166</v>
      </c>
      <c r="G411" s="222"/>
      <c r="H411" s="225">
        <v>4</v>
      </c>
      <c r="I411" s="226"/>
      <c r="J411" s="222"/>
      <c r="K411" s="222"/>
      <c r="L411" s="227"/>
      <c r="M411" s="228"/>
      <c r="N411" s="229"/>
      <c r="O411" s="229"/>
      <c r="P411" s="229"/>
      <c r="Q411" s="229"/>
      <c r="R411" s="229"/>
      <c r="S411" s="229"/>
      <c r="T411" s="230"/>
      <c r="AT411" s="231" t="s">
        <v>164</v>
      </c>
      <c r="AU411" s="231" t="s">
        <v>78</v>
      </c>
      <c r="AV411" s="15" t="s">
        <v>155</v>
      </c>
      <c r="AW411" s="15" t="s">
        <v>31</v>
      </c>
      <c r="AX411" s="15" t="s">
        <v>76</v>
      </c>
      <c r="AY411" s="231" t="s">
        <v>149</v>
      </c>
    </row>
    <row r="412" spans="1:65" s="2" customFormat="1" ht="16.5" customHeight="1">
      <c r="A412" s="36"/>
      <c r="B412" s="37"/>
      <c r="C412" s="181" t="s">
        <v>917</v>
      </c>
      <c r="D412" s="181" t="s">
        <v>151</v>
      </c>
      <c r="E412" s="182" t="s">
        <v>1184</v>
      </c>
      <c r="F412" s="183" t="s">
        <v>1185</v>
      </c>
      <c r="G412" s="184" t="s">
        <v>159</v>
      </c>
      <c r="H412" s="185">
        <v>4.5</v>
      </c>
      <c r="I412" s="186"/>
      <c r="J412" s="187">
        <f>ROUND(I412*H412,2)</f>
        <v>0</v>
      </c>
      <c r="K412" s="183" t="s">
        <v>160</v>
      </c>
      <c r="L412" s="41"/>
      <c r="M412" s="188" t="s">
        <v>19</v>
      </c>
      <c r="N412" s="189" t="s">
        <v>40</v>
      </c>
      <c r="O412" s="66"/>
      <c r="P412" s="190">
        <f>O412*H412</f>
        <v>0</v>
      </c>
      <c r="Q412" s="190">
        <v>0</v>
      </c>
      <c r="R412" s="190">
        <f>Q412*H412</f>
        <v>0</v>
      </c>
      <c r="S412" s="190">
        <v>0</v>
      </c>
      <c r="T412" s="191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92" t="s">
        <v>155</v>
      </c>
      <c r="AT412" s="192" t="s">
        <v>151</v>
      </c>
      <c r="AU412" s="192" t="s">
        <v>78</v>
      </c>
      <c r="AY412" s="19" t="s">
        <v>149</v>
      </c>
      <c r="BE412" s="193">
        <f>IF(N412="základní",J412,0)</f>
        <v>0</v>
      </c>
      <c r="BF412" s="193">
        <f>IF(N412="snížená",J412,0)</f>
        <v>0</v>
      </c>
      <c r="BG412" s="193">
        <f>IF(N412="zákl. přenesená",J412,0)</f>
        <v>0</v>
      </c>
      <c r="BH412" s="193">
        <f>IF(N412="sníž. přenesená",J412,0)</f>
        <v>0</v>
      </c>
      <c r="BI412" s="193">
        <f>IF(N412="nulová",J412,0)</f>
        <v>0</v>
      </c>
      <c r="BJ412" s="19" t="s">
        <v>76</v>
      </c>
      <c r="BK412" s="193">
        <f>ROUND(I412*H412,2)</f>
        <v>0</v>
      </c>
      <c r="BL412" s="19" t="s">
        <v>155</v>
      </c>
      <c r="BM412" s="192" t="s">
        <v>1186</v>
      </c>
    </row>
    <row r="413" spans="1:47" s="2" customFormat="1" ht="11.25">
      <c r="A413" s="36"/>
      <c r="B413" s="37"/>
      <c r="C413" s="38"/>
      <c r="D413" s="194" t="s">
        <v>162</v>
      </c>
      <c r="E413" s="38"/>
      <c r="F413" s="195" t="s">
        <v>1187</v>
      </c>
      <c r="G413" s="38"/>
      <c r="H413" s="38"/>
      <c r="I413" s="196"/>
      <c r="J413" s="38"/>
      <c r="K413" s="38"/>
      <c r="L413" s="41"/>
      <c r="M413" s="197"/>
      <c r="N413" s="198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162</v>
      </c>
      <c r="AU413" s="19" t="s">
        <v>78</v>
      </c>
    </row>
    <row r="414" spans="2:63" s="12" customFormat="1" ht="22.9" customHeight="1">
      <c r="B414" s="165"/>
      <c r="C414" s="166"/>
      <c r="D414" s="167" t="s">
        <v>68</v>
      </c>
      <c r="E414" s="179" t="s">
        <v>572</v>
      </c>
      <c r="F414" s="179" t="s">
        <v>573</v>
      </c>
      <c r="G414" s="166"/>
      <c r="H414" s="166"/>
      <c r="I414" s="169"/>
      <c r="J414" s="180">
        <f>BK414</f>
        <v>0</v>
      </c>
      <c r="K414" s="166"/>
      <c r="L414" s="171"/>
      <c r="M414" s="172"/>
      <c r="N414" s="173"/>
      <c r="O414" s="173"/>
      <c r="P414" s="174">
        <f>SUM(P415:P424)</f>
        <v>0</v>
      </c>
      <c r="Q414" s="173"/>
      <c r="R414" s="174">
        <f>SUM(R415:R424)</f>
        <v>0</v>
      </c>
      <c r="S414" s="173"/>
      <c r="T414" s="175">
        <f>SUM(T415:T424)</f>
        <v>0</v>
      </c>
      <c r="AR414" s="176" t="s">
        <v>76</v>
      </c>
      <c r="AT414" s="177" t="s">
        <v>68</v>
      </c>
      <c r="AU414" s="177" t="s">
        <v>76</v>
      </c>
      <c r="AY414" s="176" t="s">
        <v>149</v>
      </c>
      <c r="BK414" s="178">
        <f>SUM(BK415:BK424)</f>
        <v>0</v>
      </c>
    </row>
    <row r="415" spans="1:65" s="2" customFormat="1" ht="24.2" customHeight="1">
      <c r="A415" s="36"/>
      <c r="B415" s="37"/>
      <c r="C415" s="181" t="s">
        <v>1188</v>
      </c>
      <c r="D415" s="181" t="s">
        <v>151</v>
      </c>
      <c r="E415" s="182" t="s">
        <v>1189</v>
      </c>
      <c r="F415" s="183" t="s">
        <v>1190</v>
      </c>
      <c r="G415" s="184" t="s">
        <v>249</v>
      </c>
      <c r="H415" s="185">
        <v>1.338</v>
      </c>
      <c r="I415" s="186"/>
      <c r="J415" s="187">
        <f>ROUND(I415*H415,2)</f>
        <v>0</v>
      </c>
      <c r="K415" s="183" t="s">
        <v>160</v>
      </c>
      <c r="L415" s="41"/>
      <c r="M415" s="188" t="s">
        <v>19</v>
      </c>
      <c r="N415" s="189" t="s">
        <v>40</v>
      </c>
      <c r="O415" s="66"/>
      <c r="P415" s="190">
        <f>O415*H415</f>
        <v>0</v>
      </c>
      <c r="Q415" s="190">
        <v>0</v>
      </c>
      <c r="R415" s="190">
        <f>Q415*H415</f>
        <v>0</v>
      </c>
      <c r="S415" s="190">
        <v>0</v>
      </c>
      <c r="T415" s="191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92" t="s">
        <v>155</v>
      </c>
      <c r="AT415" s="192" t="s">
        <v>151</v>
      </c>
      <c r="AU415" s="192" t="s">
        <v>78</v>
      </c>
      <c r="AY415" s="19" t="s">
        <v>149</v>
      </c>
      <c r="BE415" s="193">
        <f>IF(N415="základní",J415,0)</f>
        <v>0</v>
      </c>
      <c r="BF415" s="193">
        <f>IF(N415="snížená",J415,0)</f>
        <v>0</v>
      </c>
      <c r="BG415" s="193">
        <f>IF(N415="zákl. přenesená",J415,0)</f>
        <v>0</v>
      </c>
      <c r="BH415" s="193">
        <f>IF(N415="sníž. přenesená",J415,0)</f>
        <v>0</v>
      </c>
      <c r="BI415" s="193">
        <f>IF(N415="nulová",J415,0)</f>
        <v>0</v>
      </c>
      <c r="BJ415" s="19" t="s">
        <v>76</v>
      </c>
      <c r="BK415" s="193">
        <f>ROUND(I415*H415,2)</f>
        <v>0</v>
      </c>
      <c r="BL415" s="19" t="s">
        <v>155</v>
      </c>
      <c r="BM415" s="192" t="s">
        <v>1191</v>
      </c>
    </row>
    <row r="416" spans="1:47" s="2" customFormat="1" ht="11.25">
      <c r="A416" s="36"/>
      <c r="B416" s="37"/>
      <c r="C416" s="38"/>
      <c r="D416" s="194" t="s">
        <v>162</v>
      </c>
      <c r="E416" s="38"/>
      <c r="F416" s="195" t="s">
        <v>1192</v>
      </c>
      <c r="G416" s="38"/>
      <c r="H416" s="38"/>
      <c r="I416" s="196"/>
      <c r="J416" s="38"/>
      <c r="K416" s="38"/>
      <c r="L416" s="41"/>
      <c r="M416" s="197"/>
      <c r="N416" s="198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162</v>
      </c>
      <c r="AU416" s="19" t="s">
        <v>78</v>
      </c>
    </row>
    <row r="417" spans="1:65" s="2" customFormat="1" ht="16.5" customHeight="1">
      <c r="A417" s="36"/>
      <c r="B417" s="37"/>
      <c r="C417" s="181" t="s">
        <v>920</v>
      </c>
      <c r="D417" s="181" t="s">
        <v>151</v>
      </c>
      <c r="E417" s="182" t="s">
        <v>1193</v>
      </c>
      <c r="F417" s="183" t="s">
        <v>1194</v>
      </c>
      <c r="G417" s="184" t="s">
        <v>249</v>
      </c>
      <c r="H417" s="185">
        <v>1.338</v>
      </c>
      <c r="I417" s="186"/>
      <c r="J417" s="187">
        <f>ROUND(I417*H417,2)</f>
        <v>0</v>
      </c>
      <c r="K417" s="183" t="s">
        <v>160</v>
      </c>
      <c r="L417" s="41"/>
      <c r="M417" s="188" t="s">
        <v>19</v>
      </c>
      <c r="N417" s="189" t="s">
        <v>40</v>
      </c>
      <c r="O417" s="66"/>
      <c r="P417" s="190">
        <f>O417*H417</f>
        <v>0</v>
      </c>
      <c r="Q417" s="190">
        <v>0</v>
      </c>
      <c r="R417" s="190">
        <f>Q417*H417</f>
        <v>0</v>
      </c>
      <c r="S417" s="190">
        <v>0</v>
      </c>
      <c r="T417" s="191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92" t="s">
        <v>155</v>
      </c>
      <c r="AT417" s="192" t="s">
        <v>151</v>
      </c>
      <c r="AU417" s="192" t="s">
        <v>78</v>
      </c>
      <c r="AY417" s="19" t="s">
        <v>149</v>
      </c>
      <c r="BE417" s="193">
        <f>IF(N417="základní",J417,0)</f>
        <v>0</v>
      </c>
      <c r="BF417" s="193">
        <f>IF(N417="snížená",J417,0)</f>
        <v>0</v>
      </c>
      <c r="BG417" s="193">
        <f>IF(N417="zákl. přenesená",J417,0)</f>
        <v>0</v>
      </c>
      <c r="BH417" s="193">
        <f>IF(N417="sníž. přenesená",J417,0)</f>
        <v>0</v>
      </c>
      <c r="BI417" s="193">
        <f>IF(N417="nulová",J417,0)</f>
        <v>0</v>
      </c>
      <c r="BJ417" s="19" t="s">
        <v>76</v>
      </c>
      <c r="BK417" s="193">
        <f>ROUND(I417*H417,2)</f>
        <v>0</v>
      </c>
      <c r="BL417" s="19" t="s">
        <v>155</v>
      </c>
      <c r="BM417" s="192" t="s">
        <v>1195</v>
      </c>
    </row>
    <row r="418" spans="1:47" s="2" customFormat="1" ht="11.25">
      <c r="A418" s="36"/>
      <c r="B418" s="37"/>
      <c r="C418" s="38"/>
      <c r="D418" s="194" t="s">
        <v>162</v>
      </c>
      <c r="E418" s="38"/>
      <c r="F418" s="195" t="s">
        <v>1196</v>
      </c>
      <c r="G418" s="38"/>
      <c r="H418" s="38"/>
      <c r="I418" s="196"/>
      <c r="J418" s="38"/>
      <c r="K418" s="38"/>
      <c r="L418" s="41"/>
      <c r="M418" s="197"/>
      <c r="N418" s="198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162</v>
      </c>
      <c r="AU418" s="19" t="s">
        <v>78</v>
      </c>
    </row>
    <row r="419" spans="1:65" s="2" customFormat="1" ht="16.5" customHeight="1">
      <c r="A419" s="36"/>
      <c r="B419" s="37"/>
      <c r="C419" s="181" t="s">
        <v>1197</v>
      </c>
      <c r="D419" s="181" t="s">
        <v>151</v>
      </c>
      <c r="E419" s="182" t="s">
        <v>1198</v>
      </c>
      <c r="F419" s="183" t="s">
        <v>1199</v>
      </c>
      <c r="G419" s="184" t="s">
        <v>249</v>
      </c>
      <c r="H419" s="185">
        <v>13.38</v>
      </c>
      <c r="I419" s="186"/>
      <c r="J419" s="187">
        <f>ROUND(I419*H419,2)</f>
        <v>0</v>
      </c>
      <c r="K419" s="183" t="s">
        <v>160</v>
      </c>
      <c r="L419" s="41"/>
      <c r="M419" s="188" t="s">
        <v>19</v>
      </c>
      <c r="N419" s="189" t="s">
        <v>40</v>
      </c>
      <c r="O419" s="66"/>
      <c r="P419" s="190">
        <f>O419*H419</f>
        <v>0</v>
      </c>
      <c r="Q419" s="190">
        <v>0</v>
      </c>
      <c r="R419" s="190">
        <f>Q419*H419</f>
        <v>0</v>
      </c>
      <c r="S419" s="190">
        <v>0</v>
      </c>
      <c r="T419" s="191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92" t="s">
        <v>155</v>
      </c>
      <c r="AT419" s="192" t="s">
        <v>151</v>
      </c>
      <c r="AU419" s="192" t="s">
        <v>78</v>
      </c>
      <c r="AY419" s="19" t="s">
        <v>149</v>
      </c>
      <c r="BE419" s="193">
        <f>IF(N419="základní",J419,0)</f>
        <v>0</v>
      </c>
      <c r="BF419" s="193">
        <f>IF(N419="snížená",J419,0)</f>
        <v>0</v>
      </c>
      <c r="BG419" s="193">
        <f>IF(N419="zákl. přenesená",J419,0)</f>
        <v>0</v>
      </c>
      <c r="BH419" s="193">
        <f>IF(N419="sníž. přenesená",J419,0)</f>
        <v>0</v>
      </c>
      <c r="BI419" s="193">
        <f>IF(N419="nulová",J419,0)</f>
        <v>0</v>
      </c>
      <c r="BJ419" s="19" t="s">
        <v>76</v>
      </c>
      <c r="BK419" s="193">
        <f>ROUND(I419*H419,2)</f>
        <v>0</v>
      </c>
      <c r="BL419" s="19" t="s">
        <v>155</v>
      </c>
      <c r="BM419" s="192" t="s">
        <v>1200</v>
      </c>
    </row>
    <row r="420" spans="1:47" s="2" customFormat="1" ht="11.25">
      <c r="A420" s="36"/>
      <c r="B420" s="37"/>
      <c r="C420" s="38"/>
      <c r="D420" s="194" t="s">
        <v>162</v>
      </c>
      <c r="E420" s="38"/>
      <c r="F420" s="195" t="s">
        <v>1201</v>
      </c>
      <c r="G420" s="38"/>
      <c r="H420" s="38"/>
      <c r="I420" s="196"/>
      <c r="J420" s="38"/>
      <c r="K420" s="38"/>
      <c r="L420" s="41"/>
      <c r="M420" s="197"/>
      <c r="N420" s="198"/>
      <c r="O420" s="66"/>
      <c r="P420" s="66"/>
      <c r="Q420" s="66"/>
      <c r="R420" s="66"/>
      <c r="S420" s="66"/>
      <c r="T420" s="67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162</v>
      </c>
      <c r="AU420" s="19" t="s">
        <v>78</v>
      </c>
    </row>
    <row r="421" spans="2:51" s="14" customFormat="1" ht="11.25">
      <c r="B421" s="210"/>
      <c r="C421" s="211"/>
      <c r="D421" s="201" t="s">
        <v>164</v>
      </c>
      <c r="E421" s="212" t="s">
        <v>19</v>
      </c>
      <c r="F421" s="213" t="s">
        <v>1202</v>
      </c>
      <c r="G421" s="211"/>
      <c r="H421" s="214">
        <v>13.38</v>
      </c>
      <c r="I421" s="215"/>
      <c r="J421" s="211"/>
      <c r="K421" s="211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164</v>
      </c>
      <c r="AU421" s="220" t="s">
        <v>78</v>
      </c>
      <c r="AV421" s="14" t="s">
        <v>78</v>
      </c>
      <c r="AW421" s="14" t="s">
        <v>31</v>
      </c>
      <c r="AX421" s="14" t="s">
        <v>69</v>
      </c>
      <c r="AY421" s="220" t="s">
        <v>149</v>
      </c>
    </row>
    <row r="422" spans="2:51" s="15" customFormat="1" ht="11.25">
      <c r="B422" s="221"/>
      <c r="C422" s="222"/>
      <c r="D422" s="201" t="s">
        <v>164</v>
      </c>
      <c r="E422" s="223" t="s">
        <v>19</v>
      </c>
      <c r="F422" s="224" t="s">
        <v>166</v>
      </c>
      <c r="G422" s="222"/>
      <c r="H422" s="225">
        <v>13.38</v>
      </c>
      <c r="I422" s="226"/>
      <c r="J422" s="222"/>
      <c r="K422" s="222"/>
      <c r="L422" s="227"/>
      <c r="M422" s="228"/>
      <c r="N422" s="229"/>
      <c r="O422" s="229"/>
      <c r="P422" s="229"/>
      <c r="Q422" s="229"/>
      <c r="R422" s="229"/>
      <c r="S422" s="229"/>
      <c r="T422" s="230"/>
      <c r="AT422" s="231" t="s">
        <v>164</v>
      </c>
      <c r="AU422" s="231" t="s">
        <v>78</v>
      </c>
      <c r="AV422" s="15" t="s">
        <v>155</v>
      </c>
      <c r="AW422" s="15" t="s">
        <v>31</v>
      </c>
      <c r="AX422" s="15" t="s">
        <v>76</v>
      </c>
      <c r="AY422" s="231" t="s">
        <v>149</v>
      </c>
    </row>
    <row r="423" spans="1:65" s="2" customFormat="1" ht="16.5" customHeight="1">
      <c r="A423" s="36"/>
      <c r="B423" s="37"/>
      <c r="C423" s="181" t="s">
        <v>924</v>
      </c>
      <c r="D423" s="181" t="s">
        <v>151</v>
      </c>
      <c r="E423" s="182" t="s">
        <v>1203</v>
      </c>
      <c r="F423" s="183" t="s">
        <v>1204</v>
      </c>
      <c r="G423" s="184" t="s">
        <v>249</v>
      </c>
      <c r="H423" s="185">
        <v>1.338</v>
      </c>
      <c r="I423" s="186"/>
      <c r="J423" s="187">
        <f>ROUND(I423*H423,2)</f>
        <v>0</v>
      </c>
      <c r="K423" s="183" t="s">
        <v>160</v>
      </c>
      <c r="L423" s="41"/>
      <c r="M423" s="188" t="s">
        <v>19</v>
      </c>
      <c r="N423" s="189" t="s">
        <v>40</v>
      </c>
      <c r="O423" s="66"/>
      <c r="P423" s="190">
        <f>O423*H423</f>
        <v>0</v>
      </c>
      <c r="Q423" s="190">
        <v>0</v>
      </c>
      <c r="R423" s="190">
        <f>Q423*H423</f>
        <v>0</v>
      </c>
      <c r="S423" s="190">
        <v>0</v>
      </c>
      <c r="T423" s="191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92" t="s">
        <v>155</v>
      </c>
      <c r="AT423" s="192" t="s">
        <v>151</v>
      </c>
      <c r="AU423" s="192" t="s">
        <v>78</v>
      </c>
      <c r="AY423" s="19" t="s">
        <v>149</v>
      </c>
      <c r="BE423" s="193">
        <f>IF(N423="základní",J423,0)</f>
        <v>0</v>
      </c>
      <c r="BF423" s="193">
        <f>IF(N423="snížená",J423,0)</f>
        <v>0</v>
      </c>
      <c r="BG423" s="193">
        <f>IF(N423="zákl. přenesená",J423,0)</f>
        <v>0</v>
      </c>
      <c r="BH423" s="193">
        <f>IF(N423="sníž. přenesená",J423,0)</f>
        <v>0</v>
      </c>
      <c r="BI423" s="193">
        <f>IF(N423="nulová",J423,0)</f>
        <v>0</v>
      </c>
      <c r="BJ423" s="19" t="s">
        <v>76</v>
      </c>
      <c r="BK423" s="193">
        <f>ROUND(I423*H423,2)</f>
        <v>0</v>
      </c>
      <c r="BL423" s="19" t="s">
        <v>155</v>
      </c>
      <c r="BM423" s="192" t="s">
        <v>1205</v>
      </c>
    </row>
    <row r="424" spans="1:47" s="2" customFormat="1" ht="11.25">
      <c r="A424" s="36"/>
      <c r="B424" s="37"/>
      <c r="C424" s="38"/>
      <c r="D424" s="194" t="s">
        <v>162</v>
      </c>
      <c r="E424" s="38"/>
      <c r="F424" s="195" t="s">
        <v>1206</v>
      </c>
      <c r="G424" s="38"/>
      <c r="H424" s="38"/>
      <c r="I424" s="196"/>
      <c r="J424" s="38"/>
      <c r="K424" s="38"/>
      <c r="L424" s="41"/>
      <c r="M424" s="197"/>
      <c r="N424" s="198"/>
      <c r="O424" s="66"/>
      <c r="P424" s="66"/>
      <c r="Q424" s="66"/>
      <c r="R424" s="66"/>
      <c r="S424" s="66"/>
      <c r="T424" s="67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9" t="s">
        <v>162</v>
      </c>
      <c r="AU424" s="19" t="s">
        <v>78</v>
      </c>
    </row>
    <row r="425" spans="2:63" s="12" customFormat="1" ht="22.9" customHeight="1">
      <c r="B425" s="165"/>
      <c r="C425" s="166"/>
      <c r="D425" s="167" t="s">
        <v>68</v>
      </c>
      <c r="E425" s="179" t="s">
        <v>578</v>
      </c>
      <c r="F425" s="179" t="s">
        <v>579</v>
      </c>
      <c r="G425" s="166"/>
      <c r="H425" s="166"/>
      <c r="I425" s="169"/>
      <c r="J425" s="180">
        <f>BK425</f>
        <v>0</v>
      </c>
      <c r="K425" s="166"/>
      <c r="L425" s="171"/>
      <c r="M425" s="172"/>
      <c r="N425" s="173"/>
      <c r="O425" s="173"/>
      <c r="P425" s="174">
        <f>SUM(P426:P429)</f>
        <v>0</v>
      </c>
      <c r="Q425" s="173"/>
      <c r="R425" s="174">
        <f>SUM(R426:R429)</f>
        <v>0</v>
      </c>
      <c r="S425" s="173"/>
      <c r="T425" s="175">
        <f>SUM(T426:T429)</f>
        <v>0</v>
      </c>
      <c r="AR425" s="176" t="s">
        <v>76</v>
      </c>
      <c r="AT425" s="177" t="s">
        <v>68</v>
      </c>
      <c r="AU425" s="177" t="s">
        <v>76</v>
      </c>
      <c r="AY425" s="176" t="s">
        <v>149</v>
      </c>
      <c r="BK425" s="178">
        <f>SUM(BK426:BK429)</f>
        <v>0</v>
      </c>
    </row>
    <row r="426" spans="1:65" s="2" customFormat="1" ht="21.75" customHeight="1">
      <c r="A426" s="36"/>
      <c r="B426" s="37"/>
      <c r="C426" s="181" t="s">
        <v>1207</v>
      </c>
      <c r="D426" s="181" t="s">
        <v>151</v>
      </c>
      <c r="E426" s="182" t="s">
        <v>581</v>
      </c>
      <c r="F426" s="183" t="s">
        <v>1208</v>
      </c>
      <c r="G426" s="184" t="s">
        <v>249</v>
      </c>
      <c r="H426" s="185">
        <v>597.273</v>
      </c>
      <c r="I426" s="186"/>
      <c r="J426" s="187">
        <f>ROUND(I426*H426,2)</f>
        <v>0</v>
      </c>
      <c r="K426" s="183" t="s">
        <v>160</v>
      </c>
      <c r="L426" s="41"/>
      <c r="M426" s="188" t="s">
        <v>19</v>
      </c>
      <c r="N426" s="189" t="s">
        <v>40</v>
      </c>
      <c r="O426" s="66"/>
      <c r="P426" s="190">
        <f>O426*H426</f>
        <v>0</v>
      </c>
      <c r="Q426" s="190">
        <v>0</v>
      </c>
      <c r="R426" s="190">
        <f>Q426*H426</f>
        <v>0</v>
      </c>
      <c r="S426" s="190">
        <v>0</v>
      </c>
      <c r="T426" s="191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92" t="s">
        <v>155</v>
      </c>
      <c r="AT426" s="192" t="s">
        <v>151</v>
      </c>
      <c r="AU426" s="192" t="s">
        <v>78</v>
      </c>
      <c r="AY426" s="19" t="s">
        <v>149</v>
      </c>
      <c r="BE426" s="193">
        <f>IF(N426="základní",J426,0)</f>
        <v>0</v>
      </c>
      <c r="BF426" s="193">
        <f>IF(N426="snížená",J426,0)</f>
        <v>0</v>
      </c>
      <c r="BG426" s="193">
        <f>IF(N426="zákl. přenesená",J426,0)</f>
        <v>0</v>
      </c>
      <c r="BH426" s="193">
        <f>IF(N426="sníž. přenesená",J426,0)</f>
        <v>0</v>
      </c>
      <c r="BI426" s="193">
        <f>IF(N426="nulová",J426,0)</f>
        <v>0</v>
      </c>
      <c r="BJ426" s="19" t="s">
        <v>76</v>
      </c>
      <c r="BK426" s="193">
        <f>ROUND(I426*H426,2)</f>
        <v>0</v>
      </c>
      <c r="BL426" s="19" t="s">
        <v>155</v>
      </c>
      <c r="BM426" s="192" t="s">
        <v>1209</v>
      </c>
    </row>
    <row r="427" spans="1:47" s="2" customFormat="1" ht="11.25">
      <c r="A427" s="36"/>
      <c r="B427" s="37"/>
      <c r="C427" s="38"/>
      <c r="D427" s="194" t="s">
        <v>162</v>
      </c>
      <c r="E427" s="38"/>
      <c r="F427" s="195" t="s">
        <v>1210</v>
      </c>
      <c r="G427" s="38"/>
      <c r="H427" s="38"/>
      <c r="I427" s="196"/>
      <c r="J427" s="38"/>
      <c r="K427" s="38"/>
      <c r="L427" s="41"/>
      <c r="M427" s="197"/>
      <c r="N427" s="198"/>
      <c r="O427" s="66"/>
      <c r="P427" s="66"/>
      <c r="Q427" s="66"/>
      <c r="R427" s="66"/>
      <c r="S427" s="66"/>
      <c r="T427" s="67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9" t="s">
        <v>162</v>
      </c>
      <c r="AU427" s="19" t="s">
        <v>78</v>
      </c>
    </row>
    <row r="428" spans="1:65" s="2" customFormat="1" ht="16.5" customHeight="1">
      <c r="A428" s="36"/>
      <c r="B428" s="37"/>
      <c r="C428" s="181" t="s">
        <v>927</v>
      </c>
      <c r="D428" s="181" t="s">
        <v>151</v>
      </c>
      <c r="E428" s="182" t="s">
        <v>1211</v>
      </c>
      <c r="F428" s="183" t="s">
        <v>1212</v>
      </c>
      <c r="G428" s="184" t="s">
        <v>249</v>
      </c>
      <c r="H428" s="185">
        <v>60.382</v>
      </c>
      <c r="I428" s="186"/>
      <c r="J428" s="187">
        <f>ROUND(I428*H428,2)</f>
        <v>0</v>
      </c>
      <c r="K428" s="183" t="s">
        <v>160</v>
      </c>
      <c r="L428" s="41"/>
      <c r="M428" s="188" t="s">
        <v>19</v>
      </c>
      <c r="N428" s="189" t="s">
        <v>40</v>
      </c>
      <c r="O428" s="66"/>
      <c r="P428" s="190">
        <f>O428*H428</f>
        <v>0</v>
      </c>
      <c r="Q428" s="190">
        <v>0</v>
      </c>
      <c r="R428" s="190">
        <f>Q428*H428</f>
        <v>0</v>
      </c>
      <c r="S428" s="190">
        <v>0</v>
      </c>
      <c r="T428" s="191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92" t="s">
        <v>155</v>
      </c>
      <c r="AT428" s="192" t="s">
        <v>151</v>
      </c>
      <c r="AU428" s="192" t="s">
        <v>78</v>
      </c>
      <c r="AY428" s="19" t="s">
        <v>149</v>
      </c>
      <c r="BE428" s="193">
        <f>IF(N428="základní",J428,0)</f>
        <v>0</v>
      </c>
      <c r="BF428" s="193">
        <f>IF(N428="snížená",J428,0)</f>
        <v>0</v>
      </c>
      <c r="BG428" s="193">
        <f>IF(N428="zákl. přenesená",J428,0)</f>
        <v>0</v>
      </c>
      <c r="BH428" s="193">
        <f>IF(N428="sníž. přenesená",J428,0)</f>
        <v>0</v>
      </c>
      <c r="BI428" s="193">
        <f>IF(N428="nulová",J428,0)</f>
        <v>0</v>
      </c>
      <c r="BJ428" s="19" t="s">
        <v>76</v>
      </c>
      <c r="BK428" s="193">
        <f>ROUND(I428*H428,2)</f>
        <v>0</v>
      </c>
      <c r="BL428" s="19" t="s">
        <v>155</v>
      </c>
      <c r="BM428" s="192" t="s">
        <v>1213</v>
      </c>
    </row>
    <row r="429" spans="1:47" s="2" customFormat="1" ht="11.25">
      <c r="A429" s="36"/>
      <c r="B429" s="37"/>
      <c r="C429" s="38"/>
      <c r="D429" s="194" t="s">
        <v>162</v>
      </c>
      <c r="E429" s="38"/>
      <c r="F429" s="195" t="s">
        <v>1214</v>
      </c>
      <c r="G429" s="38"/>
      <c r="H429" s="38"/>
      <c r="I429" s="196"/>
      <c r="J429" s="38"/>
      <c r="K429" s="38"/>
      <c r="L429" s="41"/>
      <c r="M429" s="259"/>
      <c r="N429" s="260"/>
      <c r="O429" s="245"/>
      <c r="P429" s="245"/>
      <c r="Q429" s="245"/>
      <c r="R429" s="245"/>
      <c r="S429" s="245"/>
      <c r="T429" s="261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162</v>
      </c>
      <c r="AU429" s="19" t="s">
        <v>78</v>
      </c>
    </row>
    <row r="430" spans="1:31" s="2" customFormat="1" ht="6.95" customHeight="1">
      <c r="A430" s="36"/>
      <c r="B430" s="49"/>
      <c r="C430" s="50"/>
      <c r="D430" s="50"/>
      <c r="E430" s="50"/>
      <c r="F430" s="50"/>
      <c r="G430" s="50"/>
      <c r="H430" s="50"/>
      <c r="I430" s="50"/>
      <c r="J430" s="50"/>
      <c r="K430" s="50"/>
      <c r="L430" s="41"/>
      <c r="M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</row>
  </sheetData>
  <sheetProtection algorithmName="SHA-512" hashValue="1Sr6AEkIaamdSR3nqM1Ers6y3/F5+y9VL1JyIZk01vGTNMkj293olydkJKlSN8VXJHsfKmJ5u4Nvxs1RMiNfIw==" saltValue="4b8VU7I1iHnesyaWHsrsRtInKAkqHAx4U2CL3vsRUBXEUqtsNMZ0ftp8yaFZSkZNpvuUPQWYsHUfKU0Gqt2Bcw==" spinCount="100000" sheet="1" objects="1" scenarios="1" formatColumns="0" formatRows="0" autoFilter="0"/>
  <autoFilter ref="C95:K429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1" r:id="rId1" display="https://podminky.urs.cz/item/CS_URS_2024_01/113107341"/>
    <hyperlink ref="F106" r:id="rId2" display="https://podminky.urs.cz/item/CS_URS_2024_01/113154123"/>
    <hyperlink ref="F111" r:id="rId3" display="https://podminky.urs.cz/item/CS_URS_2024_01/113201112"/>
    <hyperlink ref="F113" r:id="rId4" display="https://podminky.urs.cz/item/CS_URS_2024_01/113202111"/>
    <hyperlink ref="F115" r:id="rId5" display="https://podminky.urs.cz/item/CS_URS_2024_01/115101201"/>
    <hyperlink ref="F117" r:id="rId6" display="https://podminky.urs.cz/item/CS_URS_2024_01/115101301"/>
    <hyperlink ref="F119" r:id="rId7" display="https://podminky.urs.cz/item/CS_URS_2024_01/119001405"/>
    <hyperlink ref="F123" r:id="rId8" display="https://podminky.urs.cz/item/CS_URS_2024_01/119001406"/>
    <hyperlink ref="F125" r:id="rId9" display="https://podminky.urs.cz/item/CS_URS_2024_01/119001421"/>
    <hyperlink ref="F129" r:id="rId10" display="https://podminky.urs.cz/item/CS_URS_2024_01/132154205"/>
    <hyperlink ref="F138" r:id="rId11" display="https://podminky.urs.cz/item/CS_URS_2024_01/132254205"/>
    <hyperlink ref="F140" r:id="rId12" display="https://podminky.urs.cz/item/CS_URS_2024_01/133254102"/>
    <hyperlink ref="F144" r:id="rId13" display="https://podminky.urs.cz/item/CS_URS_2024_01/139001101"/>
    <hyperlink ref="F147" r:id="rId14" display="https://podminky.urs.cz/item/CS_URS_2024_01/151101101"/>
    <hyperlink ref="F151" r:id="rId15" display="https://podminky.urs.cz/item/CS_URS_2024_01/151101111"/>
    <hyperlink ref="F153" r:id="rId16" display="https://podminky.urs.cz/item/CS_URS_2024_01/151811132"/>
    <hyperlink ref="F157" r:id="rId17" display="https://podminky.urs.cz/item/CS_URS_2024_01/151811232"/>
    <hyperlink ref="F159" r:id="rId18" display="https://podminky.urs.cz/item/CS_URS_2024_01/162451106"/>
    <hyperlink ref="F167" r:id="rId19" display="https://podminky.urs.cz/item/CS_URS_2024_01/167151111"/>
    <hyperlink ref="F171" r:id="rId20" display="https://podminky.urs.cz/item/CS_URS_2024_01/174151101"/>
    <hyperlink ref="F181" r:id="rId21" display="https://podminky.urs.cz/item/CS_URS_2024_01/175151101"/>
    <hyperlink ref="F190" r:id="rId22" display="https://podminky.urs.cz/item/CS_URS_2024_01/451573111"/>
    <hyperlink ref="F194" r:id="rId23" display="https://podminky.urs.cz/item/CS_URS_2024_01/452313141"/>
    <hyperlink ref="F198" r:id="rId24" display="https://podminky.urs.cz/item/CS_URS_2024_01/452351111"/>
    <hyperlink ref="F200" r:id="rId25" display="https://podminky.urs.cz/item/CS_URS_2024_01/452351112"/>
    <hyperlink ref="F203" r:id="rId26" display="https://podminky.urs.cz/item/CS_URS_2024_01/564861011"/>
    <hyperlink ref="F209" r:id="rId27" display="https://podminky.urs.cz/item/CS_URS_2024_01/564861111"/>
    <hyperlink ref="F213" r:id="rId28" display="https://podminky.urs.cz/item/CS_URS_2024_01/564952111"/>
    <hyperlink ref="F215" r:id="rId29" display="https://podminky.urs.cz/item/CS_URS_2024_01/564952111"/>
    <hyperlink ref="F217" r:id="rId30" display="https://podminky.urs.cz/item/CS_URS_2024_01/565166101"/>
    <hyperlink ref="F222" r:id="rId31" display="https://podminky.urs.cz/item/CS_URS_2024_01/573231106"/>
    <hyperlink ref="F224" r:id="rId32" display="https://podminky.urs.cz/item/CS_URS_2024_01/577134111"/>
    <hyperlink ref="F229" r:id="rId33" display="https://podminky.urs.cz/item/CS_URS_2024_01/577143111"/>
    <hyperlink ref="F233" r:id="rId34" display="https://podminky.urs.cz/item/CS_URS_2024_01/596211110"/>
    <hyperlink ref="F236" r:id="rId35" display="https://podminky.urs.cz/item/CS_URS_2024_01/850245921"/>
    <hyperlink ref="F238" r:id="rId36" display="https://podminky.urs.cz/item/CS_URS_2024_01/850355921"/>
    <hyperlink ref="F240" r:id="rId37" display="https://podminky.urs.cz/item/CS_URS_2024_01/850365921"/>
    <hyperlink ref="F242" r:id="rId38" display="https://podminky.urs.cz/item/CS_URS_2024_01/851261131"/>
    <hyperlink ref="F245" r:id="rId39" display="https://podminky.urs.cz/item/CS_URS_2024_01/851351131"/>
    <hyperlink ref="F252" r:id="rId40" display="https://podminky.urs.cz/item/CS_URS_2024_01/851361131"/>
    <hyperlink ref="F257" r:id="rId41" display="https://podminky.urs.cz/item/CS_URS_2024_01/852241122"/>
    <hyperlink ref="F260" r:id="rId42" display="https://podminky.urs.cz/item/CS_URS_2024_01/891361811"/>
    <hyperlink ref="F263" r:id="rId43" display="https://podminky.urs.cz/item/CS_URS_2024_01/899910212"/>
    <hyperlink ref="F268" r:id="rId44" display="https://podminky.urs.cz/item/CS_URS_2024_01/892271111"/>
    <hyperlink ref="F270" r:id="rId45" display="https://podminky.urs.cz/item/CS_URS_2024_01/892351111"/>
    <hyperlink ref="F272" r:id="rId46" display="https://podminky.urs.cz/item/CS_URS_2024_01/892381111"/>
    <hyperlink ref="F274" r:id="rId47" display="https://podminky.urs.cz/item/CS_URS_2024_01/892273122"/>
    <hyperlink ref="F276" r:id="rId48" display="https://podminky.urs.cz/item/CS_URS_2024_01/892353122"/>
    <hyperlink ref="F278" r:id="rId49" display="https://podminky.urs.cz/item/CS_URS_2024_01/892383122"/>
    <hyperlink ref="F280" r:id="rId50" display="https://podminky.urs.cz/item/CS_URS_2024_01/892372111"/>
    <hyperlink ref="F282" r:id="rId51" display="https://podminky.urs.cz/item/CS_URS_2024_01/899712111"/>
    <hyperlink ref="F289" r:id="rId52" display="https://podminky.urs.cz/item/CS_URS_2024_01/899722113"/>
    <hyperlink ref="F292" r:id="rId53" display="https://podminky.urs.cz/item/CS_URS_2024_01/857242122"/>
    <hyperlink ref="F296" r:id="rId54" display="https://podminky.urs.cz/item/CS_URS_2024_01/857262122"/>
    <hyperlink ref="F303" r:id="rId55" display="https://podminky.urs.cz/item/CS_URS_2024_01/857352122"/>
    <hyperlink ref="F309" r:id="rId56" display="https://podminky.urs.cz/item/CS_URS_2024_01/857362122"/>
    <hyperlink ref="F326" r:id="rId57" display="https://podminky.urs.cz/item/CS_URS_2024_01/891241112"/>
    <hyperlink ref="F329" r:id="rId58" display="https://podminky.urs.cz/item/CS_URS_2024_01/891261112"/>
    <hyperlink ref="F333" r:id="rId59" display="https://podminky.urs.cz/item/CS_URS_2024_01/891351112"/>
    <hyperlink ref="F337" r:id="rId60" display="https://podminky.urs.cz/item/CS_URS_2024_01/891361112"/>
    <hyperlink ref="F341" r:id="rId61" display="https://podminky.urs.cz/item/CS_URS_2024_01/891247112"/>
    <hyperlink ref="F345" r:id="rId62" display="https://podminky.urs.cz/item/CS_URS_2024_01/899401112"/>
    <hyperlink ref="F348" r:id="rId63" display="https://podminky.urs.cz/item/CS_URS_2024_01/899401113"/>
    <hyperlink ref="F384" r:id="rId64" display="https://podminky.urs.cz/item/CS_URS_2024_01/892241111"/>
    <hyperlink ref="F386" r:id="rId65" display="https://podminky.urs.cz/item/CS_URS_2024_01/892271111"/>
    <hyperlink ref="F388" r:id="rId66" display="https://podminky.urs.cz/item/CS_URS_2024_01/892351111"/>
    <hyperlink ref="F390" r:id="rId67" display="https://podminky.urs.cz/item/CS_URS_2024_01/892233122"/>
    <hyperlink ref="F392" r:id="rId68" display="https://podminky.urs.cz/item/CS_URS_2024_01/892273122"/>
    <hyperlink ref="F394" r:id="rId69" display="https://podminky.urs.cz/item/CS_URS_2024_01/892353122"/>
    <hyperlink ref="F397" r:id="rId70" display="https://podminky.urs.cz/item/CS_URS_2024_01/916131213"/>
    <hyperlink ref="F399" r:id="rId71" display="https://podminky.urs.cz/item/CS_URS_2024_01/916241113"/>
    <hyperlink ref="F401" r:id="rId72" display="https://podminky.urs.cz/item/CS_URS_2024_01/919732221"/>
    <hyperlink ref="F403" r:id="rId73" display="https://podminky.urs.cz/item/CS_URS_2024_01/919735111"/>
    <hyperlink ref="F407" r:id="rId74" display="https://podminky.urs.cz/item/CS_URS_2024_01/979021112"/>
    <hyperlink ref="F409" r:id="rId75" display="https://podminky.urs.cz/item/CS_URS_2024_01/979021113"/>
    <hyperlink ref="F413" r:id="rId76" display="https://podminky.urs.cz/item/CS_URS_2024_01/979054451"/>
    <hyperlink ref="F416" r:id="rId77" display="https://podminky.urs.cz/item/CS_URS_2024_01/997013875"/>
    <hyperlink ref="F418" r:id="rId78" display="https://podminky.urs.cz/item/CS_URS_2024_01/997221571"/>
    <hyperlink ref="F420" r:id="rId79" display="https://podminky.urs.cz/item/CS_URS_2024_01/997221579"/>
    <hyperlink ref="F424" r:id="rId80" display="https://podminky.urs.cz/item/CS_URS_2024_01/997221612"/>
    <hyperlink ref="F427" r:id="rId81" display="https://podminky.urs.cz/item/CS_URS_2024_01/998225111"/>
    <hyperlink ref="F429" r:id="rId82" display="https://podminky.urs.cz/item/CS_URS_2024_01/998273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89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78</v>
      </c>
    </row>
    <row r="4" spans="2:46" s="1" customFormat="1" ht="24.95" customHeight="1">
      <c r="B4" s="22"/>
      <c r="D4" s="113" t="s">
        <v>111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Oprava povrchu komunikací, výměna vodovodu a oprava kanalizace v Klatovech 2024, 5. část</v>
      </c>
      <c r="F7" s="405"/>
      <c r="G7" s="405"/>
      <c r="H7" s="405"/>
      <c r="L7" s="22"/>
    </row>
    <row r="8" spans="2:12" s="1" customFormat="1" ht="12" customHeight="1">
      <c r="B8" s="22"/>
      <c r="D8" s="115" t="s">
        <v>114</v>
      </c>
      <c r="L8" s="22"/>
    </row>
    <row r="9" spans="1:31" s="2" customFormat="1" ht="16.5" customHeight="1">
      <c r="A9" s="36"/>
      <c r="B9" s="41"/>
      <c r="C9" s="36"/>
      <c r="D9" s="36"/>
      <c r="E9" s="404" t="s">
        <v>115</v>
      </c>
      <c r="F9" s="406"/>
      <c r="G9" s="406"/>
      <c r="H9" s="406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116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07" t="s">
        <v>1215</v>
      </c>
      <c r="F11" s="406"/>
      <c r="G11" s="406"/>
      <c r="H11" s="406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19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21</v>
      </c>
      <c r="E14" s="36"/>
      <c r="F14" s="105" t="s">
        <v>22</v>
      </c>
      <c r="G14" s="36"/>
      <c r="H14" s="36"/>
      <c r="I14" s="115" t="s">
        <v>23</v>
      </c>
      <c r="J14" s="117" t="str">
        <f>'Rekapitulace stavby'!AN8</f>
        <v>10. 4. 2024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25</v>
      </c>
      <c r="E16" s="36"/>
      <c r="F16" s="36"/>
      <c r="G16" s="36"/>
      <c r="H16" s="36"/>
      <c r="I16" s="115" t="s">
        <v>26</v>
      </c>
      <c r="J16" s="105" t="str">
        <f>IF('Rekapitulace stavby'!AN10="","",'Rekapitulace stavby'!AN10)</f>
        <v/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5" t="s">
        <v>27</v>
      </c>
      <c r="J17" s="105" t="str">
        <f>IF('Rekapitulace stavby'!AN11="","",'Rekapitulace stavby'!AN11)</f>
        <v/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28</v>
      </c>
      <c r="E19" s="36"/>
      <c r="F19" s="36"/>
      <c r="G19" s="36"/>
      <c r="H19" s="36"/>
      <c r="I19" s="115" t="s">
        <v>26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08" t="str">
        <f>'Rekapitulace stavby'!E14</f>
        <v>Vyplň údaj</v>
      </c>
      <c r="F20" s="409"/>
      <c r="G20" s="409"/>
      <c r="H20" s="409"/>
      <c r="I20" s="115" t="s">
        <v>27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30</v>
      </c>
      <c r="E22" s="36"/>
      <c r="F22" s="36"/>
      <c r="G22" s="36"/>
      <c r="H22" s="36"/>
      <c r="I22" s="115" t="s">
        <v>26</v>
      </c>
      <c r="J22" s="105" t="str">
        <f>IF('Rekapitulace stavby'!AN16="","",'Rekapitulace stavby'!AN16)</f>
        <v/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 xml:space="preserve"> </v>
      </c>
      <c r="F23" s="36"/>
      <c r="G23" s="36"/>
      <c r="H23" s="36"/>
      <c r="I23" s="115" t="s">
        <v>27</v>
      </c>
      <c r="J23" s="105" t="str">
        <f>IF('Rekapitulace stavby'!AN17="","",'Rekapitulace stavby'!AN17)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32</v>
      </c>
      <c r="E25" s="36"/>
      <c r="F25" s="36"/>
      <c r="G25" s="36"/>
      <c r="H25" s="36"/>
      <c r="I25" s="115" t="s">
        <v>26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5" t="s">
        <v>27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33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410" t="s">
        <v>19</v>
      </c>
      <c r="F29" s="410"/>
      <c r="G29" s="410"/>
      <c r="H29" s="41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35</v>
      </c>
      <c r="E32" s="36"/>
      <c r="F32" s="36"/>
      <c r="G32" s="36"/>
      <c r="H32" s="36"/>
      <c r="I32" s="36"/>
      <c r="J32" s="123">
        <f>ROUND(J90,2)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37</v>
      </c>
      <c r="G34" s="36"/>
      <c r="H34" s="36"/>
      <c r="I34" s="124" t="s">
        <v>36</v>
      </c>
      <c r="J34" s="124" t="s">
        <v>38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39</v>
      </c>
      <c r="E35" s="115" t="s">
        <v>40</v>
      </c>
      <c r="F35" s="126">
        <f>ROUND((SUM(BE90:BE117)),2)</f>
        <v>0</v>
      </c>
      <c r="G35" s="36"/>
      <c r="H35" s="36"/>
      <c r="I35" s="127">
        <v>0.21</v>
      </c>
      <c r="J35" s="126">
        <f>ROUND(((SUM(BE90:BE117))*I35),2)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41</v>
      </c>
      <c r="F36" s="126">
        <f>ROUND((SUM(BF90:BF117)),2)</f>
        <v>0</v>
      </c>
      <c r="G36" s="36"/>
      <c r="H36" s="36"/>
      <c r="I36" s="127">
        <v>0.15</v>
      </c>
      <c r="J36" s="126">
        <f>ROUND(((SUM(BF90:BF117))*I36),2)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42</v>
      </c>
      <c r="F37" s="126">
        <f>ROUND((SUM(BG90:BG117)),2)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43</v>
      </c>
      <c r="F38" s="126">
        <f>ROUND((SUM(BH90:BH117)),2)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44</v>
      </c>
      <c r="F39" s="126">
        <f>ROUND((SUM(BI90:BI117)),2)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45</v>
      </c>
      <c r="E41" s="130"/>
      <c r="F41" s="130"/>
      <c r="G41" s="131" t="s">
        <v>46</v>
      </c>
      <c r="H41" s="132" t="s">
        <v>47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118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11" t="str">
        <f>E7</f>
        <v>Oprava povrchu komunikací, výměna vodovodu a oprava kanalizace v Klatovech 2024, 5. část</v>
      </c>
      <c r="F50" s="412"/>
      <c r="G50" s="412"/>
      <c r="H50" s="412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11" t="s">
        <v>115</v>
      </c>
      <c r="F52" s="413"/>
      <c r="G52" s="413"/>
      <c r="H52" s="413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116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211-1 - VRN V+K</v>
      </c>
      <c r="F54" s="413"/>
      <c r="G54" s="413"/>
      <c r="H54" s="413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10. 4. 2024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30</v>
      </c>
      <c r="J58" s="34" t="str">
        <f>E23</f>
        <v xml:space="preserve"> 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28</v>
      </c>
      <c r="D59" s="38"/>
      <c r="E59" s="38"/>
      <c r="F59" s="29" t="str">
        <f>IF(E20="","",E20)</f>
        <v>Vyplň údaj</v>
      </c>
      <c r="G59" s="38"/>
      <c r="H59" s="38"/>
      <c r="I59" s="31" t="s">
        <v>32</v>
      </c>
      <c r="J59" s="34" t="str">
        <f>E26</f>
        <v xml:space="preserve"> 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119</v>
      </c>
      <c r="D61" s="140"/>
      <c r="E61" s="140"/>
      <c r="F61" s="140"/>
      <c r="G61" s="140"/>
      <c r="H61" s="140"/>
      <c r="I61" s="140"/>
      <c r="J61" s="141" t="s">
        <v>120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67</v>
      </c>
      <c r="D63" s="38"/>
      <c r="E63" s="38"/>
      <c r="F63" s="38"/>
      <c r="G63" s="38"/>
      <c r="H63" s="38"/>
      <c r="I63" s="38"/>
      <c r="J63" s="79">
        <f>J90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121</v>
      </c>
    </row>
    <row r="64" spans="2:12" s="9" customFormat="1" ht="24.95" customHeight="1">
      <c r="B64" s="143"/>
      <c r="C64" s="144"/>
      <c r="D64" s="145" t="s">
        <v>131</v>
      </c>
      <c r="E64" s="146"/>
      <c r="F64" s="146"/>
      <c r="G64" s="146"/>
      <c r="H64" s="146"/>
      <c r="I64" s="146"/>
      <c r="J64" s="147">
        <f>J91</f>
        <v>0</v>
      </c>
      <c r="K64" s="144"/>
      <c r="L64" s="148"/>
    </row>
    <row r="65" spans="2:12" s="10" customFormat="1" ht="19.9" customHeight="1">
      <c r="B65" s="149"/>
      <c r="C65" s="99"/>
      <c r="D65" s="150" t="s">
        <v>132</v>
      </c>
      <c r="E65" s="151"/>
      <c r="F65" s="151"/>
      <c r="G65" s="151"/>
      <c r="H65" s="151"/>
      <c r="I65" s="151"/>
      <c r="J65" s="152">
        <f>J92</f>
        <v>0</v>
      </c>
      <c r="K65" s="99"/>
      <c r="L65" s="153"/>
    </row>
    <row r="66" spans="2:12" s="10" customFormat="1" ht="19.9" customHeight="1">
      <c r="B66" s="149"/>
      <c r="C66" s="99"/>
      <c r="D66" s="150" t="s">
        <v>133</v>
      </c>
      <c r="E66" s="151"/>
      <c r="F66" s="151"/>
      <c r="G66" s="151"/>
      <c r="H66" s="151"/>
      <c r="I66" s="151"/>
      <c r="J66" s="152">
        <f>J101</f>
        <v>0</v>
      </c>
      <c r="K66" s="99"/>
      <c r="L66" s="153"/>
    </row>
    <row r="67" spans="2:12" s="10" customFormat="1" ht="19.9" customHeight="1">
      <c r="B67" s="149"/>
      <c r="C67" s="99"/>
      <c r="D67" s="150" t="s">
        <v>1216</v>
      </c>
      <c r="E67" s="151"/>
      <c r="F67" s="151"/>
      <c r="G67" s="151"/>
      <c r="H67" s="151"/>
      <c r="I67" s="151"/>
      <c r="J67" s="152">
        <f>J103</f>
        <v>0</v>
      </c>
      <c r="K67" s="99"/>
      <c r="L67" s="153"/>
    </row>
    <row r="68" spans="2:12" s="10" customFormat="1" ht="19.9" customHeight="1">
      <c r="B68" s="149"/>
      <c r="C68" s="99"/>
      <c r="D68" s="150" t="s">
        <v>1217</v>
      </c>
      <c r="E68" s="151"/>
      <c r="F68" s="151"/>
      <c r="G68" s="151"/>
      <c r="H68" s="151"/>
      <c r="I68" s="151"/>
      <c r="J68" s="152">
        <f>J114</f>
        <v>0</v>
      </c>
      <c r="K68" s="99"/>
      <c r="L68" s="153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134</v>
      </c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11" t="str">
        <f>E7</f>
        <v>Oprava povrchu komunikací, výměna vodovodu a oprava kanalizace v Klatovech 2024, 5. část</v>
      </c>
      <c r="F78" s="412"/>
      <c r="G78" s="412"/>
      <c r="H78" s="412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3"/>
      <c r="C79" s="31" t="s">
        <v>114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36"/>
      <c r="B80" s="37"/>
      <c r="C80" s="38"/>
      <c r="D80" s="38"/>
      <c r="E80" s="411" t="s">
        <v>115</v>
      </c>
      <c r="F80" s="413"/>
      <c r="G80" s="413"/>
      <c r="H80" s="413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116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65" t="str">
        <f>E11</f>
        <v>SO 211-1 - VRN V+K</v>
      </c>
      <c r="F82" s="413"/>
      <c r="G82" s="413"/>
      <c r="H82" s="413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21</v>
      </c>
      <c r="D84" s="38"/>
      <c r="E84" s="38"/>
      <c r="F84" s="29" t="str">
        <f>F14</f>
        <v xml:space="preserve"> </v>
      </c>
      <c r="G84" s="38"/>
      <c r="H84" s="38"/>
      <c r="I84" s="31" t="s">
        <v>23</v>
      </c>
      <c r="J84" s="61" t="str">
        <f>IF(J14="","",J14)</f>
        <v>10. 4. 2024</v>
      </c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25</v>
      </c>
      <c r="D86" s="38"/>
      <c r="E86" s="38"/>
      <c r="F86" s="29" t="str">
        <f>E17</f>
        <v xml:space="preserve"> </v>
      </c>
      <c r="G86" s="38"/>
      <c r="H86" s="38"/>
      <c r="I86" s="31" t="s">
        <v>30</v>
      </c>
      <c r="J86" s="34" t="str">
        <f>E23</f>
        <v xml:space="preserve"> </v>
      </c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28</v>
      </c>
      <c r="D87" s="38"/>
      <c r="E87" s="38"/>
      <c r="F87" s="29" t="str">
        <f>IF(E20="","",E20)</f>
        <v>Vyplň údaj</v>
      </c>
      <c r="G87" s="38"/>
      <c r="H87" s="38"/>
      <c r="I87" s="31" t="s">
        <v>32</v>
      </c>
      <c r="J87" s="34" t="str">
        <f>E26</f>
        <v xml:space="preserve"> 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54"/>
      <c r="B89" s="155"/>
      <c r="C89" s="156" t="s">
        <v>135</v>
      </c>
      <c r="D89" s="157" t="s">
        <v>54</v>
      </c>
      <c r="E89" s="157" t="s">
        <v>50</v>
      </c>
      <c r="F89" s="157" t="s">
        <v>51</v>
      </c>
      <c r="G89" s="157" t="s">
        <v>136</v>
      </c>
      <c r="H89" s="157" t="s">
        <v>137</v>
      </c>
      <c r="I89" s="157" t="s">
        <v>138</v>
      </c>
      <c r="J89" s="157" t="s">
        <v>120</v>
      </c>
      <c r="K89" s="158" t="s">
        <v>139</v>
      </c>
      <c r="L89" s="159"/>
      <c r="M89" s="70" t="s">
        <v>19</v>
      </c>
      <c r="N89" s="71" t="s">
        <v>39</v>
      </c>
      <c r="O89" s="71" t="s">
        <v>140</v>
      </c>
      <c r="P89" s="71" t="s">
        <v>141</v>
      </c>
      <c r="Q89" s="71" t="s">
        <v>142</v>
      </c>
      <c r="R89" s="71" t="s">
        <v>143</v>
      </c>
      <c r="S89" s="71" t="s">
        <v>144</v>
      </c>
      <c r="T89" s="72" t="s">
        <v>145</v>
      </c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</row>
    <row r="90" spans="1:63" s="2" customFormat="1" ht="22.9" customHeight="1">
      <c r="A90" s="36"/>
      <c r="B90" s="37"/>
      <c r="C90" s="77" t="s">
        <v>146</v>
      </c>
      <c r="D90" s="38"/>
      <c r="E90" s="38"/>
      <c r="F90" s="38"/>
      <c r="G90" s="38"/>
      <c r="H90" s="38"/>
      <c r="I90" s="38"/>
      <c r="J90" s="160">
        <f>BK90</f>
        <v>0</v>
      </c>
      <c r="K90" s="38"/>
      <c r="L90" s="41"/>
      <c r="M90" s="73"/>
      <c r="N90" s="161"/>
      <c r="O90" s="74"/>
      <c r="P90" s="162">
        <f>P91</f>
        <v>0</v>
      </c>
      <c r="Q90" s="74"/>
      <c r="R90" s="162">
        <f>R91</f>
        <v>0</v>
      </c>
      <c r="S90" s="74"/>
      <c r="T90" s="163">
        <f>T91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68</v>
      </c>
      <c r="AU90" s="19" t="s">
        <v>121</v>
      </c>
      <c r="BK90" s="164">
        <f>BK91</f>
        <v>0</v>
      </c>
    </row>
    <row r="91" spans="2:63" s="12" customFormat="1" ht="25.9" customHeight="1">
      <c r="B91" s="165"/>
      <c r="C91" s="166"/>
      <c r="D91" s="167" t="s">
        <v>68</v>
      </c>
      <c r="E91" s="168" t="s">
        <v>598</v>
      </c>
      <c r="F91" s="168" t="s">
        <v>599</v>
      </c>
      <c r="G91" s="166"/>
      <c r="H91" s="166"/>
      <c r="I91" s="169"/>
      <c r="J91" s="170">
        <f>BK91</f>
        <v>0</v>
      </c>
      <c r="K91" s="166"/>
      <c r="L91" s="171"/>
      <c r="M91" s="172"/>
      <c r="N91" s="173"/>
      <c r="O91" s="173"/>
      <c r="P91" s="174">
        <f>P92+P101+P103+P114</f>
        <v>0</v>
      </c>
      <c r="Q91" s="173"/>
      <c r="R91" s="174">
        <f>R92+R101+R103+R114</f>
        <v>0</v>
      </c>
      <c r="S91" s="173"/>
      <c r="T91" s="175">
        <f>T92+T101+T103+T114</f>
        <v>0</v>
      </c>
      <c r="AR91" s="176" t="s">
        <v>180</v>
      </c>
      <c r="AT91" s="177" t="s">
        <v>68</v>
      </c>
      <c r="AU91" s="177" t="s">
        <v>69</v>
      </c>
      <c r="AY91" s="176" t="s">
        <v>149</v>
      </c>
      <c r="BK91" s="178">
        <f>BK92+BK101+BK103+BK114</f>
        <v>0</v>
      </c>
    </row>
    <row r="92" spans="2:63" s="12" customFormat="1" ht="22.9" customHeight="1">
      <c r="B92" s="165"/>
      <c r="C92" s="166"/>
      <c r="D92" s="167" t="s">
        <v>68</v>
      </c>
      <c r="E92" s="179" t="s">
        <v>600</v>
      </c>
      <c r="F92" s="179" t="s">
        <v>601</v>
      </c>
      <c r="G92" s="166"/>
      <c r="H92" s="166"/>
      <c r="I92" s="169"/>
      <c r="J92" s="180">
        <f>BK92</f>
        <v>0</v>
      </c>
      <c r="K92" s="166"/>
      <c r="L92" s="171"/>
      <c r="M92" s="172"/>
      <c r="N92" s="173"/>
      <c r="O92" s="173"/>
      <c r="P92" s="174">
        <f>SUM(P93:P100)</f>
        <v>0</v>
      </c>
      <c r="Q92" s="173"/>
      <c r="R92" s="174">
        <f>SUM(R93:R100)</f>
        <v>0</v>
      </c>
      <c r="S92" s="173"/>
      <c r="T92" s="175">
        <f>SUM(T93:T100)</f>
        <v>0</v>
      </c>
      <c r="AR92" s="176" t="s">
        <v>180</v>
      </c>
      <c r="AT92" s="177" t="s">
        <v>68</v>
      </c>
      <c r="AU92" s="177" t="s">
        <v>76</v>
      </c>
      <c r="AY92" s="176" t="s">
        <v>149</v>
      </c>
      <c r="BK92" s="178">
        <f>SUM(BK93:BK100)</f>
        <v>0</v>
      </c>
    </row>
    <row r="93" spans="1:65" s="2" customFormat="1" ht="16.5" customHeight="1">
      <c r="A93" s="36"/>
      <c r="B93" s="37"/>
      <c r="C93" s="181" t="s">
        <v>76</v>
      </c>
      <c r="D93" s="181" t="s">
        <v>151</v>
      </c>
      <c r="E93" s="182" t="s">
        <v>1218</v>
      </c>
      <c r="F93" s="183" t="s">
        <v>1219</v>
      </c>
      <c r="G93" s="184" t="s">
        <v>1089</v>
      </c>
      <c r="H93" s="185">
        <v>1</v>
      </c>
      <c r="I93" s="186"/>
      <c r="J93" s="187">
        <f>ROUND(I93*H93,2)</f>
        <v>0</v>
      </c>
      <c r="K93" s="183" t="s">
        <v>160</v>
      </c>
      <c r="L93" s="41"/>
      <c r="M93" s="188" t="s">
        <v>19</v>
      </c>
      <c r="N93" s="189" t="s">
        <v>40</v>
      </c>
      <c r="O93" s="66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2" t="s">
        <v>155</v>
      </c>
      <c r="AT93" s="192" t="s">
        <v>151</v>
      </c>
      <c r="AU93" s="192" t="s">
        <v>78</v>
      </c>
      <c r="AY93" s="19" t="s">
        <v>149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9" t="s">
        <v>76</v>
      </c>
      <c r="BK93" s="193">
        <f>ROUND(I93*H93,2)</f>
        <v>0</v>
      </c>
      <c r="BL93" s="19" t="s">
        <v>155</v>
      </c>
      <c r="BM93" s="192" t="s">
        <v>78</v>
      </c>
    </row>
    <row r="94" spans="1:47" s="2" customFormat="1" ht="11.25">
      <c r="A94" s="36"/>
      <c r="B94" s="37"/>
      <c r="C94" s="38"/>
      <c r="D94" s="194" t="s">
        <v>162</v>
      </c>
      <c r="E94" s="38"/>
      <c r="F94" s="195" t="s">
        <v>1220</v>
      </c>
      <c r="G94" s="38"/>
      <c r="H94" s="38"/>
      <c r="I94" s="196"/>
      <c r="J94" s="38"/>
      <c r="K94" s="38"/>
      <c r="L94" s="41"/>
      <c r="M94" s="197"/>
      <c r="N94" s="198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162</v>
      </c>
      <c r="AU94" s="19" t="s">
        <v>78</v>
      </c>
    </row>
    <row r="95" spans="1:65" s="2" customFormat="1" ht="16.5" customHeight="1">
      <c r="A95" s="36"/>
      <c r="B95" s="37"/>
      <c r="C95" s="181" t="s">
        <v>78</v>
      </c>
      <c r="D95" s="181" t="s">
        <v>151</v>
      </c>
      <c r="E95" s="182" t="s">
        <v>1221</v>
      </c>
      <c r="F95" s="183" t="s">
        <v>1222</v>
      </c>
      <c r="G95" s="184" t="s">
        <v>1089</v>
      </c>
      <c r="H95" s="185">
        <v>1</v>
      </c>
      <c r="I95" s="186"/>
      <c r="J95" s="187">
        <f>ROUND(I95*H95,2)</f>
        <v>0</v>
      </c>
      <c r="K95" s="183" t="s">
        <v>19</v>
      </c>
      <c r="L95" s="41"/>
      <c r="M95" s="188" t="s">
        <v>19</v>
      </c>
      <c r="N95" s="189" t="s">
        <v>40</v>
      </c>
      <c r="O95" s="66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2" t="s">
        <v>155</v>
      </c>
      <c r="AT95" s="192" t="s">
        <v>151</v>
      </c>
      <c r="AU95" s="192" t="s">
        <v>78</v>
      </c>
      <c r="AY95" s="19" t="s">
        <v>149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9" t="s">
        <v>76</v>
      </c>
      <c r="BK95" s="193">
        <f>ROUND(I95*H95,2)</f>
        <v>0</v>
      </c>
      <c r="BL95" s="19" t="s">
        <v>155</v>
      </c>
      <c r="BM95" s="192" t="s">
        <v>155</v>
      </c>
    </row>
    <row r="96" spans="1:65" s="2" customFormat="1" ht="16.5" customHeight="1">
      <c r="A96" s="36"/>
      <c r="B96" s="37"/>
      <c r="C96" s="181" t="s">
        <v>167</v>
      </c>
      <c r="D96" s="181" t="s">
        <v>151</v>
      </c>
      <c r="E96" s="182" t="s">
        <v>603</v>
      </c>
      <c r="F96" s="183" t="s">
        <v>604</v>
      </c>
      <c r="G96" s="184" t="s">
        <v>1089</v>
      </c>
      <c r="H96" s="185">
        <v>1</v>
      </c>
      <c r="I96" s="186"/>
      <c r="J96" s="187">
        <f>ROUND(I96*H96,2)</f>
        <v>0</v>
      </c>
      <c r="K96" s="183" t="s">
        <v>19</v>
      </c>
      <c r="L96" s="41"/>
      <c r="M96" s="188" t="s">
        <v>19</v>
      </c>
      <c r="N96" s="189" t="s">
        <v>40</v>
      </c>
      <c r="O96" s="66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2" t="s">
        <v>155</v>
      </c>
      <c r="AT96" s="192" t="s">
        <v>151</v>
      </c>
      <c r="AU96" s="192" t="s">
        <v>78</v>
      </c>
      <c r="AY96" s="19" t="s">
        <v>149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9" t="s">
        <v>76</v>
      </c>
      <c r="BK96" s="193">
        <f>ROUND(I96*H96,2)</f>
        <v>0</v>
      </c>
      <c r="BL96" s="19" t="s">
        <v>155</v>
      </c>
      <c r="BM96" s="192" t="s">
        <v>188</v>
      </c>
    </row>
    <row r="97" spans="1:65" s="2" customFormat="1" ht="16.5" customHeight="1">
      <c r="A97" s="36"/>
      <c r="B97" s="37"/>
      <c r="C97" s="181" t="s">
        <v>155</v>
      </c>
      <c r="D97" s="181" t="s">
        <v>151</v>
      </c>
      <c r="E97" s="182" t="s">
        <v>608</v>
      </c>
      <c r="F97" s="183" t="s">
        <v>609</v>
      </c>
      <c r="G97" s="184" t="s">
        <v>1089</v>
      </c>
      <c r="H97" s="185">
        <v>1</v>
      </c>
      <c r="I97" s="186"/>
      <c r="J97" s="187">
        <f>ROUND(I97*H97,2)</f>
        <v>0</v>
      </c>
      <c r="K97" s="183" t="s">
        <v>19</v>
      </c>
      <c r="L97" s="41"/>
      <c r="M97" s="188" t="s">
        <v>19</v>
      </c>
      <c r="N97" s="189" t="s">
        <v>40</v>
      </c>
      <c r="O97" s="66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2" t="s">
        <v>155</v>
      </c>
      <c r="AT97" s="192" t="s">
        <v>151</v>
      </c>
      <c r="AU97" s="192" t="s">
        <v>78</v>
      </c>
      <c r="AY97" s="19" t="s">
        <v>149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9" t="s">
        <v>76</v>
      </c>
      <c r="BK97" s="193">
        <f>ROUND(I97*H97,2)</f>
        <v>0</v>
      </c>
      <c r="BL97" s="19" t="s">
        <v>155</v>
      </c>
      <c r="BM97" s="192" t="s">
        <v>203</v>
      </c>
    </row>
    <row r="98" spans="1:65" s="2" customFormat="1" ht="16.5" customHeight="1">
      <c r="A98" s="36"/>
      <c r="B98" s="37"/>
      <c r="C98" s="181" t="s">
        <v>180</v>
      </c>
      <c r="D98" s="181" t="s">
        <v>151</v>
      </c>
      <c r="E98" s="182" t="s">
        <v>618</v>
      </c>
      <c r="F98" s="183" t="s">
        <v>619</v>
      </c>
      <c r="G98" s="184" t="s">
        <v>1089</v>
      </c>
      <c r="H98" s="185">
        <v>1</v>
      </c>
      <c r="I98" s="186"/>
      <c r="J98" s="187">
        <f>ROUND(I98*H98,2)</f>
        <v>0</v>
      </c>
      <c r="K98" s="183" t="s">
        <v>19</v>
      </c>
      <c r="L98" s="41"/>
      <c r="M98" s="188" t="s">
        <v>19</v>
      </c>
      <c r="N98" s="189" t="s">
        <v>40</v>
      </c>
      <c r="O98" s="66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2" t="s">
        <v>155</v>
      </c>
      <c r="AT98" s="192" t="s">
        <v>151</v>
      </c>
      <c r="AU98" s="192" t="s">
        <v>78</v>
      </c>
      <c r="AY98" s="19" t="s">
        <v>149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9" t="s">
        <v>76</v>
      </c>
      <c r="BK98" s="193">
        <f>ROUND(I98*H98,2)</f>
        <v>0</v>
      </c>
      <c r="BL98" s="19" t="s">
        <v>155</v>
      </c>
      <c r="BM98" s="192" t="s">
        <v>224</v>
      </c>
    </row>
    <row r="99" spans="1:65" s="2" customFormat="1" ht="16.5" customHeight="1">
      <c r="A99" s="36"/>
      <c r="B99" s="37"/>
      <c r="C99" s="181" t="s">
        <v>188</v>
      </c>
      <c r="D99" s="181" t="s">
        <v>151</v>
      </c>
      <c r="E99" s="182" t="s">
        <v>1223</v>
      </c>
      <c r="F99" s="183" t="s">
        <v>1224</v>
      </c>
      <c r="G99" s="184" t="s">
        <v>1089</v>
      </c>
      <c r="H99" s="185">
        <v>1</v>
      </c>
      <c r="I99" s="186"/>
      <c r="J99" s="187">
        <f>ROUND(I99*H99,2)</f>
        <v>0</v>
      </c>
      <c r="K99" s="183" t="s">
        <v>160</v>
      </c>
      <c r="L99" s="41"/>
      <c r="M99" s="188" t="s">
        <v>19</v>
      </c>
      <c r="N99" s="189" t="s">
        <v>40</v>
      </c>
      <c r="O99" s="66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155</v>
      </c>
      <c r="AT99" s="192" t="s">
        <v>151</v>
      </c>
      <c r="AU99" s="192" t="s">
        <v>78</v>
      </c>
      <c r="AY99" s="19" t="s">
        <v>149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9" t="s">
        <v>76</v>
      </c>
      <c r="BK99" s="193">
        <f>ROUND(I99*H99,2)</f>
        <v>0</v>
      </c>
      <c r="BL99" s="19" t="s">
        <v>155</v>
      </c>
      <c r="BM99" s="192" t="s">
        <v>237</v>
      </c>
    </row>
    <row r="100" spans="1:47" s="2" customFormat="1" ht="11.25">
      <c r="A100" s="36"/>
      <c r="B100" s="37"/>
      <c r="C100" s="38"/>
      <c r="D100" s="194" t="s">
        <v>162</v>
      </c>
      <c r="E100" s="38"/>
      <c r="F100" s="195" t="s">
        <v>1225</v>
      </c>
      <c r="G100" s="38"/>
      <c r="H100" s="38"/>
      <c r="I100" s="196"/>
      <c r="J100" s="38"/>
      <c r="K100" s="38"/>
      <c r="L100" s="41"/>
      <c r="M100" s="197"/>
      <c r="N100" s="198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162</v>
      </c>
      <c r="AU100" s="19" t="s">
        <v>78</v>
      </c>
    </row>
    <row r="101" spans="2:63" s="12" customFormat="1" ht="22.9" customHeight="1">
      <c r="B101" s="165"/>
      <c r="C101" s="166"/>
      <c r="D101" s="167" t="s">
        <v>68</v>
      </c>
      <c r="E101" s="179" t="s">
        <v>621</v>
      </c>
      <c r="F101" s="179" t="s">
        <v>622</v>
      </c>
      <c r="G101" s="166"/>
      <c r="H101" s="166"/>
      <c r="I101" s="169"/>
      <c r="J101" s="180">
        <f>BK101</f>
        <v>0</v>
      </c>
      <c r="K101" s="166"/>
      <c r="L101" s="171"/>
      <c r="M101" s="172"/>
      <c r="N101" s="173"/>
      <c r="O101" s="173"/>
      <c r="P101" s="174">
        <f>P102</f>
        <v>0</v>
      </c>
      <c r="Q101" s="173"/>
      <c r="R101" s="174">
        <f>R102</f>
        <v>0</v>
      </c>
      <c r="S101" s="173"/>
      <c r="T101" s="175">
        <f>T102</f>
        <v>0</v>
      </c>
      <c r="AR101" s="176" t="s">
        <v>180</v>
      </c>
      <c r="AT101" s="177" t="s">
        <v>68</v>
      </c>
      <c r="AU101" s="177" t="s">
        <v>76</v>
      </c>
      <c r="AY101" s="176" t="s">
        <v>149</v>
      </c>
      <c r="BK101" s="178">
        <f>BK102</f>
        <v>0</v>
      </c>
    </row>
    <row r="102" spans="1:65" s="2" customFormat="1" ht="16.5" customHeight="1">
      <c r="A102" s="36"/>
      <c r="B102" s="37"/>
      <c r="C102" s="181" t="s">
        <v>196</v>
      </c>
      <c r="D102" s="181" t="s">
        <v>151</v>
      </c>
      <c r="E102" s="182" t="s">
        <v>624</v>
      </c>
      <c r="F102" s="183" t="s">
        <v>622</v>
      </c>
      <c r="G102" s="184" t="s">
        <v>1089</v>
      </c>
      <c r="H102" s="185">
        <v>1</v>
      </c>
      <c r="I102" s="186"/>
      <c r="J102" s="187">
        <f>ROUND(I102*H102,2)</f>
        <v>0</v>
      </c>
      <c r="K102" s="183" t="s">
        <v>19</v>
      </c>
      <c r="L102" s="41"/>
      <c r="M102" s="188" t="s">
        <v>19</v>
      </c>
      <c r="N102" s="189" t="s">
        <v>40</v>
      </c>
      <c r="O102" s="66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155</v>
      </c>
      <c r="AT102" s="192" t="s">
        <v>151</v>
      </c>
      <c r="AU102" s="192" t="s">
        <v>78</v>
      </c>
      <c r="AY102" s="19" t="s">
        <v>149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9" t="s">
        <v>76</v>
      </c>
      <c r="BK102" s="193">
        <f>ROUND(I102*H102,2)</f>
        <v>0</v>
      </c>
      <c r="BL102" s="19" t="s">
        <v>155</v>
      </c>
      <c r="BM102" s="192" t="s">
        <v>252</v>
      </c>
    </row>
    <row r="103" spans="2:63" s="12" customFormat="1" ht="22.9" customHeight="1">
      <c r="B103" s="165"/>
      <c r="C103" s="166"/>
      <c r="D103" s="167" t="s">
        <v>68</v>
      </c>
      <c r="E103" s="179" t="s">
        <v>1226</v>
      </c>
      <c r="F103" s="179" t="s">
        <v>1227</v>
      </c>
      <c r="G103" s="166"/>
      <c r="H103" s="166"/>
      <c r="I103" s="169"/>
      <c r="J103" s="180">
        <f>BK103</f>
        <v>0</v>
      </c>
      <c r="K103" s="166"/>
      <c r="L103" s="171"/>
      <c r="M103" s="172"/>
      <c r="N103" s="173"/>
      <c r="O103" s="173"/>
      <c r="P103" s="174">
        <f>SUM(P104:P113)</f>
        <v>0</v>
      </c>
      <c r="Q103" s="173"/>
      <c r="R103" s="174">
        <f>SUM(R104:R113)</f>
        <v>0</v>
      </c>
      <c r="S103" s="173"/>
      <c r="T103" s="175">
        <f>SUM(T104:T113)</f>
        <v>0</v>
      </c>
      <c r="AR103" s="176" t="s">
        <v>180</v>
      </c>
      <c r="AT103" s="177" t="s">
        <v>68</v>
      </c>
      <c r="AU103" s="177" t="s">
        <v>76</v>
      </c>
      <c r="AY103" s="176" t="s">
        <v>149</v>
      </c>
      <c r="BK103" s="178">
        <f>SUM(BK104:BK113)</f>
        <v>0</v>
      </c>
    </row>
    <row r="104" spans="1:65" s="2" customFormat="1" ht="16.5" customHeight="1">
      <c r="A104" s="36"/>
      <c r="B104" s="37"/>
      <c r="C104" s="181" t="s">
        <v>203</v>
      </c>
      <c r="D104" s="181" t="s">
        <v>151</v>
      </c>
      <c r="E104" s="182" t="s">
        <v>1228</v>
      </c>
      <c r="F104" s="183" t="s">
        <v>1229</v>
      </c>
      <c r="G104" s="184" t="s">
        <v>1089</v>
      </c>
      <c r="H104" s="185">
        <v>43</v>
      </c>
      <c r="I104" s="186"/>
      <c r="J104" s="187">
        <f>ROUND(I104*H104,2)</f>
        <v>0</v>
      </c>
      <c r="K104" s="183" t="s">
        <v>19</v>
      </c>
      <c r="L104" s="41"/>
      <c r="M104" s="188" t="s">
        <v>19</v>
      </c>
      <c r="N104" s="189" t="s">
        <v>40</v>
      </c>
      <c r="O104" s="66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155</v>
      </c>
      <c r="AT104" s="192" t="s">
        <v>151</v>
      </c>
      <c r="AU104" s="192" t="s">
        <v>78</v>
      </c>
      <c r="AY104" s="19" t="s">
        <v>149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76</v>
      </c>
      <c r="BK104" s="193">
        <f>ROUND(I104*H104,2)</f>
        <v>0</v>
      </c>
      <c r="BL104" s="19" t="s">
        <v>155</v>
      </c>
      <c r="BM104" s="192" t="s">
        <v>262</v>
      </c>
    </row>
    <row r="105" spans="2:51" s="14" customFormat="1" ht="11.25">
      <c r="B105" s="210"/>
      <c r="C105" s="211"/>
      <c r="D105" s="201" t="s">
        <v>164</v>
      </c>
      <c r="E105" s="212" t="s">
        <v>19</v>
      </c>
      <c r="F105" s="213" t="s">
        <v>1230</v>
      </c>
      <c r="G105" s="211"/>
      <c r="H105" s="214">
        <v>38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164</v>
      </c>
      <c r="AU105" s="220" t="s">
        <v>78</v>
      </c>
      <c r="AV105" s="14" t="s">
        <v>78</v>
      </c>
      <c r="AW105" s="14" t="s">
        <v>31</v>
      </c>
      <c r="AX105" s="14" t="s">
        <v>69</v>
      </c>
      <c r="AY105" s="220" t="s">
        <v>149</v>
      </c>
    </row>
    <row r="106" spans="2:51" s="14" customFormat="1" ht="11.25">
      <c r="B106" s="210"/>
      <c r="C106" s="211"/>
      <c r="D106" s="201" t="s">
        <v>164</v>
      </c>
      <c r="E106" s="212" t="s">
        <v>19</v>
      </c>
      <c r="F106" s="213" t="s">
        <v>1231</v>
      </c>
      <c r="G106" s="211"/>
      <c r="H106" s="214">
        <v>5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164</v>
      </c>
      <c r="AU106" s="220" t="s">
        <v>78</v>
      </c>
      <c r="AV106" s="14" t="s">
        <v>78</v>
      </c>
      <c r="AW106" s="14" t="s">
        <v>31</v>
      </c>
      <c r="AX106" s="14" t="s">
        <v>69</v>
      </c>
      <c r="AY106" s="220" t="s">
        <v>149</v>
      </c>
    </row>
    <row r="107" spans="2:51" s="15" customFormat="1" ht="11.25">
      <c r="B107" s="221"/>
      <c r="C107" s="222"/>
      <c r="D107" s="201" t="s">
        <v>164</v>
      </c>
      <c r="E107" s="223" t="s">
        <v>19</v>
      </c>
      <c r="F107" s="224" t="s">
        <v>166</v>
      </c>
      <c r="G107" s="222"/>
      <c r="H107" s="225">
        <v>43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164</v>
      </c>
      <c r="AU107" s="231" t="s">
        <v>78</v>
      </c>
      <c r="AV107" s="15" t="s">
        <v>155</v>
      </c>
      <c r="AW107" s="15" t="s">
        <v>31</v>
      </c>
      <c r="AX107" s="15" t="s">
        <v>76</v>
      </c>
      <c r="AY107" s="231" t="s">
        <v>149</v>
      </c>
    </row>
    <row r="108" spans="1:65" s="2" customFormat="1" ht="16.5" customHeight="1">
      <c r="A108" s="36"/>
      <c r="B108" s="37"/>
      <c r="C108" s="181" t="s">
        <v>211</v>
      </c>
      <c r="D108" s="181" t="s">
        <v>151</v>
      </c>
      <c r="E108" s="182" t="s">
        <v>1232</v>
      </c>
      <c r="F108" s="183" t="s">
        <v>1233</v>
      </c>
      <c r="G108" s="184" t="s">
        <v>1089</v>
      </c>
      <c r="H108" s="185">
        <v>8</v>
      </c>
      <c r="I108" s="186"/>
      <c r="J108" s="187">
        <f>ROUND(I108*H108,2)</f>
        <v>0</v>
      </c>
      <c r="K108" s="183" t="s">
        <v>19</v>
      </c>
      <c r="L108" s="41"/>
      <c r="M108" s="188" t="s">
        <v>19</v>
      </c>
      <c r="N108" s="189" t="s">
        <v>40</v>
      </c>
      <c r="O108" s="66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155</v>
      </c>
      <c r="AT108" s="192" t="s">
        <v>151</v>
      </c>
      <c r="AU108" s="192" t="s">
        <v>78</v>
      </c>
      <c r="AY108" s="19" t="s">
        <v>149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9" t="s">
        <v>76</v>
      </c>
      <c r="BK108" s="193">
        <f>ROUND(I108*H108,2)</f>
        <v>0</v>
      </c>
      <c r="BL108" s="19" t="s">
        <v>155</v>
      </c>
      <c r="BM108" s="192" t="s">
        <v>273</v>
      </c>
    </row>
    <row r="109" spans="2:51" s="14" customFormat="1" ht="11.25">
      <c r="B109" s="210"/>
      <c r="C109" s="211"/>
      <c r="D109" s="201" t="s">
        <v>164</v>
      </c>
      <c r="E109" s="212" t="s">
        <v>19</v>
      </c>
      <c r="F109" s="213" t="s">
        <v>1234</v>
      </c>
      <c r="G109" s="211"/>
      <c r="H109" s="214">
        <v>4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164</v>
      </c>
      <c r="AU109" s="220" t="s">
        <v>78</v>
      </c>
      <c r="AV109" s="14" t="s">
        <v>78</v>
      </c>
      <c r="AW109" s="14" t="s">
        <v>31</v>
      </c>
      <c r="AX109" s="14" t="s">
        <v>69</v>
      </c>
      <c r="AY109" s="220" t="s">
        <v>149</v>
      </c>
    </row>
    <row r="110" spans="2:51" s="14" customFormat="1" ht="11.25">
      <c r="B110" s="210"/>
      <c r="C110" s="211"/>
      <c r="D110" s="201" t="s">
        <v>164</v>
      </c>
      <c r="E110" s="212" t="s">
        <v>19</v>
      </c>
      <c r="F110" s="213" t="s">
        <v>1235</v>
      </c>
      <c r="G110" s="211"/>
      <c r="H110" s="214">
        <v>4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164</v>
      </c>
      <c r="AU110" s="220" t="s">
        <v>78</v>
      </c>
      <c r="AV110" s="14" t="s">
        <v>78</v>
      </c>
      <c r="AW110" s="14" t="s">
        <v>31</v>
      </c>
      <c r="AX110" s="14" t="s">
        <v>69</v>
      </c>
      <c r="AY110" s="220" t="s">
        <v>149</v>
      </c>
    </row>
    <row r="111" spans="2:51" s="15" customFormat="1" ht="11.25">
      <c r="B111" s="221"/>
      <c r="C111" s="222"/>
      <c r="D111" s="201" t="s">
        <v>164</v>
      </c>
      <c r="E111" s="223" t="s">
        <v>19</v>
      </c>
      <c r="F111" s="224" t="s">
        <v>166</v>
      </c>
      <c r="G111" s="222"/>
      <c r="H111" s="225">
        <v>8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164</v>
      </c>
      <c r="AU111" s="231" t="s">
        <v>78</v>
      </c>
      <c r="AV111" s="15" t="s">
        <v>155</v>
      </c>
      <c r="AW111" s="15" t="s">
        <v>31</v>
      </c>
      <c r="AX111" s="15" t="s">
        <v>76</v>
      </c>
      <c r="AY111" s="231" t="s">
        <v>149</v>
      </c>
    </row>
    <row r="112" spans="1:65" s="2" customFormat="1" ht="16.5" customHeight="1">
      <c r="A112" s="36"/>
      <c r="B112" s="37"/>
      <c r="C112" s="181" t="s">
        <v>224</v>
      </c>
      <c r="D112" s="181" t="s">
        <v>151</v>
      </c>
      <c r="E112" s="182" t="s">
        <v>1236</v>
      </c>
      <c r="F112" s="183" t="s">
        <v>1237</v>
      </c>
      <c r="G112" s="184" t="s">
        <v>1089</v>
      </c>
      <c r="H112" s="185">
        <v>1</v>
      </c>
      <c r="I112" s="186"/>
      <c r="J112" s="187">
        <f>ROUND(I112*H112,2)</f>
        <v>0</v>
      </c>
      <c r="K112" s="183" t="s">
        <v>19</v>
      </c>
      <c r="L112" s="41"/>
      <c r="M112" s="188" t="s">
        <v>19</v>
      </c>
      <c r="N112" s="189" t="s">
        <v>40</v>
      </c>
      <c r="O112" s="66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155</v>
      </c>
      <c r="AT112" s="192" t="s">
        <v>151</v>
      </c>
      <c r="AU112" s="192" t="s">
        <v>78</v>
      </c>
      <c r="AY112" s="19" t="s">
        <v>149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9" t="s">
        <v>76</v>
      </c>
      <c r="BK112" s="193">
        <f>ROUND(I112*H112,2)</f>
        <v>0</v>
      </c>
      <c r="BL112" s="19" t="s">
        <v>155</v>
      </c>
      <c r="BM112" s="192" t="s">
        <v>287</v>
      </c>
    </row>
    <row r="113" spans="1:65" s="2" customFormat="1" ht="16.5" customHeight="1">
      <c r="A113" s="36"/>
      <c r="B113" s="37"/>
      <c r="C113" s="181" t="s">
        <v>233</v>
      </c>
      <c r="D113" s="181" t="s">
        <v>151</v>
      </c>
      <c r="E113" s="182" t="s">
        <v>1238</v>
      </c>
      <c r="F113" s="183" t="s">
        <v>1239</v>
      </c>
      <c r="G113" s="184" t="s">
        <v>1089</v>
      </c>
      <c r="H113" s="185">
        <v>1</v>
      </c>
      <c r="I113" s="186"/>
      <c r="J113" s="187">
        <f>ROUND(I113*H113,2)</f>
        <v>0</v>
      </c>
      <c r="K113" s="183" t="s">
        <v>19</v>
      </c>
      <c r="L113" s="41"/>
      <c r="M113" s="188" t="s">
        <v>19</v>
      </c>
      <c r="N113" s="189" t="s">
        <v>40</v>
      </c>
      <c r="O113" s="66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155</v>
      </c>
      <c r="AT113" s="192" t="s">
        <v>151</v>
      </c>
      <c r="AU113" s="192" t="s">
        <v>78</v>
      </c>
      <c r="AY113" s="19" t="s">
        <v>149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9" t="s">
        <v>76</v>
      </c>
      <c r="BK113" s="193">
        <f>ROUND(I113*H113,2)</f>
        <v>0</v>
      </c>
      <c r="BL113" s="19" t="s">
        <v>155</v>
      </c>
      <c r="BM113" s="192" t="s">
        <v>298</v>
      </c>
    </row>
    <row r="114" spans="2:63" s="12" customFormat="1" ht="22.9" customHeight="1">
      <c r="B114" s="165"/>
      <c r="C114" s="166"/>
      <c r="D114" s="167" t="s">
        <v>68</v>
      </c>
      <c r="E114" s="179" t="s">
        <v>1240</v>
      </c>
      <c r="F114" s="179" t="s">
        <v>1241</v>
      </c>
      <c r="G114" s="166"/>
      <c r="H114" s="166"/>
      <c r="I114" s="169"/>
      <c r="J114" s="180">
        <f>BK114</f>
        <v>0</v>
      </c>
      <c r="K114" s="166"/>
      <c r="L114" s="171"/>
      <c r="M114" s="172"/>
      <c r="N114" s="173"/>
      <c r="O114" s="173"/>
      <c r="P114" s="174">
        <f>SUM(P115:P117)</f>
        <v>0</v>
      </c>
      <c r="Q114" s="173"/>
      <c r="R114" s="174">
        <f>SUM(R115:R117)</f>
        <v>0</v>
      </c>
      <c r="S114" s="173"/>
      <c r="T114" s="175">
        <f>SUM(T115:T117)</f>
        <v>0</v>
      </c>
      <c r="AR114" s="176" t="s">
        <v>180</v>
      </c>
      <c r="AT114" s="177" t="s">
        <v>68</v>
      </c>
      <c r="AU114" s="177" t="s">
        <v>76</v>
      </c>
      <c r="AY114" s="176" t="s">
        <v>149</v>
      </c>
      <c r="BK114" s="178">
        <f>SUM(BK115:BK117)</f>
        <v>0</v>
      </c>
    </row>
    <row r="115" spans="1:65" s="2" customFormat="1" ht="16.5" customHeight="1">
      <c r="A115" s="36"/>
      <c r="B115" s="37"/>
      <c r="C115" s="181" t="s">
        <v>237</v>
      </c>
      <c r="D115" s="181" t="s">
        <v>151</v>
      </c>
      <c r="E115" s="182" t="s">
        <v>1242</v>
      </c>
      <c r="F115" s="183" t="s">
        <v>1243</v>
      </c>
      <c r="G115" s="184" t="s">
        <v>1089</v>
      </c>
      <c r="H115" s="185">
        <v>1</v>
      </c>
      <c r="I115" s="186"/>
      <c r="J115" s="187">
        <f>ROUND(I115*H115,2)</f>
        <v>0</v>
      </c>
      <c r="K115" s="183" t="s">
        <v>19</v>
      </c>
      <c r="L115" s="41"/>
      <c r="M115" s="188" t="s">
        <v>19</v>
      </c>
      <c r="N115" s="189" t="s">
        <v>40</v>
      </c>
      <c r="O115" s="66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155</v>
      </c>
      <c r="AT115" s="192" t="s">
        <v>151</v>
      </c>
      <c r="AU115" s="192" t="s">
        <v>78</v>
      </c>
      <c r="AY115" s="19" t="s">
        <v>149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9" t="s">
        <v>76</v>
      </c>
      <c r="BK115" s="193">
        <f>ROUND(I115*H115,2)</f>
        <v>0</v>
      </c>
      <c r="BL115" s="19" t="s">
        <v>155</v>
      </c>
      <c r="BM115" s="192" t="s">
        <v>308</v>
      </c>
    </row>
    <row r="116" spans="2:51" s="14" customFormat="1" ht="11.25">
      <c r="B116" s="210"/>
      <c r="C116" s="211"/>
      <c r="D116" s="201" t="s">
        <v>164</v>
      </c>
      <c r="E116" s="212" t="s">
        <v>19</v>
      </c>
      <c r="F116" s="213" t="s">
        <v>1244</v>
      </c>
      <c r="G116" s="211"/>
      <c r="H116" s="214">
        <v>1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164</v>
      </c>
      <c r="AU116" s="220" t="s">
        <v>78</v>
      </c>
      <c r="AV116" s="14" t="s">
        <v>78</v>
      </c>
      <c r="AW116" s="14" t="s">
        <v>31</v>
      </c>
      <c r="AX116" s="14" t="s">
        <v>69</v>
      </c>
      <c r="AY116" s="220" t="s">
        <v>149</v>
      </c>
    </row>
    <row r="117" spans="2:51" s="15" customFormat="1" ht="11.25">
      <c r="B117" s="221"/>
      <c r="C117" s="222"/>
      <c r="D117" s="201" t="s">
        <v>164</v>
      </c>
      <c r="E117" s="223" t="s">
        <v>19</v>
      </c>
      <c r="F117" s="224" t="s">
        <v>166</v>
      </c>
      <c r="G117" s="222"/>
      <c r="H117" s="225">
        <v>1</v>
      </c>
      <c r="I117" s="226"/>
      <c r="J117" s="222"/>
      <c r="K117" s="222"/>
      <c r="L117" s="227"/>
      <c r="M117" s="262"/>
      <c r="N117" s="263"/>
      <c r="O117" s="263"/>
      <c r="P117" s="263"/>
      <c r="Q117" s="263"/>
      <c r="R117" s="263"/>
      <c r="S117" s="263"/>
      <c r="T117" s="264"/>
      <c r="AT117" s="231" t="s">
        <v>164</v>
      </c>
      <c r="AU117" s="231" t="s">
        <v>78</v>
      </c>
      <c r="AV117" s="15" t="s">
        <v>155</v>
      </c>
      <c r="AW117" s="15" t="s">
        <v>31</v>
      </c>
      <c r="AX117" s="15" t="s">
        <v>76</v>
      </c>
      <c r="AY117" s="231" t="s">
        <v>149</v>
      </c>
    </row>
    <row r="118" spans="1:31" s="2" customFormat="1" ht="6.95" customHeight="1">
      <c r="A118" s="36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1"/>
      <c r="M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</sheetData>
  <sheetProtection algorithmName="SHA-512" hashValue="g1vSjjAYlBOqHXNqvRjFTpkMRvInOhHZDFgC8MxflNoVW87/agmbNRx7K9hwmUs0lPHBNLCazQDATvQPIX2THQ==" saltValue="ERPO75KaEYZfeiD++JODHdKh6g2PJYZbehWw2NLF6OufgGmySDpQGOMEVonm1RpaQcLh77kWvIJRM+UI4WfvRQ==" spinCount="100000" sheet="1" objects="1" scenarios="1" formatColumns="0" formatRows="0" autoFilter="0"/>
  <autoFilter ref="C89:K117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4_01/011314000"/>
    <hyperlink ref="F100" r:id="rId2" display="https://podminky.urs.cz/item/CS_URS_2024_01/01327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92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78</v>
      </c>
    </row>
    <row r="4" spans="2:46" s="1" customFormat="1" ht="24.95" customHeight="1">
      <c r="B4" s="22"/>
      <c r="D4" s="113" t="s">
        <v>111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Oprava povrchu komunikací, výměna vodovodu a oprava kanalizace v Klatovech 2024, 5. část</v>
      </c>
      <c r="F7" s="405"/>
      <c r="G7" s="405"/>
      <c r="H7" s="405"/>
      <c r="L7" s="22"/>
    </row>
    <row r="8" spans="2:12" s="1" customFormat="1" ht="12" customHeight="1">
      <c r="B8" s="22"/>
      <c r="D8" s="115" t="s">
        <v>114</v>
      </c>
      <c r="L8" s="22"/>
    </row>
    <row r="9" spans="1:31" s="2" customFormat="1" ht="16.5" customHeight="1">
      <c r="A9" s="36"/>
      <c r="B9" s="41"/>
      <c r="C9" s="36"/>
      <c r="D9" s="36"/>
      <c r="E9" s="404" t="s">
        <v>115</v>
      </c>
      <c r="F9" s="406"/>
      <c r="G9" s="406"/>
      <c r="H9" s="406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116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07" t="s">
        <v>1245</v>
      </c>
      <c r="F11" s="406"/>
      <c r="G11" s="406"/>
      <c r="H11" s="406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19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21</v>
      </c>
      <c r="E14" s="36"/>
      <c r="F14" s="105" t="s">
        <v>22</v>
      </c>
      <c r="G14" s="36"/>
      <c r="H14" s="36"/>
      <c r="I14" s="115" t="s">
        <v>23</v>
      </c>
      <c r="J14" s="117" t="str">
        <f>'Rekapitulace stavby'!AN8</f>
        <v>10. 4. 2024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25</v>
      </c>
      <c r="E16" s="36"/>
      <c r="F16" s="36"/>
      <c r="G16" s="36"/>
      <c r="H16" s="36"/>
      <c r="I16" s="115" t="s">
        <v>26</v>
      </c>
      <c r="J16" s="105" t="str">
        <f>IF('Rekapitulace stavby'!AN10="","",'Rekapitulace stavby'!AN10)</f>
        <v/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5" t="s">
        <v>27</v>
      </c>
      <c r="J17" s="105" t="str">
        <f>IF('Rekapitulace stavby'!AN11="","",'Rekapitulace stavby'!AN11)</f>
        <v/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28</v>
      </c>
      <c r="E19" s="36"/>
      <c r="F19" s="36"/>
      <c r="G19" s="36"/>
      <c r="H19" s="36"/>
      <c r="I19" s="115" t="s">
        <v>26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08" t="str">
        <f>'Rekapitulace stavby'!E14</f>
        <v>Vyplň údaj</v>
      </c>
      <c r="F20" s="409"/>
      <c r="G20" s="409"/>
      <c r="H20" s="409"/>
      <c r="I20" s="115" t="s">
        <v>27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30</v>
      </c>
      <c r="E22" s="36"/>
      <c r="F22" s="36"/>
      <c r="G22" s="36"/>
      <c r="H22" s="36"/>
      <c r="I22" s="115" t="s">
        <v>26</v>
      </c>
      <c r="J22" s="105" t="str">
        <f>IF('Rekapitulace stavby'!AN16="","",'Rekapitulace stavby'!AN16)</f>
        <v/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 xml:space="preserve"> </v>
      </c>
      <c r="F23" s="36"/>
      <c r="G23" s="36"/>
      <c r="H23" s="36"/>
      <c r="I23" s="115" t="s">
        <v>27</v>
      </c>
      <c r="J23" s="105" t="str">
        <f>IF('Rekapitulace stavby'!AN17="","",'Rekapitulace stavby'!AN17)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32</v>
      </c>
      <c r="E25" s="36"/>
      <c r="F25" s="36"/>
      <c r="G25" s="36"/>
      <c r="H25" s="36"/>
      <c r="I25" s="115" t="s">
        <v>26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5" t="s">
        <v>27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33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410" t="s">
        <v>19</v>
      </c>
      <c r="F29" s="410"/>
      <c r="G29" s="410"/>
      <c r="H29" s="41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35</v>
      </c>
      <c r="E32" s="36"/>
      <c r="F32" s="36"/>
      <c r="G32" s="36"/>
      <c r="H32" s="36"/>
      <c r="I32" s="36"/>
      <c r="J32" s="123">
        <f>ROUND(J98,2)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37</v>
      </c>
      <c r="G34" s="36"/>
      <c r="H34" s="36"/>
      <c r="I34" s="124" t="s">
        <v>36</v>
      </c>
      <c r="J34" s="124" t="s">
        <v>38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39</v>
      </c>
      <c r="E35" s="115" t="s">
        <v>40</v>
      </c>
      <c r="F35" s="126">
        <f>ROUND((SUM(BE98:BE333)),2)</f>
        <v>0</v>
      </c>
      <c r="G35" s="36"/>
      <c r="H35" s="36"/>
      <c r="I35" s="127">
        <v>0.21</v>
      </c>
      <c r="J35" s="126">
        <f>ROUND(((SUM(BE98:BE333))*I35),2)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41</v>
      </c>
      <c r="F36" s="126">
        <f>ROUND((SUM(BF98:BF333)),2)</f>
        <v>0</v>
      </c>
      <c r="G36" s="36"/>
      <c r="H36" s="36"/>
      <c r="I36" s="127">
        <v>0.15</v>
      </c>
      <c r="J36" s="126">
        <f>ROUND(((SUM(BF98:BF333))*I36),2)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42</v>
      </c>
      <c r="F37" s="126">
        <f>ROUND((SUM(BG98:BG333)),2)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43</v>
      </c>
      <c r="F38" s="126">
        <f>ROUND((SUM(BH98:BH333)),2)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44</v>
      </c>
      <c r="F39" s="126">
        <f>ROUND((SUM(BI98:BI333)),2)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45</v>
      </c>
      <c r="E41" s="130"/>
      <c r="F41" s="130"/>
      <c r="G41" s="131" t="s">
        <v>46</v>
      </c>
      <c r="H41" s="132" t="s">
        <v>47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118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11" t="str">
        <f>E7</f>
        <v>Oprava povrchu komunikací, výměna vodovodu a oprava kanalizace v Klatovech 2024, 5. část</v>
      </c>
      <c r="F50" s="412"/>
      <c r="G50" s="412"/>
      <c r="H50" s="412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11" t="s">
        <v>115</v>
      </c>
      <c r="F52" s="413"/>
      <c r="G52" s="413"/>
      <c r="H52" s="413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116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301-1 - OPRAVA KANALIZACE</v>
      </c>
      <c r="F54" s="413"/>
      <c r="G54" s="413"/>
      <c r="H54" s="413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10. 4. 2024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30</v>
      </c>
      <c r="J58" s="34" t="str">
        <f>E23</f>
        <v xml:space="preserve"> 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28</v>
      </c>
      <c r="D59" s="38"/>
      <c r="E59" s="38"/>
      <c r="F59" s="29" t="str">
        <f>IF(E20="","",E20)</f>
        <v>Vyplň údaj</v>
      </c>
      <c r="G59" s="38"/>
      <c r="H59" s="38"/>
      <c r="I59" s="31" t="s">
        <v>32</v>
      </c>
      <c r="J59" s="34" t="str">
        <f>E26</f>
        <v xml:space="preserve"> 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119</v>
      </c>
      <c r="D61" s="140"/>
      <c r="E61" s="140"/>
      <c r="F61" s="140"/>
      <c r="G61" s="140"/>
      <c r="H61" s="140"/>
      <c r="I61" s="140"/>
      <c r="J61" s="141" t="s">
        <v>120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67</v>
      </c>
      <c r="D63" s="38"/>
      <c r="E63" s="38"/>
      <c r="F63" s="38"/>
      <c r="G63" s="38"/>
      <c r="H63" s="38"/>
      <c r="I63" s="38"/>
      <c r="J63" s="79">
        <f>J98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121</v>
      </c>
    </row>
    <row r="64" spans="2:12" s="9" customFormat="1" ht="24.95" customHeight="1">
      <c r="B64" s="143"/>
      <c r="C64" s="144"/>
      <c r="D64" s="145" t="s">
        <v>122</v>
      </c>
      <c r="E64" s="146"/>
      <c r="F64" s="146"/>
      <c r="G64" s="146"/>
      <c r="H64" s="146"/>
      <c r="I64" s="146"/>
      <c r="J64" s="147">
        <f>J99</f>
        <v>0</v>
      </c>
      <c r="K64" s="144"/>
      <c r="L64" s="148"/>
    </row>
    <row r="65" spans="2:12" s="10" customFormat="1" ht="19.9" customHeight="1">
      <c r="B65" s="149"/>
      <c r="C65" s="99"/>
      <c r="D65" s="150" t="s">
        <v>123</v>
      </c>
      <c r="E65" s="151"/>
      <c r="F65" s="151"/>
      <c r="G65" s="151"/>
      <c r="H65" s="151"/>
      <c r="I65" s="151"/>
      <c r="J65" s="152">
        <f>J100</f>
        <v>0</v>
      </c>
      <c r="K65" s="99"/>
      <c r="L65" s="153"/>
    </row>
    <row r="66" spans="2:12" s="10" customFormat="1" ht="19.9" customHeight="1">
      <c r="B66" s="149"/>
      <c r="C66" s="99"/>
      <c r="D66" s="150" t="s">
        <v>1246</v>
      </c>
      <c r="E66" s="151"/>
      <c r="F66" s="151"/>
      <c r="G66" s="151"/>
      <c r="H66" s="151"/>
      <c r="I66" s="151"/>
      <c r="J66" s="152">
        <f>J170</f>
        <v>0</v>
      </c>
      <c r="K66" s="99"/>
      <c r="L66" s="153"/>
    </row>
    <row r="67" spans="2:12" s="10" customFormat="1" ht="19.9" customHeight="1">
      <c r="B67" s="149"/>
      <c r="C67" s="99"/>
      <c r="D67" s="150" t="s">
        <v>636</v>
      </c>
      <c r="E67" s="151"/>
      <c r="F67" s="151"/>
      <c r="G67" s="151"/>
      <c r="H67" s="151"/>
      <c r="I67" s="151"/>
      <c r="J67" s="152">
        <f>J174</f>
        <v>0</v>
      </c>
      <c r="K67" s="99"/>
      <c r="L67" s="153"/>
    </row>
    <row r="68" spans="2:12" s="10" customFormat="1" ht="19.9" customHeight="1">
      <c r="B68" s="149"/>
      <c r="C68" s="99"/>
      <c r="D68" s="150" t="s">
        <v>124</v>
      </c>
      <c r="E68" s="151"/>
      <c r="F68" s="151"/>
      <c r="G68" s="151"/>
      <c r="H68" s="151"/>
      <c r="I68" s="151"/>
      <c r="J68" s="152">
        <f>J187</f>
        <v>0</v>
      </c>
      <c r="K68" s="99"/>
      <c r="L68" s="153"/>
    </row>
    <row r="69" spans="2:12" s="10" customFormat="1" ht="19.9" customHeight="1">
      <c r="B69" s="149"/>
      <c r="C69" s="99"/>
      <c r="D69" s="150" t="s">
        <v>1247</v>
      </c>
      <c r="E69" s="151"/>
      <c r="F69" s="151"/>
      <c r="G69" s="151"/>
      <c r="H69" s="151"/>
      <c r="I69" s="151"/>
      <c r="J69" s="152">
        <f>J194</f>
        <v>0</v>
      </c>
      <c r="K69" s="99"/>
      <c r="L69" s="153"/>
    </row>
    <row r="70" spans="2:12" s="10" customFormat="1" ht="19.9" customHeight="1">
      <c r="B70" s="149"/>
      <c r="C70" s="99"/>
      <c r="D70" s="150" t="s">
        <v>125</v>
      </c>
      <c r="E70" s="151"/>
      <c r="F70" s="151"/>
      <c r="G70" s="151"/>
      <c r="H70" s="151"/>
      <c r="I70" s="151"/>
      <c r="J70" s="152">
        <f>J200</f>
        <v>0</v>
      </c>
      <c r="K70" s="99"/>
      <c r="L70" s="153"/>
    </row>
    <row r="71" spans="2:12" s="10" customFormat="1" ht="19.9" customHeight="1">
      <c r="B71" s="149"/>
      <c r="C71" s="99"/>
      <c r="D71" s="150" t="s">
        <v>1248</v>
      </c>
      <c r="E71" s="151"/>
      <c r="F71" s="151"/>
      <c r="G71" s="151"/>
      <c r="H71" s="151"/>
      <c r="I71" s="151"/>
      <c r="J71" s="152">
        <f>J302</f>
        <v>0</v>
      </c>
      <c r="K71" s="99"/>
      <c r="L71" s="153"/>
    </row>
    <row r="72" spans="2:12" s="10" customFormat="1" ht="19.9" customHeight="1">
      <c r="B72" s="149"/>
      <c r="C72" s="99"/>
      <c r="D72" s="150" t="s">
        <v>126</v>
      </c>
      <c r="E72" s="151"/>
      <c r="F72" s="151"/>
      <c r="G72" s="151"/>
      <c r="H72" s="151"/>
      <c r="I72" s="151"/>
      <c r="J72" s="152">
        <f>J313</f>
        <v>0</v>
      </c>
      <c r="K72" s="99"/>
      <c r="L72" s="153"/>
    </row>
    <row r="73" spans="2:12" s="10" customFormat="1" ht="19.9" customHeight="1">
      <c r="B73" s="149"/>
      <c r="C73" s="99"/>
      <c r="D73" s="150" t="s">
        <v>127</v>
      </c>
      <c r="E73" s="151"/>
      <c r="F73" s="151"/>
      <c r="G73" s="151"/>
      <c r="H73" s="151"/>
      <c r="I73" s="151"/>
      <c r="J73" s="152">
        <f>J316</f>
        <v>0</v>
      </c>
      <c r="K73" s="99"/>
      <c r="L73" s="153"/>
    </row>
    <row r="74" spans="2:12" s="10" customFormat="1" ht="19.9" customHeight="1">
      <c r="B74" s="149"/>
      <c r="C74" s="99"/>
      <c r="D74" s="150" t="s">
        <v>128</v>
      </c>
      <c r="E74" s="151"/>
      <c r="F74" s="151"/>
      <c r="G74" s="151"/>
      <c r="H74" s="151"/>
      <c r="I74" s="151"/>
      <c r="J74" s="152">
        <f>J324</f>
        <v>0</v>
      </c>
      <c r="K74" s="99"/>
      <c r="L74" s="153"/>
    </row>
    <row r="75" spans="2:12" s="9" customFormat="1" ht="24.95" customHeight="1">
      <c r="B75" s="143"/>
      <c r="C75" s="144"/>
      <c r="D75" s="145" t="s">
        <v>129</v>
      </c>
      <c r="E75" s="146"/>
      <c r="F75" s="146"/>
      <c r="G75" s="146"/>
      <c r="H75" s="146"/>
      <c r="I75" s="146"/>
      <c r="J75" s="147">
        <f>J327</f>
        <v>0</v>
      </c>
      <c r="K75" s="144"/>
      <c r="L75" s="148"/>
    </row>
    <row r="76" spans="2:12" s="10" customFormat="1" ht="19.9" customHeight="1">
      <c r="B76" s="149"/>
      <c r="C76" s="99"/>
      <c r="D76" s="150" t="s">
        <v>130</v>
      </c>
      <c r="E76" s="151"/>
      <c r="F76" s="151"/>
      <c r="G76" s="151"/>
      <c r="H76" s="151"/>
      <c r="I76" s="151"/>
      <c r="J76" s="152">
        <f>J328</f>
        <v>0</v>
      </c>
      <c r="K76" s="99"/>
      <c r="L76" s="153"/>
    </row>
    <row r="77" spans="1:31" s="2" customFormat="1" ht="21.7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82" spans="1:31" s="2" customFormat="1" ht="6.95" customHeight="1">
      <c r="A82" s="36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4.95" customHeight="1">
      <c r="A83" s="36"/>
      <c r="B83" s="37"/>
      <c r="C83" s="25" t="s">
        <v>134</v>
      </c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16</v>
      </c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411" t="str">
        <f>E7</f>
        <v>Oprava povrchu komunikací, výměna vodovodu a oprava kanalizace v Klatovech 2024, 5. část</v>
      </c>
      <c r="F86" s="412"/>
      <c r="G86" s="412"/>
      <c r="H86" s="412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2:12" s="1" customFormat="1" ht="12" customHeight="1">
      <c r="B87" s="23"/>
      <c r="C87" s="31" t="s">
        <v>114</v>
      </c>
      <c r="D87" s="24"/>
      <c r="E87" s="24"/>
      <c r="F87" s="24"/>
      <c r="G87" s="24"/>
      <c r="H87" s="24"/>
      <c r="I87" s="24"/>
      <c r="J87" s="24"/>
      <c r="K87" s="24"/>
      <c r="L87" s="22"/>
    </row>
    <row r="88" spans="1:31" s="2" customFormat="1" ht="16.5" customHeight="1">
      <c r="A88" s="36"/>
      <c r="B88" s="37"/>
      <c r="C88" s="38"/>
      <c r="D88" s="38"/>
      <c r="E88" s="411" t="s">
        <v>115</v>
      </c>
      <c r="F88" s="413"/>
      <c r="G88" s="413"/>
      <c r="H88" s="413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116</v>
      </c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6.5" customHeight="1">
      <c r="A90" s="36"/>
      <c r="B90" s="37"/>
      <c r="C90" s="38"/>
      <c r="D90" s="38"/>
      <c r="E90" s="365" t="str">
        <f>E11</f>
        <v>SO 301-1 - OPRAVA KANALIZACE</v>
      </c>
      <c r="F90" s="413"/>
      <c r="G90" s="413"/>
      <c r="H90" s="413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21</v>
      </c>
      <c r="D92" s="38"/>
      <c r="E92" s="38"/>
      <c r="F92" s="29" t="str">
        <f>F14</f>
        <v xml:space="preserve"> </v>
      </c>
      <c r="G92" s="38"/>
      <c r="H92" s="38"/>
      <c r="I92" s="31" t="s">
        <v>23</v>
      </c>
      <c r="J92" s="61" t="str">
        <f>IF(J14="","",J14)</f>
        <v>10. 4. 2024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25</v>
      </c>
      <c r="D94" s="38"/>
      <c r="E94" s="38"/>
      <c r="F94" s="29" t="str">
        <f>E17</f>
        <v xml:space="preserve"> </v>
      </c>
      <c r="G94" s="38"/>
      <c r="H94" s="38"/>
      <c r="I94" s="31" t="s">
        <v>30</v>
      </c>
      <c r="J94" s="34" t="str">
        <f>E23</f>
        <v xml:space="preserve"> </v>
      </c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28</v>
      </c>
      <c r="D95" s="38"/>
      <c r="E95" s="38"/>
      <c r="F95" s="29" t="str">
        <f>IF(E20="","",E20)</f>
        <v>Vyplň údaj</v>
      </c>
      <c r="G95" s="38"/>
      <c r="H95" s="38"/>
      <c r="I95" s="31" t="s">
        <v>32</v>
      </c>
      <c r="J95" s="34" t="str">
        <f>E26</f>
        <v xml:space="preserve"> </v>
      </c>
      <c r="K95" s="38"/>
      <c r="L95" s="11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0.3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1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11" customFormat="1" ht="29.25" customHeight="1">
      <c r="A97" s="154"/>
      <c r="B97" s="155"/>
      <c r="C97" s="156" t="s">
        <v>135</v>
      </c>
      <c r="D97" s="157" t="s">
        <v>54</v>
      </c>
      <c r="E97" s="157" t="s">
        <v>50</v>
      </c>
      <c r="F97" s="157" t="s">
        <v>51</v>
      </c>
      <c r="G97" s="157" t="s">
        <v>136</v>
      </c>
      <c r="H97" s="157" t="s">
        <v>137</v>
      </c>
      <c r="I97" s="157" t="s">
        <v>138</v>
      </c>
      <c r="J97" s="157" t="s">
        <v>120</v>
      </c>
      <c r="K97" s="158" t="s">
        <v>139</v>
      </c>
      <c r="L97" s="159"/>
      <c r="M97" s="70" t="s">
        <v>19</v>
      </c>
      <c r="N97" s="71" t="s">
        <v>39</v>
      </c>
      <c r="O97" s="71" t="s">
        <v>140</v>
      </c>
      <c r="P97" s="71" t="s">
        <v>141</v>
      </c>
      <c r="Q97" s="71" t="s">
        <v>142</v>
      </c>
      <c r="R97" s="71" t="s">
        <v>143</v>
      </c>
      <c r="S97" s="71" t="s">
        <v>144</v>
      </c>
      <c r="T97" s="72" t="s">
        <v>145</v>
      </c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</row>
    <row r="98" spans="1:63" s="2" customFormat="1" ht="22.9" customHeight="1">
      <c r="A98" s="36"/>
      <c r="B98" s="37"/>
      <c r="C98" s="77" t="s">
        <v>146</v>
      </c>
      <c r="D98" s="38"/>
      <c r="E98" s="38"/>
      <c r="F98" s="38"/>
      <c r="G98" s="38"/>
      <c r="H98" s="38"/>
      <c r="I98" s="38"/>
      <c r="J98" s="160">
        <f>BK98</f>
        <v>0</v>
      </c>
      <c r="K98" s="38"/>
      <c r="L98" s="41"/>
      <c r="M98" s="73"/>
      <c r="N98" s="161"/>
      <c r="O98" s="74"/>
      <c r="P98" s="162">
        <f>P99+P327</f>
        <v>0</v>
      </c>
      <c r="Q98" s="74"/>
      <c r="R98" s="162">
        <f>R99+R327</f>
        <v>0</v>
      </c>
      <c r="S98" s="74"/>
      <c r="T98" s="163">
        <f>T99+T327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68</v>
      </c>
      <c r="AU98" s="19" t="s">
        <v>121</v>
      </c>
      <c r="BK98" s="164">
        <f>BK99+BK327</f>
        <v>0</v>
      </c>
    </row>
    <row r="99" spans="2:63" s="12" customFormat="1" ht="25.9" customHeight="1">
      <c r="B99" s="165"/>
      <c r="C99" s="166"/>
      <c r="D99" s="167" t="s">
        <v>68</v>
      </c>
      <c r="E99" s="168" t="s">
        <v>147</v>
      </c>
      <c r="F99" s="168" t="s">
        <v>148</v>
      </c>
      <c r="G99" s="166"/>
      <c r="H99" s="166"/>
      <c r="I99" s="169"/>
      <c r="J99" s="170">
        <f>BK99</f>
        <v>0</v>
      </c>
      <c r="K99" s="166"/>
      <c r="L99" s="171"/>
      <c r="M99" s="172"/>
      <c r="N99" s="173"/>
      <c r="O99" s="173"/>
      <c r="P99" s="174">
        <f>P100+P170+P174+P187+P194+P200+P302+P313+P316+P324</f>
        <v>0</v>
      </c>
      <c r="Q99" s="173"/>
      <c r="R99" s="174">
        <f>R100+R170+R174+R187+R194+R200+R302+R313+R316+R324</f>
        <v>0</v>
      </c>
      <c r="S99" s="173"/>
      <c r="T99" s="175">
        <f>T100+T170+T174+T187+T194+T200+T302+T313+T316+T324</f>
        <v>0</v>
      </c>
      <c r="AR99" s="176" t="s">
        <v>76</v>
      </c>
      <c r="AT99" s="177" t="s">
        <v>68</v>
      </c>
      <c r="AU99" s="177" t="s">
        <v>69</v>
      </c>
      <c r="AY99" s="176" t="s">
        <v>149</v>
      </c>
      <c r="BK99" s="178">
        <f>BK100+BK170+BK174+BK187+BK194+BK200+BK302+BK313+BK316+BK324</f>
        <v>0</v>
      </c>
    </row>
    <row r="100" spans="2:63" s="12" customFormat="1" ht="22.9" customHeight="1">
      <c r="B100" s="165"/>
      <c r="C100" s="166"/>
      <c r="D100" s="167" t="s">
        <v>68</v>
      </c>
      <c r="E100" s="179" t="s">
        <v>76</v>
      </c>
      <c r="F100" s="179" t="s">
        <v>150</v>
      </c>
      <c r="G100" s="166"/>
      <c r="H100" s="166"/>
      <c r="I100" s="169"/>
      <c r="J100" s="180">
        <f>BK100</f>
        <v>0</v>
      </c>
      <c r="K100" s="166"/>
      <c r="L100" s="171"/>
      <c r="M100" s="172"/>
      <c r="N100" s="173"/>
      <c r="O100" s="173"/>
      <c r="P100" s="174">
        <f>SUM(P101:P169)</f>
        <v>0</v>
      </c>
      <c r="Q100" s="173"/>
      <c r="R100" s="174">
        <f>SUM(R101:R169)</f>
        <v>0</v>
      </c>
      <c r="S100" s="173"/>
      <c r="T100" s="175">
        <f>SUM(T101:T169)</f>
        <v>0</v>
      </c>
      <c r="AR100" s="176" t="s">
        <v>76</v>
      </c>
      <c r="AT100" s="177" t="s">
        <v>68</v>
      </c>
      <c r="AU100" s="177" t="s">
        <v>76</v>
      </c>
      <c r="AY100" s="176" t="s">
        <v>149</v>
      </c>
      <c r="BK100" s="178">
        <f>SUM(BK101:BK169)</f>
        <v>0</v>
      </c>
    </row>
    <row r="101" spans="1:65" s="2" customFormat="1" ht="16.5" customHeight="1">
      <c r="A101" s="36"/>
      <c r="B101" s="37"/>
      <c r="C101" s="181" t="s">
        <v>76</v>
      </c>
      <c r="D101" s="181" t="s">
        <v>151</v>
      </c>
      <c r="E101" s="182" t="s">
        <v>1249</v>
      </c>
      <c r="F101" s="183" t="s">
        <v>1250</v>
      </c>
      <c r="G101" s="184" t="s">
        <v>656</v>
      </c>
      <c r="H101" s="185">
        <v>240</v>
      </c>
      <c r="I101" s="186"/>
      <c r="J101" s="187">
        <f>ROUND(I101*H101,2)</f>
        <v>0</v>
      </c>
      <c r="K101" s="183" t="s">
        <v>160</v>
      </c>
      <c r="L101" s="41"/>
      <c r="M101" s="188" t="s">
        <v>19</v>
      </c>
      <c r="N101" s="189" t="s">
        <v>40</v>
      </c>
      <c r="O101" s="66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155</v>
      </c>
      <c r="AT101" s="192" t="s">
        <v>151</v>
      </c>
      <c r="AU101" s="192" t="s">
        <v>78</v>
      </c>
      <c r="AY101" s="19" t="s">
        <v>149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9" t="s">
        <v>76</v>
      </c>
      <c r="BK101" s="193">
        <f>ROUND(I101*H101,2)</f>
        <v>0</v>
      </c>
      <c r="BL101" s="19" t="s">
        <v>155</v>
      </c>
      <c r="BM101" s="192" t="s">
        <v>78</v>
      </c>
    </row>
    <row r="102" spans="1:47" s="2" customFormat="1" ht="11.25">
      <c r="A102" s="36"/>
      <c r="B102" s="37"/>
      <c r="C102" s="38"/>
      <c r="D102" s="194" t="s">
        <v>162</v>
      </c>
      <c r="E102" s="38"/>
      <c r="F102" s="195" t="s">
        <v>1251</v>
      </c>
      <c r="G102" s="38"/>
      <c r="H102" s="38"/>
      <c r="I102" s="196"/>
      <c r="J102" s="38"/>
      <c r="K102" s="38"/>
      <c r="L102" s="41"/>
      <c r="M102" s="197"/>
      <c r="N102" s="198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162</v>
      </c>
      <c r="AU102" s="19" t="s">
        <v>78</v>
      </c>
    </row>
    <row r="103" spans="2:51" s="14" customFormat="1" ht="11.25">
      <c r="B103" s="210"/>
      <c r="C103" s="211"/>
      <c r="D103" s="201" t="s">
        <v>164</v>
      </c>
      <c r="E103" s="212" t="s">
        <v>19</v>
      </c>
      <c r="F103" s="213" t="s">
        <v>1252</v>
      </c>
      <c r="G103" s="211"/>
      <c r="H103" s="214">
        <v>240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164</v>
      </c>
      <c r="AU103" s="220" t="s">
        <v>78</v>
      </c>
      <c r="AV103" s="14" t="s">
        <v>78</v>
      </c>
      <c r="AW103" s="14" t="s">
        <v>31</v>
      </c>
      <c r="AX103" s="14" t="s">
        <v>69</v>
      </c>
      <c r="AY103" s="220" t="s">
        <v>149</v>
      </c>
    </row>
    <row r="104" spans="2:51" s="15" customFormat="1" ht="11.25">
      <c r="B104" s="221"/>
      <c r="C104" s="222"/>
      <c r="D104" s="201" t="s">
        <v>164</v>
      </c>
      <c r="E104" s="223" t="s">
        <v>19</v>
      </c>
      <c r="F104" s="224" t="s">
        <v>166</v>
      </c>
      <c r="G104" s="222"/>
      <c r="H104" s="225">
        <v>240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164</v>
      </c>
      <c r="AU104" s="231" t="s">
        <v>78</v>
      </c>
      <c r="AV104" s="15" t="s">
        <v>155</v>
      </c>
      <c r="AW104" s="15" t="s">
        <v>31</v>
      </c>
      <c r="AX104" s="15" t="s">
        <v>76</v>
      </c>
      <c r="AY104" s="231" t="s">
        <v>149</v>
      </c>
    </row>
    <row r="105" spans="1:65" s="2" customFormat="1" ht="16.5" customHeight="1">
      <c r="A105" s="36"/>
      <c r="B105" s="37"/>
      <c r="C105" s="181" t="s">
        <v>78</v>
      </c>
      <c r="D105" s="181" t="s">
        <v>151</v>
      </c>
      <c r="E105" s="182" t="s">
        <v>1253</v>
      </c>
      <c r="F105" s="183" t="s">
        <v>1254</v>
      </c>
      <c r="G105" s="184" t="s">
        <v>660</v>
      </c>
      <c r="H105" s="185">
        <v>35</v>
      </c>
      <c r="I105" s="186"/>
      <c r="J105" s="187">
        <f>ROUND(I105*H105,2)</f>
        <v>0</v>
      </c>
      <c r="K105" s="183" t="s">
        <v>160</v>
      </c>
      <c r="L105" s="41"/>
      <c r="M105" s="188" t="s">
        <v>19</v>
      </c>
      <c r="N105" s="189" t="s">
        <v>40</v>
      </c>
      <c r="O105" s="66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155</v>
      </c>
      <c r="AT105" s="192" t="s">
        <v>151</v>
      </c>
      <c r="AU105" s="192" t="s">
        <v>78</v>
      </c>
      <c r="AY105" s="19" t="s">
        <v>149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9" t="s">
        <v>76</v>
      </c>
      <c r="BK105" s="193">
        <f>ROUND(I105*H105,2)</f>
        <v>0</v>
      </c>
      <c r="BL105" s="19" t="s">
        <v>155</v>
      </c>
      <c r="BM105" s="192" t="s">
        <v>155</v>
      </c>
    </row>
    <row r="106" spans="1:47" s="2" customFormat="1" ht="11.25">
      <c r="A106" s="36"/>
      <c r="B106" s="37"/>
      <c r="C106" s="38"/>
      <c r="D106" s="194" t="s">
        <v>162</v>
      </c>
      <c r="E106" s="38"/>
      <c r="F106" s="195" t="s">
        <v>1255</v>
      </c>
      <c r="G106" s="38"/>
      <c r="H106" s="38"/>
      <c r="I106" s="196"/>
      <c r="J106" s="38"/>
      <c r="K106" s="38"/>
      <c r="L106" s="41"/>
      <c r="M106" s="197"/>
      <c r="N106" s="198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162</v>
      </c>
      <c r="AU106" s="19" t="s">
        <v>78</v>
      </c>
    </row>
    <row r="107" spans="1:65" s="2" customFormat="1" ht="21.75" customHeight="1">
      <c r="A107" s="36"/>
      <c r="B107" s="37"/>
      <c r="C107" s="181" t="s">
        <v>167</v>
      </c>
      <c r="D107" s="181" t="s">
        <v>151</v>
      </c>
      <c r="E107" s="182" t="s">
        <v>673</v>
      </c>
      <c r="F107" s="183" t="s">
        <v>674</v>
      </c>
      <c r="G107" s="184" t="s">
        <v>107</v>
      </c>
      <c r="H107" s="185">
        <v>39.791</v>
      </c>
      <c r="I107" s="186"/>
      <c r="J107" s="187">
        <f>ROUND(I107*H107,2)</f>
        <v>0</v>
      </c>
      <c r="K107" s="183" t="s">
        <v>160</v>
      </c>
      <c r="L107" s="41"/>
      <c r="M107" s="188" t="s">
        <v>19</v>
      </c>
      <c r="N107" s="189" t="s">
        <v>40</v>
      </c>
      <c r="O107" s="66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155</v>
      </c>
      <c r="AT107" s="192" t="s">
        <v>151</v>
      </c>
      <c r="AU107" s="192" t="s">
        <v>78</v>
      </c>
      <c r="AY107" s="19" t="s">
        <v>149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9" t="s">
        <v>76</v>
      </c>
      <c r="BK107" s="193">
        <f>ROUND(I107*H107,2)</f>
        <v>0</v>
      </c>
      <c r="BL107" s="19" t="s">
        <v>155</v>
      </c>
      <c r="BM107" s="192" t="s">
        <v>188</v>
      </c>
    </row>
    <row r="108" spans="1:47" s="2" customFormat="1" ht="11.25">
      <c r="A108" s="36"/>
      <c r="B108" s="37"/>
      <c r="C108" s="38"/>
      <c r="D108" s="194" t="s">
        <v>162</v>
      </c>
      <c r="E108" s="38"/>
      <c r="F108" s="195" t="s">
        <v>675</v>
      </c>
      <c r="G108" s="38"/>
      <c r="H108" s="38"/>
      <c r="I108" s="196"/>
      <c r="J108" s="38"/>
      <c r="K108" s="38"/>
      <c r="L108" s="41"/>
      <c r="M108" s="197"/>
      <c r="N108" s="198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162</v>
      </c>
      <c r="AU108" s="19" t="s">
        <v>78</v>
      </c>
    </row>
    <row r="109" spans="2:51" s="14" customFormat="1" ht="11.25">
      <c r="B109" s="210"/>
      <c r="C109" s="211"/>
      <c r="D109" s="201" t="s">
        <v>164</v>
      </c>
      <c r="E109" s="212" t="s">
        <v>19</v>
      </c>
      <c r="F109" s="213" t="s">
        <v>1256</v>
      </c>
      <c r="G109" s="211"/>
      <c r="H109" s="214">
        <v>76.688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164</v>
      </c>
      <c r="AU109" s="220" t="s">
        <v>78</v>
      </c>
      <c r="AV109" s="14" t="s">
        <v>78</v>
      </c>
      <c r="AW109" s="14" t="s">
        <v>31</v>
      </c>
      <c r="AX109" s="14" t="s">
        <v>69</v>
      </c>
      <c r="AY109" s="220" t="s">
        <v>149</v>
      </c>
    </row>
    <row r="110" spans="2:51" s="14" customFormat="1" ht="11.25">
      <c r="B110" s="210"/>
      <c r="C110" s="211"/>
      <c r="D110" s="201" t="s">
        <v>164</v>
      </c>
      <c r="E110" s="212" t="s">
        <v>19</v>
      </c>
      <c r="F110" s="213" t="s">
        <v>1257</v>
      </c>
      <c r="G110" s="211"/>
      <c r="H110" s="214">
        <v>9.24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164</v>
      </c>
      <c r="AU110" s="220" t="s">
        <v>78</v>
      </c>
      <c r="AV110" s="14" t="s">
        <v>78</v>
      </c>
      <c r="AW110" s="14" t="s">
        <v>31</v>
      </c>
      <c r="AX110" s="14" t="s">
        <v>69</v>
      </c>
      <c r="AY110" s="220" t="s">
        <v>149</v>
      </c>
    </row>
    <row r="111" spans="2:51" s="14" customFormat="1" ht="11.25">
      <c r="B111" s="210"/>
      <c r="C111" s="211"/>
      <c r="D111" s="201" t="s">
        <v>164</v>
      </c>
      <c r="E111" s="212" t="s">
        <v>19</v>
      </c>
      <c r="F111" s="213" t="s">
        <v>1258</v>
      </c>
      <c r="G111" s="211"/>
      <c r="H111" s="214">
        <v>5.049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164</v>
      </c>
      <c r="AU111" s="220" t="s">
        <v>78</v>
      </c>
      <c r="AV111" s="14" t="s">
        <v>78</v>
      </c>
      <c r="AW111" s="14" t="s">
        <v>31</v>
      </c>
      <c r="AX111" s="14" t="s">
        <v>69</v>
      </c>
      <c r="AY111" s="220" t="s">
        <v>149</v>
      </c>
    </row>
    <row r="112" spans="2:51" s="14" customFormat="1" ht="11.25">
      <c r="B112" s="210"/>
      <c r="C112" s="211"/>
      <c r="D112" s="201" t="s">
        <v>164</v>
      </c>
      <c r="E112" s="212" t="s">
        <v>19</v>
      </c>
      <c r="F112" s="213" t="s">
        <v>1259</v>
      </c>
      <c r="G112" s="211"/>
      <c r="H112" s="214">
        <v>8.5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164</v>
      </c>
      <c r="AU112" s="220" t="s">
        <v>78</v>
      </c>
      <c r="AV112" s="14" t="s">
        <v>78</v>
      </c>
      <c r="AW112" s="14" t="s">
        <v>31</v>
      </c>
      <c r="AX112" s="14" t="s">
        <v>69</v>
      </c>
      <c r="AY112" s="220" t="s">
        <v>149</v>
      </c>
    </row>
    <row r="113" spans="2:51" s="15" customFormat="1" ht="11.25">
      <c r="B113" s="221"/>
      <c r="C113" s="222"/>
      <c r="D113" s="201" t="s">
        <v>164</v>
      </c>
      <c r="E113" s="223" t="s">
        <v>19</v>
      </c>
      <c r="F113" s="224" t="s">
        <v>166</v>
      </c>
      <c r="G113" s="222"/>
      <c r="H113" s="225">
        <v>99.477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164</v>
      </c>
      <c r="AU113" s="231" t="s">
        <v>78</v>
      </c>
      <c r="AV113" s="15" t="s">
        <v>155</v>
      </c>
      <c r="AW113" s="15" t="s">
        <v>31</v>
      </c>
      <c r="AX113" s="15" t="s">
        <v>69</v>
      </c>
      <c r="AY113" s="231" t="s">
        <v>149</v>
      </c>
    </row>
    <row r="114" spans="2:51" s="14" customFormat="1" ht="11.25">
      <c r="B114" s="210"/>
      <c r="C114" s="211"/>
      <c r="D114" s="201" t="s">
        <v>164</v>
      </c>
      <c r="E114" s="212" t="s">
        <v>19</v>
      </c>
      <c r="F114" s="213" t="s">
        <v>1260</v>
      </c>
      <c r="G114" s="211"/>
      <c r="H114" s="214">
        <v>39.791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164</v>
      </c>
      <c r="AU114" s="220" t="s">
        <v>78</v>
      </c>
      <c r="AV114" s="14" t="s">
        <v>78</v>
      </c>
      <c r="AW114" s="14" t="s">
        <v>31</v>
      </c>
      <c r="AX114" s="14" t="s">
        <v>69</v>
      </c>
      <c r="AY114" s="220" t="s">
        <v>149</v>
      </c>
    </row>
    <row r="115" spans="2:51" s="15" customFormat="1" ht="11.25">
      <c r="B115" s="221"/>
      <c r="C115" s="222"/>
      <c r="D115" s="201" t="s">
        <v>164</v>
      </c>
      <c r="E115" s="223" t="s">
        <v>19</v>
      </c>
      <c r="F115" s="224" t="s">
        <v>166</v>
      </c>
      <c r="G115" s="222"/>
      <c r="H115" s="225">
        <v>39.791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164</v>
      </c>
      <c r="AU115" s="231" t="s">
        <v>78</v>
      </c>
      <c r="AV115" s="15" t="s">
        <v>155</v>
      </c>
      <c r="AW115" s="15" t="s">
        <v>31</v>
      </c>
      <c r="AX115" s="15" t="s">
        <v>76</v>
      </c>
      <c r="AY115" s="231" t="s">
        <v>149</v>
      </c>
    </row>
    <row r="116" spans="1:65" s="2" customFormat="1" ht="21.75" customHeight="1">
      <c r="A116" s="36"/>
      <c r="B116" s="37"/>
      <c r="C116" s="181" t="s">
        <v>155</v>
      </c>
      <c r="D116" s="181" t="s">
        <v>151</v>
      </c>
      <c r="E116" s="182" t="s">
        <v>681</v>
      </c>
      <c r="F116" s="183" t="s">
        <v>682</v>
      </c>
      <c r="G116" s="184" t="s">
        <v>107</v>
      </c>
      <c r="H116" s="185">
        <v>59.686</v>
      </c>
      <c r="I116" s="186"/>
      <c r="J116" s="187">
        <f>ROUND(I116*H116,2)</f>
        <v>0</v>
      </c>
      <c r="K116" s="183" t="s">
        <v>160</v>
      </c>
      <c r="L116" s="41"/>
      <c r="M116" s="188" t="s">
        <v>19</v>
      </c>
      <c r="N116" s="189" t="s">
        <v>40</v>
      </c>
      <c r="O116" s="66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155</v>
      </c>
      <c r="AT116" s="192" t="s">
        <v>151</v>
      </c>
      <c r="AU116" s="192" t="s">
        <v>78</v>
      </c>
      <c r="AY116" s="19" t="s">
        <v>149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9" t="s">
        <v>76</v>
      </c>
      <c r="BK116" s="193">
        <f>ROUND(I116*H116,2)</f>
        <v>0</v>
      </c>
      <c r="BL116" s="19" t="s">
        <v>155</v>
      </c>
      <c r="BM116" s="192" t="s">
        <v>203</v>
      </c>
    </row>
    <row r="117" spans="1:47" s="2" customFormat="1" ht="11.25">
      <c r="A117" s="36"/>
      <c r="B117" s="37"/>
      <c r="C117" s="38"/>
      <c r="D117" s="194" t="s">
        <v>162</v>
      </c>
      <c r="E117" s="38"/>
      <c r="F117" s="195" t="s">
        <v>683</v>
      </c>
      <c r="G117" s="38"/>
      <c r="H117" s="38"/>
      <c r="I117" s="196"/>
      <c r="J117" s="38"/>
      <c r="K117" s="38"/>
      <c r="L117" s="41"/>
      <c r="M117" s="197"/>
      <c r="N117" s="198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162</v>
      </c>
      <c r="AU117" s="19" t="s">
        <v>78</v>
      </c>
    </row>
    <row r="118" spans="2:51" s="14" customFormat="1" ht="11.25">
      <c r="B118" s="210"/>
      <c r="C118" s="211"/>
      <c r="D118" s="201" t="s">
        <v>164</v>
      </c>
      <c r="E118" s="212" t="s">
        <v>19</v>
      </c>
      <c r="F118" s="213" t="s">
        <v>1261</v>
      </c>
      <c r="G118" s="211"/>
      <c r="H118" s="214">
        <v>59.686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164</v>
      </c>
      <c r="AU118" s="220" t="s">
        <v>78</v>
      </c>
      <c r="AV118" s="14" t="s">
        <v>78</v>
      </c>
      <c r="AW118" s="14" t="s">
        <v>31</v>
      </c>
      <c r="AX118" s="14" t="s">
        <v>69</v>
      </c>
      <c r="AY118" s="220" t="s">
        <v>149</v>
      </c>
    </row>
    <row r="119" spans="2:51" s="15" customFormat="1" ht="11.25">
      <c r="B119" s="221"/>
      <c r="C119" s="222"/>
      <c r="D119" s="201" t="s">
        <v>164</v>
      </c>
      <c r="E119" s="223" t="s">
        <v>19</v>
      </c>
      <c r="F119" s="224" t="s">
        <v>166</v>
      </c>
      <c r="G119" s="222"/>
      <c r="H119" s="225">
        <v>59.686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164</v>
      </c>
      <c r="AU119" s="231" t="s">
        <v>78</v>
      </c>
      <c r="AV119" s="15" t="s">
        <v>155</v>
      </c>
      <c r="AW119" s="15" t="s">
        <v>31</v>
      </c>
      <c r="AX119" s="15" t="s">
        <v>76</v>
      </c>
      <c r="AY119" s="231" t="s">
        <v>149</v>
      </c>
    </row>
    <row r="120" spans="1:65" s="2" customFormat="1" ht="16.5" customHeight="1">
      <c r="A120" s="36"/>
      <c r="B120" s="37"/>
      <c r="C120" s="181" t="s">
        <v>180</v>
      </c>
      <c r="D120" s="181" t="s">
        <v>151</v>
      </c>
      <c r="E120" s="182" t="s">
        <v>1262</v>
      </c>
      <c r="F120" s="183" t="s">
        <v>1263</v>
      </c>
      <c r="G120" s="184" t="s">
        <v>107</v>
      </c>
      <c r="H120" s="185">
        <v>33.74</v>
      </c>
      <c r="I120" s="186"/>
      <c r="J120" s="187">
        <f>ROUND(I120*H120,2)</f>
        <v>0</v>
      </c>
      <c r="K120" s="183" t="s">
        <v>160</v>
      </c>
      <c r="L120" s="41"/>
      <c r="M120" s="188" t="s">
        <v>19</v>
      </c>
      <c r="N120" s="189" t="s">
        <v>40</v>
      </c>
      <c r="O120" s="66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155</v>
      </c>
      <c r="AT120" s="192" t="s">
        <v>151</v>
      </c>
      <c r="AU120" s="192" t="s">
        <v>78</v>
      </c>
      <c r="AY120" s="19" t="s">
        <v>149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9" t="s">
        <v>76</v>
      </c>
      <c r="BK120" s="193">
        <f>ROUND(I120*H120,2)</f>
        <v>0</v>
      </c>
      <c r="BL120" s="19" t="s">
        <v>155</v>
      </c>
      <c r="BM120" s="192" t="s">
        <v>224</v>
      </c>
    </row>
    <row r="121" spans="1:47" s="2" customFormat="1" ht="11.25">
      <c r="A121" s="36"/>
      <c r="B121" s="37"/>
      <c r="C121" s="38"/>
      <c r="D121" s="194" t="s">
        <v>162</v>
      </c>
      <c r="E121" s="38"/>
      <c r="F121" s="195" t="s">
        <v>1264</v>
      </c>
      <c r="G121" s="38"/>
      <c r="H121" s="38"/>
      <c r="I121" s="196"/>
      <c r="J121" s="38"/>
      <c r="K121" s="38"/>
      <c r="L121" s="41"/>
      <c r="M121" s="197"/>
      <c r="N121" s="198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162</v>
      </c>
      <c r="AU121" s="19" t="s">
        <v>78</v>
      </c>
    </row>
    <row r="122" spans="2:51" s="14" customFormat="1" ht="11.25">
      <c r="B122" s="210"/>
      <c r="C122" s="211"/>
      <c r="D122" s="201" t="s">
        <v>164</v>
      </c>
      <c r="E122" s="212" t="s">
        <v>19</v>
      </c>
      <c r="F122" s="213" t="s">
        <v>1265</v>
      </c>
      <c r="G122" s="211"/>
      <c r="H122" s="214">
        <v>42.75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164</v>
      </c>
      <c r="AU122" s="220" t="s">
        <v>78</v>
      </c>
      <c r="AV122" s="14" t="s">
        <v>78</v>
      </c>
      <c r="AW122" s="14" t="s">
        <v>31</v>
      </c>
      <c r="AX122" s="14" t="s">
        <v>69</v>
      </c>
      <c r="AY122" s="220" t="s">
        <v>149</v>
      </c>
    </row>
    <row r="123" spans="2:51" s="14" customFormat="1" ht="11.25">
      <c r="B123" s="210"/>
      <c r="C123" s="211"/>
      <c r="D123" s="201" t="s">
        <v>164</v>
      </c>
      <c r="E123" s="212" t="s">
        <v>19</v>
      </c>
      <c r="F123" s="213" t="s">
        <v>1266</v>
      </c>
      <c r="G123" s="211"/>
      <c r="H123" s="214">
        <v>41.6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164</v>
      </c>
      <c r="AU123" s="220" t="s">
        <v>78</v>
      </c>
      <c r="AV123" s="14" t="s">
        <v>78</v>
      </c>
      <c r="AW123" s="14" t="s">
        <v>31</v>
      </c>
      <c r="AX123" s="14" t="s">
        <v>69</v>
      </c>
      <c r="AY123" s="220" t="s">
        <v>149</v>
      </c>
    </row>
    <row r="124" spans="2:51" s="15" customFormat="1" ht="11.25">
      <c r="B124" s="221"/>
      <c r="C124" s="222"/>
      <c r="D124" s="201" t="s">
        <v>164</v>
      </c>
      <c r="E124" s="223" t="s">
        <v>19</v>
      </c>
      <c r="F124" s="224" t="s">
        <v>166</v>
      </c>
      <c r="G124" s="222"/>
      <c r="H124" s="225">
        <v>84.35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164</v>
      </c>
      <c r="AU124" s="231" t="s">
        <v>78</v>
      </c>
      <c r="AV124" s="15" t="s">
        <v>155</v>
      </c>
      <c r="AW124" s="15" t="s">
        <v>31</v>
      </c>
      <c r="AX124" s="15" t="s">
        <v>69</v>
      </c>
      <c r="AY124" s="231" t="s">
        <v>149</v>
      </c>
    </row>
    <row r="125" spans="2:51" s="14" customFormat="1" ht="11.25">
      <c r="B125" s="210"/>
      <c r="C125" s="211"/>
      <c r="D125" s="201" t="s">
        <v>164</v>
      </c>
      <c r="E125" s="212" t="s">
        <v>19</v>
      </c>
      <c r="F125" s="213" t="s">
        <v>1267</v>
      </c>
      <c r="G125" s="211"/>
      <c r="H125" s="214">
        <v>33.74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164</v>
      </c>
      <c r="AU125" s="220" t="s">
        <v>78</v>
      </c>
      <c r="AV125" s="14" t="s">
        <v>78</v>
      </c>
      <c r="AW125" s="14" t="s">
        <v>31</v>
      </c>
      <c r="AX125" s="14" t="s">
        <v>69</v>
      </c>
      <c r="AY125" s="220" t="s">
        <v>149</v>
      </c>
    </row>
    <row r="126" spans="2:51" s="15" customFormat="1" ht="11.25">
      <c r="B126" s="221"/>
      <c r="C126" s="222"/>
      <c r="D126" s="201" t="s">
        <v>164</v>
      </c>
      <c r="E126" s="223" t="s">
        <v>19</v>
      </c>
      <c r="F126" s="224" t="s">
        <v>166</v>
      </c>
      <c r="G126" s="222"/>
      <c r="H126" s="225">
        <v>33.74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164</v>
      </c>
      <c r="AU126" s="231" t="s">
        <v>78</v>
      </c>
      <c r="AV126" s="15" t="s">
        <v>155</v>
      </c>
      <c r="AW126" s="15" t="s">
        <v>31</v>
      </c>
      <c r="AX126" s="15" t="s">
        <v>76</v>
      </c>
      <c r="AY126" s="231" t="s">
        <v>149</v>
      </c>
    </row>
    <row r="127" spans="1:65" s="2" customFormat="1" ht="16.5" customHeight="1">
      <c r="A127" s="36"/>
      <c r="B127" s="37"/>
      <c r="C127" s="181" t="s">
        <v>188</v>
      </c>
      <c r="D127" s="181" t="s">
        <v>151</v>
      </c>
      <c r="E127" s="182" t="s">
        <v>684</v>
      </c>
      <c r="F127" s="183" t="s">
        <v>685</v>
      </c>
      <c r="G127" s="184" t="s">
        <v>107</v>
      </c>
      <c r="H127" s="185">
        <v>50.61</v>
      </c>
      <c r="I127" s="186"/>
      <c r="J127" s="187">
        <f>ROUND(I127*H127,2)</f>
        <v>0</v>
      </c>
      <c r="K127" s="183" t="s">
        <v>160</v>
      </c>
      <c r="L127" s="41"/>
      <c r="M127" s="188" t="s">
        <v>19</v>
      </c>
      <c r="N127" s="189" t="s">
        <v>40</v>
      </c>
      <c r="O127" s="66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155</v>
      </c>
      <c r="AT127" s="192" t="s">
        <v>151</v>
      </c>
      <c r="AU127" s="192" t="s">
        <v>78</v>
      </c>
      <c r="AY127" s="19" t="s">
        <v>149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9" t="s">
        <v>76</v>
      </c>
      <c r="BK127" s="193">
        <f>ROUND(I127*H127,2)</f>
        <v>0</v>
      </c>
      <c r="BL127" s="19" t="s">
        <v>155</v>
      </c>
      <c r="BM127" s="192" t="s">
        <v>237</v>
      </c>
    </row>
    <row r="128" spans="1:47" s="2" customFormat="1" ht="11.25">
      <c r="A128" s="36"/>
      <c r="B128" s="37"/>
      <c r="C128" s="38"/>
      <c r="D128" s="194" t="s">
        <v>162</v>
      </c>
      <c r="E128" s="38"/>
      <c r="F128" s="195" t="s">
        <v>686</v>
      </c>
      <c r="G128" s="38"/>
      <c r="H128" s="38"/>
      <c r="I128" s="196"/>
      <c r="J128" s="38"/>
      <c r="K128" s="38"/>
      <c r="L128" s="41"/>
      <c r="M128" s="197"/>
      <c r="N128" s="198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162</v>
      </c>
      <c r="AU128" s="19" t="s">
        <v>78</v>
      </c>
    </row>
    <row r="129" spans="2:51" s="14" customFormat="1" ht="11.25">
      <c r="B129" s="210"/>
      <c r="C129" s="211"/>
      <c r="D129" s="201" t="s">
        <v>164</v>
      </c>
      <c r="E129" s="212" t="s">
        <v>19</v>
      </c>
      <c r="F129" s="213" t="s">
        <v>1268</v>
      </c>
      <c r="G129" s="211"/>
      <c r="H129" s="214">
        <v>50.61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164</v>
      </c>
      <c r="AU129" s="220" t="s">
        <v>78</v>
      </c>
      <c r="AV129" s="14" t="s">
        <v>78</v>
      </c>
      <c r="AW129" s="14" t="s">
        <v>31</v>
      </c>
      <c r="AX129" s="14" t="s">
        <v>69</v>
      </c>
      <c r="AY129" s="220" t="s">
        <v>149</v>
      </c>
    </row>
    <row r="130" spans="2:51" s="15" customFormat="1" ht="11.25">
      <c r="B130" s="221"/>
      <c r="C130" s="222"/>
      <c r="D130" s="201" t="s">
        <v>164</v>
      </c>
      <c r="E130" s="223" t="s">
        <v>19</v>
      </c>
      <c r="F130" s="224" t="s">
        <v>166</v>
      </c>
      <c r="G130" s="222"/>
      <c r="H130" s="225">
        <v>50.61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164</v>
      </c>
      <c r="AU130" s="231" t="s">
        <v>78</v>
      </c>
      <c r="AV130" s="15" t="s">
        <v>155</v>
      </c>
      <c r="AW130" s="15" t="s">
        <v>31</v>
      </c>
      <c r="AX130" s="15" t="s">
        <v>76</v>
      </c>
      <c r="AY130" s="231" t="s">
        <v>149</v>
      </c>
    </row>
    <row r="131" spans="1:65" s="2" customFormat="1" ht="16.5" customHeight="1">
      <c r="A131" s="36"/>
      <c r="B131" s="37"/>
      <c r="C131" s="181" t="s">
        <v>196</v>
      </c>
      <c r="D131" s="181" t="s">
        <v>151</v>
      </c>
      <c r="E131" s="182" t="s">
        <v>1269</v>
      </c>
      <c r="F131" s="183" t="s">
        <v>1270</v>
      </c>
      <c r="G131" s="184" t="s">
        <v>159</v>
      </c>
      <c r="H131" s="185">
        <v>120.2</v>
      </c>
      <c r="I131" s="186"/>
      <c r="J131" s="187">
        <f>ROUND(I131*H131,2)</f>
        <v>0</v>
      </c>
      <c r="K131" s="183" t="s">
        <v>160</v>
      </c>
      <c r="L131" s="41"/>
      <c r="M131" s="188" t="s">
        <v>19</v>
      </c>
      <c r="N131" s="189" t="s">
        <v>40</v>
      </c>
      <c r="O131" s="66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155</v>
      </c>
      <c r="AT131" s="192" t="s">
        <v>151</v>
      </c>
      <c r="AU131" s="192" t="s">
        <v>78</v>
      </c>
      <c r="AY131" s="19" t="s">
        <v>149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9" t="s">
        <v>76</v>
      </c>
      <c r="BK131" s="193">
        <f>ROUND(I131*H131,2)</f>
        <v>0</v>
      </c>
      <c r="BL131" s="19" t="s">
        <v>155</v>
      </c>
      <c r="BM131" s="192" t="s">
        <v>252</v>
      </c>
    </row>
    <row r="132" spans="1:47" s="2" customFormat="1" ht="11.25">
      <c r="A132" s="36"/>
      <c r="B132" s="37"/>
      <c r="C132" s="38"/>
      <c r="D132" s="194" t="s">
        <v>162</v>
      </c>
      <c r="E132" s="38"/>
      <c r="F132" s="195" t="s">
        <v>1271</v>
      </c>
      <c r="G132" s="38"/>
      <c r="H132" s="38"/>
      <c r="I132" s="196"/>
      <c r="J132" s="38"/>
      <c r="K132" s="38"/>
      <c r="L132" s="41"/>
      <c r="M132" s="197"/>
      <c r="N132" s="198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162</v>
      </c>
      <c r="AU132" s="19" t="s">
        <v>78</v>
      </c>
    </row>
    <row r="133" spans="2:51" s="14" customFormat="1" ht="11.25">
      <c r="B133" s="210"/>
      <c r="C133" s="211"/>
      <c r="D133" s="201" t="s">
        <v>164</v>
      </c>
      <c r="E133" s="212" t="s">
        <v>19</v>
      </c>
      <c r="F133" s="213" t="s">
        <v>1272</v>
      </c>
      <c r="G133" s="211"/>
      <c r="H133" s="214">
        <v>120.2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164</v>
      </c>
      <c r="AU133" s="220" t="s">
        <v>78</v>
      </c>
      <c r="AV133" s="14" t="s">
        <v>78</v>
      </c>
      <c r="AW133" s="14" t="s">
        <v>31</v>
      </c>
      <c r="AX133" s="14" t="s">
        <v>69</v>
      </c>
      <c r="AY133" s="220" t="s">
        <v>149</v>
      </c>
    </row>
    <row r="134" spans="2:51" s="15" customFormat="1" ht="11.25">
      <c r="B134" s="221"/>
      <c r="C134" s="222"/>
      <c r="D134" s="201" t="s">
        <v>164</v>
      </c>
      <c r="E134" s="223" t="s">
        <v>19</v>
      </c>
      <c r="F134" s="224" t="s">
        <v>166</v>
      </c>
      <c r="G134" s="222"/>
      <c r="H134" s="225">
        <v>120.2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164</v>
      </c>
      <c r="AU134" s="231" t="s">
        <v>78</v>
      </c>
      <c r="AV134" s="15" t="s">
        <v>155</v>
      </c>
      <c r="AW134" s="15" t="s">
        <v>31</v>
      </c>
      <c r="AX134" s="15" t="s">
        <v>76</v>
      </c>
      <c r="AY134" s="231" t="s">
        <v>149</v>
      </c>
    </row>
    <row r="135" spans="1:65" s="2" customFormat="1" ht="16.5" customHeight="1">
      <c r="A135" s="36"/>
      <c r="B135" s="37"/>
      <c r="C135" s="181" t="s">
        <v>203</v>
      </c>
      <c r="D135" s="181" t="s">
        <v>151</v>
      </c>
      <c r="E135" s="182" t="s">
        <v>1273</v>
      </c>
      <c r="F135" s="183" t="s">
        <v>1274</v>
      </c>
      <c r="G135" s="184" t="s">
        <v>159</v>
      </c>
      <c r="H135" s="185">
        <v>120.2</v>
      </c>
      <c r="I135" s="186"/>
      <c r="J135" s="187">
        <f>ROUND(I135*H135,2)</f>
        <v>0</v>
      </c>
      <c r="K135" s="183" t="s">
        <v>160</v>
      </c>
      <c r="L135" s="41"/>
      <c r="M135" s="188" t="s">
        <v>19</v>
      </c>
      <c r="N135" s="189" t="s">
        <v>40</v>
      </c>
      <c r="O135" s="66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155</v>
      </c>
      <c r="AT135" s="192" t="s">
        <v>151</v>
      </c>
      <c r="AU135" s="192" t="s">
        <v>78</v>
      </c>
      <c r="AY135" s="19" t="s">
        <v>149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9" t="s">
        <v>76</v>
      </c>
      <c r="BK135" s="193">
        <f>ROUND(I135*H135,2)</f>
        <v>0</v>
      </c>
      <c r="BL135" s="19" t="s">
        <v>155</v>
      </c>
      <c r="BM135" s="192" t="s">
        <v>262</v>
      </c>
    </row>
    <row r="136" spans="1:47" s="2" customFormat="1" ht="11.25">
      <c r="A136" s="36"/>
      <c r="B136" s="37"/>
      <c r="C136" s="38"/>
      <c r="D136" s="194" t="s">
        <v>162</v>
      </c>
      <c r="E136" s="38"/>
      <c r="F136" s="195" t="s">
        <v>1275</v>
      </c>
      <c r="G136" s="38"/>
      <c r="H136" s="38"/>
      <c r="I136" s="196"/>
      <c r="J136" s="38"/>
      <c r="K136" s="38"/>
      <c r="L136" s="41"/>
      <c r="M136" s="197"/>
      <c r="N136" s="198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162</v>
      </c>
      <c r="AU136" s="19" t="s">
        <v>78</v>
      </c>
    </row>
    <row r="137" spans="1:65" s="2" customFormat="1" ht="16.5" customHeight="1">
      <c r="A137" s="36"/>
      <c r="B137" s="37"/>
      <c r="C137" s="181" t="s">
        <v>211</v>
      </c>
      <c r="D137" s="181" t="s">
        <v>151</v>
      </c>
      <c r="E137" s="182" t="s">
        <v>1276</v>
      </c>
      <c r="F137" s="183" t="s">
        <v>1277</v>
      </c>
      <c r="G137" s="184" t="s">
        <v>159</v>
      </c>
      <c r="H137" s="185">
        <v>72.6</v>
      </c>
      <c r="I137" s="186"/>
      <c r="J137" s="187">
        <f>ROUND(I137*H137,2)</f>
        <v>0</v>
      </c>
      <c r="K137" s="183" t="s">
        <v>160</v>
      </c>
      <c r="L137" s="41"/>
      <c r="M137" s="188" t="s">
        <v>19</v>
      </c>
      <c r="N137" s="189" t="s">
        <v>40</v>
      </c>
      <c r="O137" s="66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155</v>
      </c>
      <c r="AT137" s="192" t="s">
        <v>151</v>
      </c>
      <c r="AU137" s="192" t="s">
        <v>78</v>
      </c>
      <c r="AY137" s="19" t="s">
        <v>149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9" t="s">
        <v>76</v>
      </c>
      <c r="BK137" s="193">
        <f>ROUND(I137*H137,2)</f>
        <v>0</v>
      </c>
      <c r="BL137" s="19" t="s">
        <v>155</v>
      </c>
      <c r="BM137" s="192" t="s">
        <v>273</v>
      </c>
    </row>
    <row r="138" spans="1:47" s="2" customFormat="1" ht="11.25">
      <c r="A138" s="36"/>
      <c r="B138" s="37"/>
      <c r="C138" s="38"/>
      <c r="D138" s="194" t="s">
        <v>162</v>
      </c>
      <c r="E138" s="38"/>
      <c r="F138" s="195" t="s">
        <v>1278</v>
      </c>
      <c r="G138" s="38"/>
      <c r="H138" s="38"/>
      <c r="I138" s="196"/>
      <c r="J138" s="38"/>
      <c r="K138" s="38"/>
      <c r="L138" s="41"/>
      <c r="M138" s="197"/>
      <c r="N138" s="198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162</v>
      </c>
      <c r="AU138" s="19" t="s">
        <v>78</v>
      </c>
    </row>
    <row r="139" spans="2:51" s="14" customFormat="1" ht="11.25">
      <c r="B139" s="210"/>
      <c r="C139" s="211"/>
      <c r="D139" s="201" t="s">
        <v>164</v>
      </c>
      <c r="E139" s="212" t="s">
        <v>19</v>
      </c>
      <c r="F139" s="213" t="s">
        <v>1279</v>
      </c>
      <c r="G139" s="211"/>
      <c r="H139" s="214">
        <v>34.2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164</v>
      </c>
      <c r="AU139" s="220" t="s">
        <v>78</v>
      </c>
      <c r="AV139" s="14" t="s">
        <v>78</v>
      </c>
      <c r="AW139" s="14" t="s">
        <v>31</v>
      </c>
      <c r="AX139" s="14" t="s">
        <v>69</v>
      </c>
      <c r="AY139" s="220" t="s">
        <v>149</v>
      </c>
    </row>
    <row r="140" spans="2:51" s="14" customFormat="1" ht="11.25">
      <c r="B140" s="210"/>
      <c r="C140" s="211"/>
      <c r="D140" s="201" t="s">
        <v>164</v>
      </c>
      <c r="E140" s="212" t="s">
        <v>19</v>
      </c>
      <c r="F140" s="213" t="s">
        <v>1280</v>
      </c>
      <c r="G140" s="211"/>
      <c r="H140" s="214">
        <v>38.4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164</v>
      </c>
      <c r="AU140" s="220" t="s">
        <v>78</v>
      </c>
      <c r="AV140" s="14" t="s">
        <v>78</v>
      </c>
      <c r="AW140" s="14" t="s">
        <v>31</v>
      </c>
      <c r="AX140" s="14" t="s">
        <v>69</v>
      </c>
      <c r="AY140" s="220" t="s">
        <v>149</v>
      </c>
    </row>
    <row r="141" spans="2:51" s="15" customFormat="1" ht="11.25">
      <c r="B141" s="221"/>
      <c r="C141" s="222"/>
      <c r="D141" s="201" t="s">
        <v>164</v>
      </c>
      <c r="E141" s="223" t="s">
        <v>19</v>
      </c>
      <c r="F141" s="224" t="s">
        <v>166</v>
      </c>
      <c r="G141" s="222"/>
      <c r="H141" s="225">
        <v>72.6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164</v>
      </c>
      <c r="AU141" s="231" t="s">
        <v>78</v>
      </c>
      <c r="AV141" s="15" t="s">
        <v>155</v>
      </c>
      <c r="AW141" s="15" t="s">
        <v>31</v>
      </c>
      <c r="AX141" s="15" t="s">
        <v>76</v>
      </c>
      <c r="AY141" s="231" t="s">
        <v>149</v>
      </c>
    </row>
    <row r="142" spans="1:65" s="2" customFormat="1" ht="16.5" customHeight="1">
      <c r="A142" s="36"/>
      <c r="B142" s="37"/>
      <c r="C142" s="181" t="s">
        <v>224</v>
      </c>
      <c r="D142" s="181" t="s">
        <v>151</v>
      </c>
      <c r="E142" s="182" t="s">
        <v>1281</v>
      </c>
      <c r="F142" s="183" t="s">
        <v>1282</v>
      </c>
      <c r="G142" s="184" t="s">
        <v>159</v>
      </c>
      <c r="H142" s="185">
        <v>72.6</v>
      </c>
      <c r="I142" s="186"/>
      <c r="J142" s="187">
        <f>ROUND(I142*H142,2)</f>
        <v>0</v>
      </c>
      <c r="K142" s="183" t="s">
        <v>160</v>
      </c>
      <c r="L142" s="41"/>
      <c r="M142" s="188" t="s">
        <v>19</v>
      </c>
      <c r="N142" s="189" t="s">
        <v>40</v>
      </c>
      <c r="O142" s="66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155</v>
      </c>
      <c r="AT142" s="192" t="s">
        <v>151</v>
      </c>
      <c r="AU142" s="192" t="s">
        <v>78</v>
      </c>
      <c r="AY142" s="19" t="s">
        <v>149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9" t="s">
        <v>76</v>
      </c>
      <c r="BK142" s="193">
        <f>ROUND(I142*H142,2)</f>
        <v>0</v>
      </c>
      <c r="BL142" s="19" t="s">
        <v>155</v>
      </c>
      <c r="BM142" s="192" t="s">
        <v>287</v>
      </c>
    </row>
    <row r="143" spans="1:47" s="2" customFormat="1" ht="11.25">
      <c r="A143" s="36"/>
      <c r="B143" s="37"/>
      <c r="C143" s="38"/>
      <c r="D143" s="194" t="s">
        <v>162</v>
      </c>
      <c r="E143" s="38"/>
      <c r="F143" s="195" t="s">
        <v>1283</v>
      </c>
      <c r="G143" s="38"/>
      <c r="H143" s="38"/>
      <c r="I143" s="196"/>
      <c r="J143" s="38"/>
      <c r="K143" s="38"/>
      <c r="L143" s="41"/>
      <c r="M143" s="197"/>
      <c r="N143" s="198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162</v>
      </c>
      <c r="AU143" s="19" t="s">
        <v>78</v>
      </c>
    </row>
    <row r="144" spans="1:65" s="2" customFormat="1" ht="21.75" customHeight="1">
      <c r="A144" s="36"/>
      <c r="B144" s="37"/>
      <c r="C144" s="181" t="s">
        <v>233</v>
      </c>
      <c r="D144" s="181" t="s">
        <v>151</v>
      </c>
      <c r="E144" s="182" t="s">
        <v>707</v>
      </c>
      <c r="F144" s="183" t="s">
        <v>708</v>
      </c>
      <c r="G144" s="184" t="s">
        <v>107</v>
      </c>
      <c r="H144" s="185">
        <v>142.41</v>
      </c>
      <c r="I144" s="186"/>
      <c r="J144" s="187">
        <f>ROUND(I144*H144,2)</f>
        <v>0</v>
      </c>
      <c r="K144" s="183" t="s">
        <v>160</v>
      </c>
      <c r="L144" s="41"/>
      <c r="M144" s="188" t="s">
        <v>19</v>
      </c>
      <c r="N144" s="189" t="s">
        <v>40</v>
      </c>
      <c r="O144" s="66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155</v>
      </c>
      <c r="AT144" s="192" t="s">
        <v>151</v>
      </c>
      <c r="AU144" s="192" t="s">
        <v>78</v>
      </c>
      <c r="AY144" s="19" t="s">
        <v>149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9" t="s">
        <v>76</v>
      </c>
      <c r="BK144" s="193">
        <f>ROUND(I144*H144,2)</f>
        <v>0</v>
      </c>
      <c r="BL144" s="19" t="s">
        <v>155</v>
      </c>
      <c r="BM144" s="192" t="s">
        <v>298</v>
      </c>
    </row>
    <row r="145" spans="1:47" s="2" customFormat="1" ht="11.25">
      <c r="A145" s="36"/>
      <c r="B145" s="37"/>
      <c r="C145" s="38"/>
      <c r="D145" s="194" t="s">
        <v>162</v>
      </c>
      <c r="E145" s="38"/>
      <c r="F145" s="195" t="s">
        <v>709</v>
      </c>
      <c r="G145" s="38"/>
      <c r="H145" s="38"/>
      <c r="I145" s="196"/>
      <c r="J145" s="38"/>
      <c r="K145" s="38"/>
      <c r="L145" s="41"/>
      <c r="M145" s="197"/>
      <c r="N145" s="198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162</v>
      </c>
      <c r="AU145" s="19" t="s">
        <v>78</v>
      </c>
    </row>
    <row r="146" spans="2:51" s="14" customFormat="1" ht="11.25">
      <c r="B146" s="210"/>
      <c r="C146" s="211"/>
      <c r="D146" s="201" t="s">
        <v>164</v>
      </c>
      <c r="E146" s="212" t="s">
        <v>19</v>
      </c>
      <c r="F146" s="213" t="s">
        <v>1284</v>
      </c>
      <c r="G146" s="211"/>
      <c r="H146" s="214">
        <v>142.41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164</v>
      </c>
      <c r="AU146" s="220" t="s">
        <v>78</v>
      </c>
      <c r="AV146" s="14" t="s">
        <v>78</v>
      </c>
      <c r="AW146" s="14" t="s">
        <v>31</v>
      </c>
      <c r="AX146" s="14" t="s">
        <v>69</v>
      </c>
      <c r="AY146" s="220" t="s">
        <v>149</v>
      </c>
    </row>
    <row r="147" spans="2:51" s="15" customFormat="1" ht="11.25">
      <c r="B147" s="221"/>
      <c r="C147" s="222"/>
      <c r="D147" s="201" t="s">
        <v>164</v>
      </c>
      <c r="E147" s="223" t="s">
        <v>19</v>
      </c>
      <c r="F147" s="224" t="s">
        <v>166</v>
      </c>
      <c r="G147" s="222"/>
      <c r="H147" s="225">
        <v>142.41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164</v>
      </c>
      <c r="AU147" s="231" t="s">
        <v>78</v>
      </c>
      <c r="AV147" s="15" t="s">
        <v>155</v>
      </c>
      <c r="AW147" s="15" t="s">
        <v>31</v>
      </c>
      <c r="AX147" s="15" t="s">
        <v>76</v>
      </c>
      <c r="AY147" s="231" t="s">
        <v>149</v>
      </c>
    </row>
    <row r="148" spans="1:65" s="2" customFormat="1" ht="24.2" customHeight="1">
      <c r="A148" s="36"/>
      <c r="B148" s="37"/>
      <c r="C148" s="181" t="s">
        <v>237</v>
      </c>
      <c r="D148" s="181" t="s">
        <v>151</v>
      </c>
      <c r="E148" s="182" t="s">
        <v>711</v>
      </c>
      <c r="F148" s="183" t="s">
        <v>712</v>
      </c>
      <c r="G148" s="184" t="s">
        <v>107</v>
      </c>
      <c r="H148" s="185">
        <v>95.251</v>
      </c>
      <c r="I148" s="186"/>
      <c r="J148" s="187">
        <f>ROUND(I148*H148,2)</f>
        <v>0</v>
      </c>
      <c r="K148" s="183" t="s">
        <v>19</v>
      </c>
      <c r="L148" s="41"/>
      <c r="M148" s="188" t="s">
        <v>19</v>
      </c>
      <c r="N148" s="189" t="s">
        <v>40</v>
      </c>
      <c r="O148" s="66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155</v>
      </c>
      <c r="AT148" s="192" t="s">
        <v>151</v>
      </c>
      <c r="AU148" s="192" t="s">
        <v>78</v>
      </c>
      <c r="AY148" s="19" t="s">
        <v>149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9" t="s">
        <v>76</v>
      </c>
      <c r="BK148" s="193">
        <f>ROUND(I148*H148,2)</f>
        <v>0</v>
      </c>
      <c r="BL148" s="19" t="s">
        <v>155</v>
      </c>
      <c r="BM148" s="192" t="s">
        <v>308</v>
      </c>
    </row>
    <row r="149" spans="2:51" s="14" customFormat="1" ht="11.25">
      <c r="B149" s="210"/>
      <c r="C149" s="211"/>
      <c r="D149" s="201" t="s">
        <v>164</v>
      </c>
      <c r="E149" s="212" t="s">
        <v>19</v>
      </c>
      <c r="F149" s="213" t="s">
        <v>1285</v>
      </c>
      <c r="G149" s="211"/>
      <c r="H149" s="214">
        <v>95.251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164</v>
      </c>
      <c r="AU149" s="220" t="s">
        <v>78</v>
      </c>
      <c r="AV149" s="14" t="s">
        <v>78</v>
      </c>
      <c r="AW149" s="14" t="s">
        <v>31</v>
      </c>
      <c r="AX149" s="14" t="s">
        <v>69</v>
      </c>
      <c r="AY149" s="220" t="s">
        <v>149</v>
      </c>
    </row>
    <row r="150" spans="2:51" s="15" customFormat="1" ht="11.25">
      <c r="B150" s="221"/>
      <c r="C150" s="222"/>
      <c r="D150" s="201" t="s">
        <v>164</v>
      </c>
      <c r="E150" s="223" t="s">
        <v>19</v>
      </c>
      <c r="F150" s="224" t="s">
        <v>166</v>
      </c>
      <c r="G150" s="222"/>
      <c r="H150" s="225">
        <v>95.251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164</v>
      </c>
      <c r="AU150" s="231" t="s">
        <v>78</v>
      </c>
      <c r="AV150" s="15" t="s">
        <v>155</v>
      </c>
      <c r="AW150" s="15" t="s">
        <v>31</v>
      </c>
      <c r="AX150" s="15" t="s">
        <v>76</v>
      </c>
      <c r="AY150" s="231" t="s">
        <v>149</v>
      </c>
    </row>
    <row r="151" spans="1:65" s="2" customFormat="1" ht="16.5" customHeight="1">
      <c r="A151" s="36"/>
      <c r="B151" s="37"/>
      <c r="C151" s="181" t="s">
        <v>245</v>
      </c>
      <c r="D151" s="181" t="s">
        <v>151</v>
      </c>
      <c r="E151" s="182" t="s">
        <v>715</v>
      </c>
      <c r="F151" s="183" t="s">
        <v>716</v>
      </c>
      <c r="G151" s="184" t="s">
        <v>107</v>
      </c>
      <c r="H151" s="185">
        <v>71.205</v>
      </c>
      <c r="I151" s="186"/>
      <c r="J151" s="187">
        <f>ROUND(I151*H151,2)</f>
        <v>0</v>
      </c>
      <c r="K151" s="183" t="s">
        <v>160</v>
      </c>
      <c r="L151" s="41"/>
      <c r="M151" s="188" t="s">
        <v>19</v>
      </c>
      <c r="N151" s="189" t="s">
        <v>40</v>
      </c>
      <c r="O151" s="66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155</v>
      </c>
      <c r="AT151" s="192" t="s">
        <v>151</v>
      </c>
      <c r="AU151" s="192" t="s">
        <v>78</v>
      </c>
      <c r="AY151" s="19" t="s">
        <v>149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9" t="s">
        <v>76</v>
      </c>
      <c r="BK151" s="193">
        <f>ROUND(I151*H151,2)</f>
        <v>0</v>
      </c>
      <c r="BL151" s="19" t="s">
        <v>155</v>
      </c>
      <c r="BM151" s="192" t="s">
        <v>318</v>
      </c>
    </row>
    <row r="152" spans="1:47" s="2" customFormat="1" ht="11.25">
      <c r="A152" s="36"/>
      <c r="B152" s="37"/>
      <c r="C152" s="38"/>
      <c r="D152" s="194" t="s">
        <v>162</v>
      </c>
      <c r="E152" s="38"/>
      <c r="F152" s="195" t="s">
        <v>717</v>
      </c>
      <c r="G152" s="38"/>
      <c r="H152" s="38"/>
      <c r="I152" s="196"/>
      <c r="J152" s="38"/>
      <c r="K152" s="38"/>
      <c r="L152" s="41"/>
      <c r="M152" s="197"/>
      <c r="N152" s="198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162</v>
      </c>
      <c r="AU152" s="19" t="s">
        <v>78</v>
      </c>
    </row>
    <row r="153" spans="2:51" s="14" customFormat="1" ht="11.25">
      <c r="B153" s="210"/>
      <c r="C153" s="211"/>
      <c r="D153" s="201" t="s">
        <v>164</v>
      </c>
      <c r="E153" s="212" t="s">
        <v>19</v>
      </c>
      <c r="F153" s="213" t="s">
        <v>1286</v>
      </c>
      <c r="G153" s="211"/>
      <c r="H153" s="214">
        <v>71.205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164</v>
      </c>
      <c r="AU153" s="220" t="s">
        <v>78</v>
      </c>
      <c r="AV153" s="14" t="s">
        <v>78</v>
      </c>
      <c r="AW153" s="14" t="s">
        <v>31</v>
      </c>
      <c r="AX153" s="14" t="s">
        <v>69</v>
      </c>
      <c r="AY153" s="220" t="s">
        <v>149</v>
      </c>
    </row>
    <row r="154" spans="2:51" s="15" customFormat="1" ht="11.25">
      <c r="B154" s="221"/>
      <c r="C154" s="222"/>
      <c r="D154" s="201" t="s">
        <v>164</v>
      </c>
      <c r="E154" s="223" t="s">
        <v>19</v>
      </c>
      <c r="F154" s="224" t="s">
        <v>166</v>
      </c>
      <c r="G154" s="222"/>
      <c r="H154" s="225">
        <v>71.205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164</v>
      </c>
      <c r="AU154" s="231" t="s">
        <v>78</v>
      </c>
      <c r="AV154" s="15" t="s">
        <v>155</v>
      </c>
      <c r="AW154" s="15" t="s">
        <v>31</v>
      </c>
      <c r="AX154" s="15" t="s">
        <v>76</v>
      </c>
      <c r="AY154" s="231" t="s">
        <v>149</v>
      </c>
    </row>
    <row r="155" spans="1:65" s="2" customFormat="1" ht="16.5" customHeight="1">
      <c r="A155" s="36"/>
      <c r="B155" s="37"/>
      <c r="C155" s="181" t="s">
        <v>252</v>
      </c>
      <c r="D155" s="181" t="s">
        <v>151</v>
      </c>
      <c r="E155" s="182" t="s">
        <v>238</v>
      </c>
      <c r="F155" s="183" t="s">
        <v>719</v>
      </c>
      <c r="G155" s="184" t="s">
        <v>107</v>
      </c>
      <c r="H155" s="185">
        <v>150.91</v>
      </c>
      <c r="I155" s="186"/>
      <c r="J155" s="187">
        <f>ROUND(I155*H155,2)</f>
        <v>0</v>
      </c>
      <c r="K155" s="183" t="s">
        <v>160</v>
      </c>
      <c r="L155" s="41"/>
      <c r="M155" s="188" t="s">
        <v>19</v>
      </c>
      <c r="N155" s="189" t="s">
        <v>40</v>
      </c>
      <c r="O155" s="66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155</v>
      </c>
      <c r="AT155" s="192" t="s">
        <v>151</v>
      </c>
      <c r="AU155" s="192" t="s">
        <v>78</v>
      </c>
      <c r="AY155" s="19" t="s">
        <v>149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9" t="s">
        <v>76</v>
      </c>
      <c r="BK155" s="193">
        <f>ROUND(I155*H155,2)</f>
        <v>0</v>
      </c>
      <c r="BL155" s="19" t="s">
        <v>155</v>
      </c>
      <c r="BM155" s="192" t="s">
        <v>328</v>
      </c>
    </row>
    <row r="156" spans="1:47" s="2" customFormat="1" ht="11.25">
      <c r="A156" s="36"/>
      <c r="B156" s="37"/>
      <c r="C156" s="38"/>
      <c r="D156" s="194" t="s">
        <v>162</v>
      </c>
      <c r="E156" s="38"/>
      <c r="F156" s="195" t="s">
        <v>720</v>
      </c>
      <c r="G156" s="38"/>
      <c r="H156" s="38"/>
      <c r="I156" s="196"/>
      <c r="J156" s="38"/>
      <c r="K156" s="38"/>
      <c r="L156" s="41"/>
      <c r="M156" s="197"/>
      <c r="N156" s="198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162</v>
      </c>
      <c r="AU156" s="19" t="s">
        <v>78</v>
      </c>
    </row>
    <row r="157" spans="2:51" s="14" customFormat="1" ht="11.25">
      <c r="B157" s="210"/>
      <c r="C157" s="211"/>
      <c r="D157" s="201" t="s">
        <v>164</v>
      </c>
      <c r="E157" s="212" t="s">
        <v>19</v>
      </c>
      <c r="F157" s="213" t="s">
        <v>1287</v>
      </c>
      <c r="G157" s="211"/>
      <c r="H157" s="214">
        <v>159.781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164</v>
      </c>
      <c r="AU157" s="220" t="s">
        <v>78</v>
      </c>
      <c r="AV157" s="14" t="s">
        <v>78</v>
      </c>
      <c r="AW157" s="14" t="s">
        <v>31</v>
      </c>
      <c r="AX157" s="14" t="s">
        <v>69</v>
      </c>
      <c r="AY157" s="220" t="s">
        <v>149</v>
      </c>
    </row>
    <row r="158" spans="2:51" s="14" customFormat="1" ht="11.25">
      <c r="B158" s="210"/>
      <c r="C158" s="211"/>
      <c r="D158" s="201" t="s">
        <v>164</v>
      </c>
      <c r="E158" s="212" t="s">
        <v>19</v>
      </c>
      <c r="F158" s="213" t="s">
        <v>1288</v>
      </c>
      <c r="G158" s="211"/>
      <c r="H158" s="214">
        <v>-8.871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164</v>
      </c>
      <c r="AU158" s="220" t="s">
        <v>78</v>
      </c>
      <c r="AV158" s="14" t="s">
        <v>78</v>
      </c>
      <c r="AW158" s="14" t="s">
        <v>31</v>
      </c>
      <c r="AX158" s="14" t="s">
        <v>69</v>
      </c>
      <c r="AY158" s="220" t="s">
        <v>149</v>
      </c>
    </row>
    <row r="159" spans="2:51" s="15" customFormat="1" ht="11.25">
      <c r="B159" s="221"/>
      <c r="C159" s="222"/>
      <c r="D159" s="201" t="s">
        <v>164</v>
      </c>
      <c r="E159" s="223" t="s">
        <v>19</v>
      </c>
      <c r="F159" s="224" t="s">
        <v>166</v>
      </c>
      <c r="G159" s="222"/>
      <c r="H159" s="225">
        <v>150.91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164</v>
      </c>
      <c r="AU159" s="231" t="s">
        <v>78</v>
      </c>
      <c r="AV159" s="15" t="s">
        <v>155</v>
      </c>
      <c r="AW159" s="15" t="s">
        <v>31</v>
      </c>
      <c r="AX159" s="15" t="s">
        <v>76</v>
      </c>
      <c r="AY159" s="231" t="s">
        <v>149</v>
      </c>
    </row>
    <row r="160" spans="1:65" s="2" customFormat="1" ht="16.5" customHeight="1">
      <c r="A160" s="36"/>
      <c r="B160" s="37"/>
      <c r="C160" s="233" t="s">
        <v>8</v>
      </c>
      <c r="D160" s="233" t="s">
        <v>246</v>
      </c>
      <c r="E160" s="234" t="s">
        <v>725</v>
      </c>
      <c r="F160" s="235" t="s">
        <v>726</v>
      </c>
      <c r="G160" s="236" t="s">
        <v>249</v>
      </c>
      <c r="H160" s="237">
        <v>128.169</v>
      </c>
      <c r="I160" s="238"/>
      <c r="J160" s="239">
        <f>ROUND(I160*H160,2)</f>
        <v>0</v>
      </c>
      <c r="K160" s="235" t="s">
        <v>160</v>
      </c>
      <c r="L160" s="240"/>
      <c r="M160" s="241" t="s">
        <v>19</v>
      </c>
      <c r="N160" s="242" t="s">
        <v>40</v>
      </c>
      <c r="O160" s="66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2" t="s">
        <v>203</v>
      </c>
      <c r="AT160" s="192" t="s">
        <v>246</v>
      </c>
      <c r="AU160" s="192" t="s">
        <v>78</v>
      </c>
      <c r="AY160" s="19" t="s">
        <v>149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9" t="s">
        <v>76</v>
      </c>
      <c r="BK160" s="193">
        <f>ROUND(I160*H160,2)</f>
        <v>0</v>
      </c>
      <c r="BL160" s="19" t="s">
        <v>155</v>
      </c>
      <c r="BM160" s="192" t="s">
        <v>338</v>
      </c>
    </row>
    <row r="161" spans="2:51" s="14" customFormat="1" ht="11.25">
      <c r="B161" s="210"/>
      <c r="C161" s="211"/>
      <c r="D161" s="201" t="s">
        <v>164</v>
      </c>
      <c r="E161" s="212" t="s">
        <v>19</v>
      </c>
      <c r="F161" s="213" t="s">
        <v>1289</v>
      </c>
      <c r="G161" s="211"/>
      <c r="H161" s="214">
        <v>128.169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164</v>
      </c>
      <c r="AU161" s="220" t="s">
        <v>78</v>
      </c>
      <c r="AV161" s="14" t="s">
        <v>78</v>
      </c>
      <c r="AW161" s="14" t="s">
        <v>31</v>
      </c>
      <c r="AX161" s="14" t="s">
        <v>69</v>
      </c>
      <c r="AY161" s="220" t="s">
        <v>149</v>
      </c>
    </row>
    <row r="162" spans="2:51" s="15" customFormat="1" ht="11.25">
      <c r="B162" s="221"/>
      <c r="C162" s="222"/>
      <c r="D162" s="201" t="s">
        <v>164</v>
      </c>
      <c r="E162" s="223" t="s">
        <v>19</v>
      </c>
      <c r="F162" s="224" t="s">
        <v>166</v>
      </c>
      <c r="G162" s="222"/>
      <c r="H162" s="225">
        <v>128.169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164</v>
      </c>
      <c r="AU162" s="231" t="s">
        <v>78</v>
      </c>
      <c r="AV162" s="15" t="s">
        <v>155</v>
      </c>
      <c r="AW162" s="15" t="s">
        <v>31</v>
      </c>
      <c r="AX162" s="15" t="s">
        <v>76</v>
      </c>
      <c r="AY162" s="231" t="s">
        <v>149</v>
      </c>
    </row>
    <row r="163" spans="1:65" s="2" customFormat="1" ht="16.5" customHeight="1">
      <c r="A163" s="36"/>
      <c r="B163" s="37"/>
      <c r="C163" s="181" t="s">
        <v>262</v>
      </c>
      <c r="D163" s="181" t="s">
        <v>151</v>
      </c>
      <c r="E163" s="182" t="s">
        <v>728</v>
      </c>
      <c r="F163" s="183" t="s">
        <v>729</v>
      </c>
      <c r="G163" s="184" t="s">
        <v>107</v>
      </c>
      <c r="H163" s="185">
        <v>17.622</v>
      </c>
      <c r="I163" s="186"/>
      <c r="J163" s="187">
        <f>ROUND(I163*H163,2)</f>
        <v>0</v>
      </c>
      <c r="K163" s="183" t="s">
        <v>160</v>
      </c>
      <c r="L163" s="41"/>
      <c r="M163" s="188" t="s">
        <v>19</v>
      </c>
      <c r="N163" s="189" t="s">
        <v>40</v>
      </c>
      <c r="O163" s="66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2" t="s">
        <v>155</v>
      </c>
      <c r="AT163" s="192" t="s">
        <v>151</v>
      </c>
      <c r="AU163" s="192" t="s">
        <v>78</v>
      </c>
      <c r="AY163" s="19" t="s">
        <v>149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9" t="s">
        <v>76</v>
      </c>
      <c r="BK163" s="193">
        <f>ROUND(I163*H163,2)</f>
        <v>0</v>
      </c>
      <c r="BL163" s="19" t="s">
        <v>155</v>
      </c>
      <c r="BM163" s="192" t="s">
        <v>349</v>
      </c>
    </row>
    <row r="164" spans="1:47" s="2" customFormat="1" ht="11.25">
      <c r="A164" s="36"/>
      <c r="B164" s="37"/>
      <c r="C164" s="38"/>
      <c r="D164" s="194" t="s">
        <v>162</v>
      </c>
      <c r="E164" s="38"/>
      <c r="F164" s="195" t="s">
        <v>730</v>
      </c>
      <c r="G164" s="38"/>
      <c r="H164" s="38"/>
      <c r="I164" s="196"/>
      <c r="J164" s="38"/>
      <c r="K164" s="38"/>
      <c r="L164" s="41"/>
      <c r="M164" s="197"/>
      <c r="N164" s="198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162</v>
      </c>
      <c r="AU164" s="19" t="s">
        <v>78</v>
      </c>
    </row>
    <row r="165" spans="2:51" s="14" customFormat="1" ht="11.25">
      <c r="B165" s="210"/>
      <c r="C165" s="211"/>
      <c r="D165" s="201" t="s">
        <v>164</v>
      </c>
      <c r="E165" s="212" t="s">
        <v>19</v>
      </c>
      <c r="F165" s="213" t="s">
        <v>1290</v>
      </c>
      <c r="G165" s="211"/>
      <c r="H165" s="214">
        <v>17.622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164</v>
      </c>
      <c r="AU165" s="220" t="s">
        <v>78</v>
      </c>
      <c r="AV165" s="14" t="s">
        <v>78</v>
      </c>
      <c r="AW165" s="14" t="s">
        <v>31</v>
      </c>
      <c r="AX165" s="14" t="s">
        <v>69</v>
      </c>
      <c r="AY165" s="220" t="s">
        <v>149</v>
      </c>
    </row>
    <row r="166" spans="2:51" s="15" customFormat="1" ht="11.25">
      <c r="B166" s="221"/>
      <c r="C166" s="222"/>
      <c r="D166" s="201" t="s">
        <v>164</v>
      </c>
      <c r="E166" s="223" t="s">
        <v>19</v>
      </c>
      <c r="F166" s="224" t="s">
        <v>166</v>
      </c>
      <c r="G166" s="222"/>
      <c r="H166" s="225">
        <v>17.622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164</v>
      </c>
      <c r="AU166" s="231" t="s">
        <v>78</v>
      </c>
      <c r="AV166" s="15" t="s">
        <v>155</v>
      </c>
      <c r="AW166" s="15" t="s">
        <v>31</v>
      </c>
      <c r="AX166" s="15" t="s">
        <v>76</v>
      </c>
      <c r="AY166" s="231" t="s">
        <v>149</v>
      </c>
    </row>
    <row r="167" spans="1:65" s="2" customFormat="1" ht="16.5" customHeight="1">
      <c r="A167" s="36"/>
      <c r="B167" s="37"/>
      <c r="C167" s="233" t="s">
        <v>267</v>
      </c>
      <c r="D167" s="233" t="s">
        <v>246</v>
      </c>
      <c r="E167" s="234" t="s">
        <v>732</v>
      </c>
      <c r="F167" s="235" t="s">
        <v>733</v>
      </c>
      <c r="G167" s="236" t="s">
        <v>249</v>
      </c>
      <c r="H167" s="237">
        <v>35.244</v>
      </c>
      <c r="I167" s="238"/>
      <c r="J167" s="239">
        <f>ROUND(I167*H167,2)</f>
        <v>0</v>
      </c>
      <c r="K167" s="235" t="s">
        <v>160</v>
      </c>
      <c r="L167" s="240"/>
      <c r="M167" s="241" t="s">
        <v>19</v>
      </c>
      <c r="N167" s="242" t="s">
        <v>40</v>
      </c>
      <c r="O167" s="66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2" t="s">
        <v>203</v>
      </c>
      <c r="AT167" s="192" t="s">
        <v>246</v>
      </c>
      <c r="AU167" s="192" t="s">
        <v>78</v>
      </c>
      <c r="AY167" s="19" t="s">
        <v>149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9" t="s">
        <v>76</v>
      </c>
      <c r="BK167" s="193">
        <f>ROUND(I167*H167,2)</f>
        <v>0</v>
      </c>
      <c r="BL167" s="19" t="s">
        <v>155</v>
      </c>
      <c r="BM167" s="192" t="s">
        <v>359</v>
      </c>
    </row>
    <row r="168" spans="2:51" s="14" customFormat="1" ht="11.25">
      <c r="B168" s="210"/>
      <c r="C168" s="211"/>
      <c r="D168" s="201" t="s">
        <v>164</v>
      </c>
      <c r="E168" s="212" t="s">
        <v>19</v>
      </c>
      <c r="F168" s="213" t="s">
        <v>1291</v>
      </c>
      <c r="G168" s="211"/>
      <c r="H168" s="214">
        <v>35.244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164</v>
      </c>
      <c r="AU168" s="220" t="s">
        <v>78</v>
      </c>
      <c r="AV168" s="14" t="s">
        <v>78</v>
      </c>
      <c r="AW168" s="14" t="s">
        <v>31</v>
      </c>
      <c r="AX168" s="14" t="s">
        <v>69</v>
      </c>
      <c r="AY168" s="220" t="s">
        <v>149</v>
      </c>
    </row>
    <row r="169" spans="2:51" s="15" customFormat="1" ht="11.25">
      <c r="B169" s="221"/>
      <c r="C169" s="222"/>
      <c r="D169" s="201" t="s">
        <v>164</v>
      </c>
      <c r="E169" s="223" t="s">
        <v>19</v>
      </c>
      <c r="F169" s="224" t="s">
        <v>166</v>
      </c>
      <c r="G169" s="222"/>
      <c r="H169" s="225">
        <v>35.244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164</v>
      </c>
      <c r="AU169" s="231" t="s">
        <v>78</v>
      </c>
      <c r="AV169" s="15" t="s">
        <v>155</v>
      </c>
      <c r="AW169" s="15" t="s">
        <v>31</v>
      </c>
      <c r="AX169" s="15" t="s">
        <v>76</v>
      </c>
      <c r="AY169" s="231" t="s">
        <v>149</v>
      </c>
    </row>
    <row r="170" spans="2:63" s="12" customFormat="1" ht="22.9" customHeight="1">
      <c r="B170" s="165"/>
      <c r="C170" s="166"/>
      <c r="D170" s="167" t="s">
        <v>68</v>
      </c>
      <c r="E170" s="179" t="s">
        <v>167</v>
      </c>
      <c r="F170" s="179" t="s">
        <v>1292</v>
      </c>
      <c r="G170" s="166"/>
      <c r="H170" s="166"/>
      <c r="I170" s="169"/>
      <c r="J170" s="180">
        <f>BK170</f>
        <v>0</v>
      </c>
      <c r="K170" s="166"/>
      <c r="L170" s="171"/>
      <c r="M170" s="172"/>
      <c r="N170" s="173"/>
      <c r="O170" s="173"/>
      <c r="P170" s="174">
        <f>SUM(P171:P173)</f>
        <v>0</v>
      </c>
      <c r="Q170" s="173"/>
      <c r="R170" s="174">
        <f>SUM(R171:R173)</f>
        <v>0</v>
      </c>
      <c r="S170" s="173"/>
      <c r="T170" s="175">
        <f>SUM(T171:T173)</f>
        <v>0</v>
      </c>
      <c r="AR170" s="176" t="s">
        <v>76</v>
      </c>
      <c r="AT170" s="177" t="s">
        <v>68</v>
      </c>
      <c r="AU170" s="177" t="s">
        <v>76</v>
      </c>
      <c r="AY170" s="176" t="s">
        <v>149</v>
      </c>
      <c r="BK170" s="178">
        <f>SUM(BK171:BK173)</f>
        <v>0</v>
      </c>
    </row>
    <row r="171" spans="1:65" s="2" customFormat="1" ht="16.5" customHeight="1">
      <c r="A171" s="36"/>
      <c r="B171" s="37"/>
      <c r="C171" s="181" t="s">
        <v>273</v>
      </c>
      <c r="D171" s="181" t="s">
        <v>151</v>
      </c>
      <c r="E171" s="182" t="s">
        <v>1293</v>
      </c>
      <c r="F171" s="183" t="s">
        <v>1294</v>
      </c>
      <c r="G171" s="184" t="s">
        <v>191</v>
      </c>
      <c r="H171" s="185">
        <v>406.8</v>
      </c>
      <c r="I171" s="186"/>
      <c r="J171" s="187">
        <f>ROUND(I171*H171,2)</f>
        <v>0</v>
      </c>
      <c r="K171" s="183" t="s">
        <v>160</v>
      </c>
      <c r="L171" s="41"/>
      <c r="M171" s="188" t="s">
        <v>19</v>
      </c>
      <c r="N171" s="189" t="s">
        <v>40</v>
      </c>
      <c r="O171" s="66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155</v>
      </c>
      <c r="AT171" s="192" t="s">
        <v>151</v>
      </c>
      <c r="AU171" s="192" t="s">
        <v>78</v>
      </c>
      <c r="AY171" s="19" t="s">
        <v>149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9" t="s">
        <v>76</v>
      </c>
      <c r="BK171" s="193">
        <f>ROUND(I171*H171,2)</f>
        <v>0</v>
      </c>
      <c r="BL171" s="19" t="s">
        <v>155</v>
      </c>
      <c r="BM171" s="192" t="s">
        <v>370</v>
      </c>
    </row>
    <row r="172" spans="1:47" s="2" customFormat="1" ht="11.25">
      <c r="A172" s="36"/>
      <c r="B172" s="37"/>
      <c r="C172" s="38"/>
      <c r="D172" s="194" t="s">
        <v>162</v>
      </c>
      <c r="E172" s="38"/>
      <c r="F172" s="195" t="s">
        <v>1295</v>
      </c>
      <c r="G172" s="38"/>
      <c r="H172" s="38"/>
      <c r="I172" s="196"/>
      <c r="J172" s="38"/>
      <c r="K172" s="38"/>
      <c r="L172" s="41"/>
      <c r="M172" s="197"/>
      <c r="N172" s="198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162</v>
      </c>
      <c r="AU172" s="19" t="s">
        <v>78</v>
      </c>
    </row>
    <row r="173" spans="1:65" s="2" customFormat="1" ht="16.5" customHeight="1">
      <c r="A173" s="36"/>
      <c r="B173" s="37"/>
      <c r="C173" s="181" t="s">
        <v>282</v>
      </c>
      <c r="D173" s="181" t="s">
        <v>151</v>
      </c>
      <c r="E173" s="182" t="s">
        <v>1296</v>
      </c>
      <c r="F173" s="183" t="s">
        <v>1297</v>
      </c>
      <c r="G173" s="184" t="s">
        <v>191</v>
      </c>
      <c r="H173" s="185">
        <v>406.8</v>
      </c>
      <c r="I173" s="186"/>
      <c r="J173" s="187">
        <f>ROUND(I173*H173,2)</f>
        <v>0</v>
      </c>
      <c r="K173" s="183" t="s">
        <v>19</v>
      </c>
      <c r="L173" s="41"/>
      <c r="M173" s="188" t="s">
        <v>19</v>
      </c>
      <c r="N173" s="189" t="s">
        <v>40</v>
      </c>
      <c r="O173" s="66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155</v>
      </c>
      <c r="AT173" s="192" t="s">
        <v>151</v>
      </c>
      <c r="AU173" s="192" t="s">
        <v>78</v>
      </c>
      <c r="AY173" s="19" t="s">
        <v>149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76</v>
      </c>
      <c r="BK173" s="193">
        <f>ROUND(I173*H173,2)</f>
        <v>0</v>
      </c>
      <c r="BL173" s="19" t="s">
        <v>155</v>
      </c>
      <c r="BM173" s="192" t="s">
        <v>379</v>
      </c>
    </row>
    <row r="174" spans="2:63" s="12" customFormat="1" ht="22.9" customHeight="1">
      <c r="B174" s="165"/>
      <c r="C174" s="166"/>
      <c r="D174" s="167" t="s">
        <v>68</v>
      </c>
      <c r="E174" s="179" t="s">
        <v>155</v>
      </c>
      <c r="F174" s="179" t="s">
        <v>737</v>
      </c>
      <c r="G174" s="166"/>
      <c r="H174" s="166"/>
      <c r="I174" s="169"/>
      <c r="J174" s="180">
        <f>BK174</f>
        <v>0</v>
      </c>
      <c r="K174" s="166"/>
      <c r="L174" s="171"/>
      <c r="M174" s="172"/>
      <c r="N174" s="173"/>
      <c r="O174" s="173"/>
      <c r="P174" s="174">
        <f>SUM(P175:P186)</f>
        <v>0</v>
      </c>
      <c r="Q174" s="173"/>
      <c r="R174" s="174">
        <f>SUM(R175:R186)</f>
        <v>0</v>
      </c>
      <c r="S174" s="173"/>
      <c r="T174" s="175">
        <f>SUM(T175:T186)</f>
        <v>0</v>
      </c>
      <c r="AR174" s="176" t="s">
        <v>76</v>
      </c>
      <c r="AT174" s="177" t="s">
        <v>68</v>
      </c>
      <c r="AU174" s="177" t="s">
        <v>76</v>
      </c>
      <c r="AY174" s="176" t="s">
        <v>149</v>
      </c>
      <c r="BK174" s="178">
        <f>SUM(BK175:BK186)</f>
        <v>0</v>
      </c>
    </row>
    <row r="175" spans="1:65" s="2" customFormat="1" ht="16.5" customHeight="1">
      <c r="A175" s="36"/>
      <c r="B175" s="37"/>
      <c r="C175" s="181" t="s">
        <v>287</v>
      </c>
      <c r="D175" s="181" t="s">
        <v>151</v>
      </c>
      <c r="E175" s="182" t="s">
        <v>1298</v>
      </c>
      <c r="F175" s="183" t="s">
        <v>1299</v>
      </c>
      <c r="G175" s="184" t="s">
        <v>107</v>
      </c>
      <c r="H175" s="185">
        <v>2.15</v>
      </c>
      <c r="I175" s="186"/>
      <c r="J175" s="187">
        <f>ROUND(I175*H175,2)</f>
        <v>0</v>
      </c>
      <c r="K175" s="183" t="s">
        <v>160</v>
      </c>
      <c r="L175" s="41"/>
      <c r="M175" s="188" t="s">
        <v>19</v>
      </c>
      <c r="N175" s="189" t="s">
        <v>40</v>
      </c>
      <c r="O175" s="66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155</v>
      </c>
      <c r="AT175" s="192" t="s">
        <v>151</v>
      </c>
      <c r="AU175" s="192" t="s">
        <v>78</v>
      </c>
      <c r="AY175" s="19" t="s">
        <v>149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9" t="s">
        <v>76</v>
      </c>
      <c r="BK175" s="193">
        <f>ROUND(I175*H175,2)</f>
        <v>0</v>
      </c>
      <c r="BL175" s="19" t="s">
        <v>155</v>
      </c>
      <c r="BM175" s="192" t="s">
        <v>391</v>
      </c>
    </row>
    <row r="176" spans="1:47" s="2" customFormat="1" ht="11.25">
      <c r="A176" s="36"/>
      <c r="B176" s="37"/>
      <c r="C176" s="38"/>
      <c r="D176" s="194" t="s">
        <v>162</v>
      </c>
      <c r="E176" s="38"/>
      <c r="F176" s="195" t="s">
        <v>1300</v>
      </c>
      <c r="G176" s="38"/>
      <c r="H176" s="38"/>
      <c r="I176" s="196"/>
      <c r="J176" s="38"/>
      <c r="K176" s="38"/>
      <c r="L176" s="41"/>
      <c r="M176" s="197"/>
      <c r="N176" s="198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162</v>
      </c>
      <c r="AU176" s="19" t="s">
        <v>78</v>
      </c>
    </row>
    <row r="177" spans="1:65" s="2" customFormat="1" ht="16.5" customHeight="1">
      <c r="A177" s="36"/>
      <c r="B177" s="37"/>
      <c r="C177" s="181" t="s">
        <v>7</v>
      </c>
      <c r="D177" s="181" t="s">
        <v>151</v>
      </c>
      <c r="E177" s="182" t="s">
        <v>738</v>
      </c>
      <c r="F177" s="183" t="s">
        <v>739</v>
      </c>
      <c r="G177" s="184" t="s">
        <v>107</v>
      </c>
      <c r="H177" s="185">
        <v>3.524</v>
      </c>
      <c r="I177" s="186"/>
      <c r="J177" s="187">
        <f>ROUND(I177*H177,2)</f>
        <v>0</v>
      </c>
      <c r="K177" s="183" t="s">
        <v>160</v>
      </c>
      <c r="L177" s="41"/>
      <c r="M177" s="188" t="s">
        <v>19</v>
      </c>
      <c r="N177" s="189" t="s">
        <v>40</v>
      </c>
      <c r="O177" s="66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155</v>
      </c>
      <c r="AT177" s="192" t="s">
        <v>151</v>
      </c>
      <c r="AU177" s="192" t="s">
        <v>78</v>
      </c>
      <c r="AY177" s="19" t="s">
        <v>149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9" t="s">
        <v>76</v>
      </c>
      <c r="BK177" s="193">
        <f>ROUND(I177*H177,2)</f>
        <v>0</v>
      </c>
      <c r="BL177" s="19" t="s">
        <v>155</v>
      </c>
      <c r="BM177" s="192" t="s">
        <v>401</v>
      </c>
    </row>
    <row r="178" spans="1:47" s="2" customFormat="1" ht="11.25">
      <c r="A178" s="36"/>
      <c r="B178" s="37"/>
      <c r="C178" s="38"/>
      <c r="D178" s="194" t="s">
        <v>162</v>
      </c>
      <c r="E178" s="38"/>
      <c r="F178" s="195" t="s">
        <v>740</v>
      </c>
      <c r="G178" s="38"/>
      <c r="H178" s="38"/>
      <c r="I178" s="196"/>
      <c r="J178" s="38"/>
      <c r="K178" s="38"/>
      <c r="L178" s="41"/>
      <c r="M178" s="197"/>
      <c r="N178" s="198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162</v>
      </c>
      <c r="AU178" s="19" t="s">
        <v>78</v>
      </c>
    </row>
    <row r="179" spans="2:51" s="14" customFormat="1" ht="11.25">
      <c r="B179" s="210"/>
      <c r="C179" s="211"/>
      <c r="D179" s="201" t="s">
        <v>164</v>
      </c>
      <c r="E179" s="212" t="s">
        <v>19</v>
      </c>
      <c r="F179" s="213" t="s">
        <v>1301</v>
      </c>
      <c r="G179" s="211"/>
      <c r="H179" s="214">
        <v>3.524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164</v>
      </c>
      <c r="AU179" s="220" t="s">
        <v>78</v>
      </c>
      <c r="AV179" s="14" t="s">
        <v>78</v>
      </c>
      <c r="AW179" s="14" t="s">
        <v>31</v>
      </c>
      <c r="AX179" s="14" t="s">
        <v>69</v>
      </c>
      <c r="AY179" s="220" t="s">
        <v>149</v>
      </c>
    </row>
    <row r="180" spans="2:51" s="15" customFormat="1" ht="11.25">
      <c r="B180" s="221"/>
      <c r="C180" s="222"/>
      <c r="D180" s="201" t="s">
        <v>164</v>
      </c>
      <c r="E180" s="223" t="s">
        <v>19</v>
      </c>
      <c r="F180" s="224" t="s">
        <v>166</v>
      </c>
      <c r="G180" s="222"/>
      <c r="H180" s="225">
        <v>3.524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164</v>
      </c>
      <c r="AU180" s="231" t="s">
        <v>78</v>
      </c>
      <c r="AV180" s="15" t="s">
        <v>155</v>
      </c>
      <c r="AW180" s="15" t="s">
        <v>31</v>
      </c>
      <c r="AX180" s="15" t="s">
        <v>76</v>
      </c>
      <c r="AY180" s="231" t="s">
        <v>149</v>
      </c>
    </row>
    <row r="181" spans="1:65" s="2" customFormat="1" ht="16.5" customHeight="1">
      <c r="A181" s="36"/>
      <c r="B181" s="37"/>
      <c r="C181" s="181" t="s">
        <v>298</v>
      </c>
      <c r="D181" s="181" t="s">
        <v>151</v>
      </c>
      <c r="E181" s="182" t="s">
        <v>1302</v>
      </c>
      <c r="F181" s="183" t="s">
        <v>1303</v>
      </c>
      <c r="G181" s="184" t="s">
        <v>107</v>
      </c>
      <c r="H181" s="185">
        <v>0.75</v>
      </c>
      <c r="I181" s="186"/>
      <c r="J181" s="187">
        <f>ROUND(I181*H181,2)</f>
        <v>0</v>
      </c>
      <c r="K181" s="183" t="s">
        <v>160</v>
      </c>
      <c r="L181" s="41"/>
      <c r="M181" s="188" t="s">
        <v>19</v>
      </c>
      <c r="N181" s="189" t="s">
        <v>40</v>
      </c>
      <c r="O181" s="66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155</v>
      </c>
      <c r="AT181" s="192" t="s">
        <v>151</v>
      </c>
      <c r="AU181" s="192" t="s">
        <v>78</v>
      </c>
      <c r="AY181" s="19" t="s">
        <v>149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9" t="s">
        <v>76</v>
      </c>
      <c r="BK181" s="193">
        <f>ROUND(I181*H181,2)</f>
        <v>0</v>
      </c>
      <c r="BL181" s="19" t="s">
        <v>155</v>
      </c>
      <c r="BM181" s="192" t="s">
        <v>409</v>
      </c>
    </row>
    <row r="182" spans="1:47" s="2" customFormat="1" ht="11.25">
      <c r="A182" s="36"/>
      <c r="B182" s="37"/>
      <c r="C182" s="38"/>
      <c r="D182" s="194" t="s">
        <v>162</v>
      </c>
      <c r="E182" s="38"/>
      <c r="F182" s="195" t="s">
        <v>1304</v>
      </c>
      <c r="G182" s="38"/>
      <c r="H182" s="38"/>
      <c r="I182" s="196"/>
      <c r="J182" s="38"/>
      <c r="K182" s="38"/>
      <c r="L182" s="41"/>
      <c r="M182" s="197"/>
      <c r="N182" s="198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162</v>
      </c>
      <c r="AU182" s="19" t="s">
        <v>78</v>
      </c>
    </row>
    <row r="183" spans="1:65" s="2" customFormat="1" ht="16.5" customHeight="1">
      <c r="A183" s="36"/>
      <c r="B183" s="37"/>
      <c r="C183" s="181" t="s">
        <v>303</v>
      </c>
      <c r="D183" s="181" t="s">
        <v>151</v>
      </c>
      <c r="E183" s="182" t="s">
        <v>1305</v>
      </c>
      <c r="F183" s="183" t="s">
        <v>1306</v>
      </c>
      <c r="G183" s="184" t="s">
        <v>249</v>
      </c>
      <c r="H183" s="185">
        <v>0.02</v>
      </c>
      <c r="I183" s="186"/>
      <c r="J183" s="187">
        <f>ROUND(I183*H183,2)</f>
        <v>0</v>
      </c>
      <c r="K183" s="183" t="s">
        <v>160</v>
      </c>
      <c r="L183" s="41"/>
      <c r="M183" s="188" t="s">
        <v>19</v>
      </c>
      <c r="N183" s="189" t="s">
        <v>40</v>
      </c>
      <c r="O183" s="66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155</v>
      </c>
      <c r="AT183" s="192" t="s">
        <v>151</v>
      </c>
      <c r="AU183" s="192" t="s">
        <v>78</v>
      </c>
      <c r="AY183" s="19" t="s">
        <v>149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9" t="s">
        <v>76</v>
      </c>
      <c r="BK183" s="193">
        <f>ROUND(I183*H183,2)</f>
        <v>0</v>
      </c>
      <c r="BL183" s="19" t="s">
        <v>155</v>
      </c>
      <c r="BM183" s="192" t="s">
        <v>418</v>
      </c>
    </row>
    <row r="184" spans="1:47" s="2" customFormat="1" ht="11.25">
      <c r="A184" s="36"/>
      <c r="B184" s="37"/>
      <c r="C184" s="38"/>
      <c r="D184" s="194" t="s">
        <v>162</v>
      </c>
      <c r="E184" s="38"/>
      <c r="F184" s="195" t="s">
        <v>1307</v>
      </c>
      <c r="G184" s="38"/>
      <c r="H184" s="38"/>
      <c r="I184" s="196"/>
      <c r="J184" s="38"/>
      <c r="K184" s="38"/>
      <c r="L184" s="41"/>
      <c r="M184" s="197"/>
      <c r="N184" s="198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162</v>
      </c>
      <c r="AU184" s="19" t="s">
        <v>78</v>
      </c>
    </row>
    <row r="185" spans="2:51" s="14" customFormat="1" ht="11.25">
      <c r="B185" s="210"/>
      <c r="C185" s="211"/>
      <c r="D185" s="201" t="s">
        <v>164</v>
      </c>
      <c r="E185" s="212" t="s">
        <v>19</v>
      </c>
      <c r="F185" s="213" t="s">
        <v>1308</v>
      </c>
      <c r="G185" s="211"/>
      <c r="H185" s="214">
        <v>0.02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164</v>
      </c>
      <c r="AU185" s="220" t="s">
        <v>78</v>
      </c>
      <c r="AV185" s="14" t="s">
        <v>78</v>
      </c>
      <c r="AW185" s="14" t="s">
        <v>31</v>
      </c>
      <c r="AX185" s="14" t="s">
        <v>69</v>
      </c>
      <c r="AY185" s="220" t="s">
        <v>149</v>
      </c>
    </row>
    <row r="186" spans="2:51" s="15" customFormat="1" ht="11.25">
      <c r="B186" s="221"/>
      <c r="C186" s="222"/>
      <c r="D186" s="201" t="s">
        <v>164</v>
      </c>
      <c r="E186" s="223" t="s">
        <v>19</v>
      </c>
      <c r="F186" s="224" t="s">
        <v>166</v>
      </c>
      <c r="G186" s="222"/>
      <c r="H186" s="225">
        <v>0.02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164</v>
      </c>
      <c r="AU186" s="231" t="s">
        <v>78</v>
      </c>
      <c r="AV186" s="15" t="s">
        <v>155</v>
      </c>
      <c r="AW186" s="15" t="s">
        <v>31</v>
      </c>
      <c r="AX186" s="15" t="s">
        <v>76</v>
      </c>
      <c r="AY186" s="231" t="s">
        <v>149</v>
      </c>
    </row>
    <row r="187" spans="2:63" s="12" customFormat="1" ht="22.9" customHeight="1">
      <c r="B187" s="165"/>
      <c r="C187" s="166"/>
      <c r="D187" s="167" t="s">
        <v>68</v>
      </c>
      <c r="E187" s="179" t="s">
        <v>180</v>
      </c>
      <c r="F187" s="179" t="s">
        <v>281</v>
      </c>
      <c r="G187" s="166"/>
      <c r="H187" s="166"/>
      <c r="I187" s="169"/>
      <c r="J187" s="180">
        <f>BK187</f>
        <v>0</v>
      </c>
      <c r="K187" s="166"/>
      <c r="L187" s="171"/>
      <c r="M187" s="172"/>
      <c r="N187" s="173"/>
      <c r="O187" s="173"/>
      <c r="P187" s="174">
        <f>SUM(P188:P193)</f>
        <v>0</v>
      </c>
      <c r="Q187" s="173"/>
      <c r="R187" s="174">
        <f>SUM(R188:R193)</f>
        <v>0</v>
      </c>
      <c r="S187" s="173"/>
      <c r="T187" s="175">
        <f>SUM(T188:T193)</f>
        <v>0</v>
      </c>
      <c r="AR187" s="176" t="s">
        <v>76</v>
      </c>
      <c r="AT187" s="177" t="s">
        <v>68</v>
      </c>
      <c r="AU187" s="177" t="s">
        <v>76</v>
      </c>
      <c r="AY187" s="176" t="s">
        <v>149</v>
      </c>
      <c r="BK187" s="178">
        <f>SUM(BK188:BK193)</f>
        <v>0</v>
      </c>
    </row>
    <row r="188" spans="1:65" s="2" customFormat="1" ht="16.5" customHeight="1">
      <c r="A188" s="36"/>
      <c r="B188" s="37"/>
      <c r="C188" s="181" t="s">
        <v>308</v>
      </c>
      <c r="D188" s="181" t="s">
        <v>151</v>
      </c>
      <c r="E188" s="182" t="s">
        <v>299</v>
      </c>
      <c r="F188" s="183" t="s">
        <v>758</v>
      </c>
      <c r="G188" s="184" t="s">
        <v>159</v>
      </c>
      <c r="H188" s="185">
        <v>26.444</v>
      </c>
      <c r="I188" s="186"/>
      <c r="J188" s="187">
        <f>ROUND(I188*H188,2)</f>
        <v>0</v>
      </c>
      <c r="K188" s="183" t="s">
        <v>160</v>
      </c>
      <c r="L188" s="41"/>
      <c r="M188" s="188" t="s">
        <v>19</v>
      </c>
      <c r="N188" s="189" t="s">
        <v>40</v>
      </c>
      <c r="O188" s="66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2" t="s">
        <v>155</v>
      </c>
      <c r="AT188" s="192" t="s">
        <v>151</v>
      </c>
      <c r="AU188" s="192" t="s">
        <v>78</v>
      </c>
      <c r="AY188" s="19" t="s">
        <v>149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9" t="s">
        <v>76</v>
      </c>
      <c r="BK188" s="193">
        <f>ROUND(I188*H188,2)</f>
        <v>0</v>
      </c>
      <c r="BL188" s="19" t="s">
        <v>155</v>
      </c>
      <c r="BM188" s="192" t="s">
        <v>427</v>
      </c>
    </row>
    <row r="189" spans="1:47" s="2" customFormat="1" ht="11.25">
      <c r="A189" s="36"/>
      <c r="B189" s="37"/>
      <c r="C189" s="38"/>
      <c r="D189" s="194" t="s">
        <v>162</v>
      </c>
      <c r="E189" s="38"/>
      <c r="F189" s="195" t="s">
        <v>302</v>
      </c>
      <c r="G189" s="38"/>
      <c r="H189" s="38"/>
      <c r="I189" s="196"/>
      <c r="J189" s="38"/>
      <c r="K189" s="38"/>
      <c r="L189" s="41"/>
      <c r="M189" s="197"/>
      <c r="N189" s="198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162</v>
      </c>
      <c r="AU189" s="19" t="s">
        <v>78</v>
      </c>
    </row>
    <row r="190" spans="1:65" s="2" customFormat="1" ht="16.5" customHeight="1">
      <c r="A190" s="36"/>
      <c r="B190" s="37"/>
      <c r="C190" s="181" t="s">
        <v>313</v>
      </c>
      <c r="D190" s="181" t="s">
        <v>151</v>
      </c>
      <c r="E190" s="182" t="s">
        <v>760</v>
      </c>
      <c r="F190" s="183" t="s">
        <v>761</v>
      </c>
      <c r="G190" s="184" t="s">
        <v>159</v>
      </c>
      <c r="H190" s="185">
        <v>26.444</v>
      </c>
      <c r="I190" s="186"/>
      <c r="J190" s="187">
        <f>ROUND(I190*H190,2)</f>
        <v>0</v>
      </c>
      <c r="K190" s="183" t="s">
        <v>160</v>
      </c>
      <c r="L190" s="41"/>
      <c r="M190" s="188" t="s">
        <v>19</v>
      </c>
      <c r="N190" s="189" t="s">
        <v>40</v>
      </c>
      <c r="O190" s="66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2" t="s">
        <v>155</v>
      </c>
      <c r="AT190" s="192" t="s">
        <v>151</v>
      </c>
      <c r="AU190" s="192" t="s">
        <v>78</v>
      </c>
      <c r="AY190" s="19" t="s">
        <v>149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9" t="s">
        <v>76</v>
      </c>
      <c r="BK190" s="193">
        <f>ROUND(I190*H190,2)</f>
        <v>0</v>
      </c>
      <c r="BL190" s="19" t="s">
        <v>155</v>
      </c>
      <c r="BM190" s="192" t="s">
        <v>436</v>
      </c>
    </row>
    <row r="191" spans="1:47" s="2" customFormat="1" ht="11.25">
      <c r="A191" s="36"/>
      <c r="B191" s="37"/>
      <c r="C191" s="38"/>
      <c r="D191" s="194" t="s">
        <v>162</v>
      </c>
      <c r="E191" s="38"/>
      <c r="F191" s="195" t="s">
        <v>762</v>
      </c>
      <c r="G191" s="38"/>
      <c r="H191" s="38"/>
      <c r="I191" s="196"/>
      <c r="J191" s="38"/>
      <c r="K191" s="38"/>
      <c r="L191" s="41"/>
      <c r="M191" s="197"/>
      <c r="N191" s="198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162</v>
      </c>
      <c r="AU191" s="19" t="s">
        <v>78</v>
      </c>
    </row>
    <row r="192" spans="2:51" s="14" customFormat="1" ht="11.25">
      <c r="B192" s="210"/>
      <c r="C192" s="211"/>
      <c r="D192" s="201" t="s">
        <v>164</v>
      </c>
      <c r="E192" s="212" t="s">
        <v>19</v>
      </c>
      <c r="F192" s="213" t="s">
        <v>1309</v>
      </c>
      <c r="G192" s="211"/>
      <c r="H192" s="214">
        <v>26.444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164</v>
      </c>
      <c r="AU192" s="220" t="s">
        <v>78</v>
      </c>
      <c r="AV192" s="14" t="s">
        <v>78</v>
      </c>
      <c r="AW192" s="14" t="s">
        <v>31</v>
      </c>
      <c r="AX192" s="14" t="s">
        <v>69</v>
      </c>
      <c r="AY192" s="220" t="s">
        <v>149</v>
      </c>
    </row>
    <row r="193" spans="2:51" s="15" customFormat="1" ht="11.25">
      <c r="B193" s="221"/>
      <c r="C193" s="222"/>
      <c r="D193" s="201" t="s">
        <v>164</v>
      </c>
      <c r="E193" s="223" t="s">
        <v>19</v>
      </c>
      <c r="F193" s="224" t="s">
        <v>166</v>
      </c>
      <c r="G193" s="222"/>
      <c r="H193" s="225">
        <v>26.444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164</v>
      </c>
      <c r="AU193" s="231" t="s">
        <v>78</v>
      </c>
      <c r="AV193" s="15" t="s">
        <v>155</v>
      </c>
      <c r="AW193" s="15" t="s">
        <v>31</v>
      </c>
      <c r="AX193" s="15" t="s">
        <v>76</v>
      </c>
      <c r="AY193" s="231" t="s">
        <v>149</v>
      </c>
    </row>
    <row r="194" spans="2:63" s="12" customFormat="1" ht="22.9" customHeight="1">
      <c r="B194" s="165"/>
      <c r="C194" s="166"/>
      <c r="D194" s="167" t="s">
        <v>68</v>
      </c>
      <c r="E194" s="179" t="s">
        <v>188</v>
      </c>
      <c r="F194" s="179" t="s">
        <v>1310</v>
      </c>
      <c r="G194" s="166"/>
      <c r="H194" s="166"/>
      <c r="I194" s="169"/>
      <c r="J194" s="180">
        <f>BK194</f>
        <v>0</v>
      </c>
      <c r="K194" s="166"/>
      <c r="L194" s="171"/>
      <c r="M194" s="172"/>
      <c r="N194" s="173"/>
      <c r="O194" s="173"/>
      <c r="P194" s="174">
        <f>SUM(P195:P199)</f>
        <v>0</v>
      </c>
      <c r="Q194" s="173"/>
      <c r="R194" s="174">
        <f>SUM(R195:R199)</f>
        <v>0</v>
      </c>
      <c r="S194" s="173"/>
      <c r="T194" s="175">
        <f>SUM(T195:T199)</f>
        <v>0</v>
      </c>
      <c r="AR194" s="176" t="s">
        <v>76</v>
      </c>
      <c r="AT194" s="177" t="s">
        <v>68</v>
      </c>
      <c r="AU194" s="177" t="s">
        <v>76</v>
      </c>
      <c r="AY194" s="176" t="s">
        <v>149</v>
      </c>
      <c r="BK194" s="178">
        <f>SUM(BK195:BK199)</f>
        <v>0</v>
      </c>
    </row>
    <row r="195" spans="1:65" s="2" customFormat="1" ht="21.75" customHeight="1">
      <c r="A195" s="36"/>
      <c r="B195" s="37"/>
      <c r="C195" s="181" t="s">
        <v>318</v>
      </c>
      <c r="D195" s="181" t="s">
        <v>151</v>
      </c>
      <c r="E195" s="182" t="s">
        <v>1311</v>
      </c>
      <c r="F195" s="183" t="s">
        <v>1312</v>
      </c>
      <c r="G195" s="184" t="s">
        <v>107</v>
      </c>
      <c r="H195" s="185">
        <v>2.25</v>
      </c>
      <c r="I195" s="186"/>
      <c r="J195" s="187">
        <f>ROUND(I195*H195,2)</f>
        <v>0</v>
      </c>
      <c r="K195" s="183" t="s">
        <v>160</v>
      </c>
      <c r="L195" s="41"/>
      <c r="M195" s="188" t="s">
        <v>19</v>
      </c>
      <c r="N195" s="189" t="s">
        <v>40</v>
      </c>
      <c r="O195" s="66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2" t="s">
        <v>155</v>
      </c>
      <c r="AT195" s="192" t="s">
        <v>151</v>
      </c>
      <c r="AU195" s="192" t="s">
        <v>78</v>
      </c>
      <c r="AY195" s="19" t="s">
        <v>149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9" t="s">
        <v>76</v>
      </c>
      <c r="BK195" s="193">
        <f>ROUND(I195*H195,2)</f>
        <v>0</v>
      </c>
      <c r="BL195" s="19" t="s">
        <v>155</v>
      </c>
      <c r="BM195" s="192" t="s">
        <v>444</v>
      </c>
    </row>
    <row r="196" spans="1:47" s="2" customFormat="1" ht="11.25">
      <c r="A196" s="36"/>
      <c r="B196" s="37"/>
      <c r="C196" s="38"/>
      <c r="D196" s="194" t="s">
        <v>162</v>
      </c>
      <c r="E196" s="38"/>
      <c r="F196" s="195" t="s">
        <v>1313</v>
      </c>
      <c r="G196" s="38"/>
      <c r="H196" s="38"/>
      <c r="I196" s="196"/>
      <c r="J196" s="38"/>
      <c r="K196" s="38"/>
      <c r="L196" s="41"/>
      <c r="M196" s="197"/>
      <c r="N196" s="198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162</v>
      </c>
      <c r="AU196" s="19" t="s">
        <v>78</v>
      </c>
    </row>
    <row r="197" spans="2:51" s="14" customFormat="1" ht="11.25">
      <c r="B197" s="210"/>
      <c r="C197" s="211"/>
      <c r="D197" s="201" t="s">
        <v>164</v>
      </c>
      <c r="E197" s="212" t="s">
        <v>19</v>
      </c>
      <c r="F197" s="213" t="s">
        <v>1314</v>
      </c>
      <c r="G197" s="211"/>
      <c r="H197" s="214">
        <v>2.25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164</v>
      </c>
      <c r="AU197" s="220" t="s">
        <v>78</v>
      </c>
      <c r="AV197" s="14" t="s">
        <v>78</v>
      </c>
      <c r="AW197" s="14" t="s">
        <v>31</v>
      </c>
      <c r="AX197" s="14" t="s">
        <v>69</v>
      </c>
      <c r="AY197" s="220" t="s">
        <v>149</v>
      </c>
    </row>
    <row r="198" spans="2:51" s="15" customFormat="1" ht="11.25">
      <c r="B198" s="221"/>
      <c r="C198" s="222"/>
      <c r="D198" s="201" t="s">
        <v>164</v>
      </c>
      <c r="E198" s="223" t="s">
        <v>19</v>
      </c>
      <c r="F198" s="224" t="s">
        <v>166</v>
      </c>
      <c r="G198" s="222"/>
      <c r="H198" s="225">
        <v>2.25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164</v>
      </c>
      <c r="AU198" s="231" t="s">
        <v>78</v>
      </c>
      <c r="AV198" s="15" t="s">
        <v>155</v>
      </c>
      <c r="AW198" s="15" t="s">
        <v>31</v>
      </c>
      <c r="AX198" s="15" t="s">
        <v>76</v>
      </c>
      <c r="AY198" s="231" t="s">
        <v>149</v>
      </c>
    </row>
    <row r="199" spans="1:65" s="2" customFormat="1" ht="16.5" customHeight="1">
      <c r="A199" s="36"/>
      <c r="B199" s="37"/>
      <c r="C199" s="181" t="s">
        <v>323</v>
      </c>
      <c r="D199" s="181" t="s">
        <v>151</v>
      </c>
      <c r="E199" s="182" t="s">
        <v>1315</v>
      </c>
      <c r="F199" s="183" t="s">
        <v>1316</v>
      </c>
      <c r="G199" s="184" t="s">
        <v>1317</v>
      </c>
      <c r="H199" s="185">
        <v>150</v>
      </c>
      <c r="I199" s="186"/>
      <c r="J199" s="187">
        <f>ROUND(I199*H199,2)</f>
        <v>0</v>
      </c>
      <c r="K199" s="183" t="s">
        <v>19</v>
      </c>
      <c r="L199" s="41"/>
      <c r="M199" s="188" t="s">
        <v>19</v>
      </c>
      <c r="N199" s="189" t="s">
        <v>40</v>
      </c>
      <c r="O199" s="66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2" t="s">
        <v>155</v>
      </c>
      <c r="AT199" s="192" t="s">
        <v>151</v>
      </c>
      <c r="AU199" s="192" t="s">
        <v>78</v>
      </c>
      <c r="AY199" s="19" t="s">
        <v>149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9" t="s">
        <v>76</v>
      </c>
      <c r="BK199" s="193">
        <f>ROUND(I199*H199,2)</f>
        <v>0</v>
      </c>
      <c r="BL199" s="19" t="s">
        <v>155</v>
      </c>
      <c r="BM199" s="192" t="s">
        <v>454</v>
      </c>
    </row>
    <row r="200" spans="2:63" s="12" customFormat="1" ht="22.9" customHeight="1">
      <c r="B200" s="165"/>
      <c r="C200" s="166"/>
      <c r="D200" s="167" t="s">
        <v>68</v>
      </c>
      <c r="E200" s="179" t="s">
        <v>203</v>
      </c>
      <c r="F200" s="179" t="s">
        <v>369</v>
      </c>
      <c r="G200" s="166"/>
      <c r="H200" s="166"/>
      <c r="I200" s="169"/>
      <c r="J200" s="180">
        <f>BK200</f>
        <v>0</v>
      </c>
      <c r="K200" s="166"/>
      <c r="L200" s="171"/>
      <c r="M200" s="172"/>
      <c r="N200" s="173"/>
      <c r="O200" s="173"/>
      <c r="P200" s="174">
        <f>SUM(P201:P301)</f>
        <v>0</v>
      </c>
      <c r="Q200" s="173"/>
      <c r="R200" s="174">
        <f>SUM(R201:R301)</f>
        <v>0</v>
      </c>
      <c r="S200" s="173"/>
      <c r="T200" s="175">
        <f>SUM(T201:T301)</f>
        <v>0</v>
      </c>
      <c r="AR200" s="176" t="s">
        <v>76</v>
      </c>
      <c r="AT200" s="177" t="s">
        <v>68</v>
      </c>
      <c r="AU200" s="177" t="s">
        <v>76</v>
      </c>
      <c r="AY200" s="176" t="s">
        <v>149</v>
      </c>
      <c r="BK200" s="178">
        <f>SUM(BK201:BK301)</f>
        <v>0</v>
      </c>
    </row>
    <row r="201" spans="1:65" s="2" customFormat="1" ht="16.5" customHeight="1">
      <c r="A201" s="36"/>
      <c r="B201" s="37"/>
      <c r="C201" s="181" t="s">
        <v>328</v>
      </c>
      <c r="D201" s="181" t="s">
        <v>151</v>
      </c>
      <c r="E201" s="182" t="s">
        <v>1318</v>
      </c>
      <c r="F201" s="183" t="s">
        <v>1319</v>
      </c>
      <c r="G201" s="184" t="s">
        <v>191</v>
      </c>
      <c r="H201" s="185">
        <v>24.04</v>
      </c>
      <c r="I201" s="186"/>
      <c r="J201" s="187">
        <f>ROUND(I201*H201,2)</f>
        <v>0</v>
      </c>
      <c r="K201" s="183" t="s">
        <v>160</v>
      </c>
      <c r="L201" s="41"/>
      <c r="M201" s="188" t="s">
        <v>19</v>
      </c>
      <c r="N201" s="189" t="s">
        <v>40</v>
      </c>
      <c r="O201" s="66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2" t="s">
        <v>155</v>
      </c>
      <c r="AT201" s="192" t="s">
        <v>151</v>
      </c>
      <c r="AU201" s="192" t="s">
        <v>78</v>
      </c>
      <c r="AY201" s="19" t="s">
        <v>149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9" t="s">
        <v>76</v>
      </c>
      <c r="BK201" s="193">
        <f>ROUND(I201*H201,2)</f>
        <v>0</v>
      </c>
      <c r="BL201" s="19" t="s">
        <v>155</v>
      </c>
      <c r="BM201" s="192" t="s">
        <v>465</v>
      </c>
    </row>
    <row r="202" spans="1:47" s="2" customFormat="1" ht="11.25">
      <c r="A202" s="36"/>
      <c r="B202" s="37"/>
      <c r="C202" s="38"/>
      <c r="D202" s="194" t="s">
        <v>162</v>
      </c>
      <c r="E202" s="38"/>
      <c r="F202" s="195" t="s">
        <v>1320</v>
      </c>
      <c r="G202" s="38"/>
      <c r="H202" s="38"/>
      <c r="I202" s="196"/>
      <c r="J202" s="38"/>
      <c r="K202" s="38"/>
      <c r="L202" s="41"/>
      <c r="M202" s="197"/>
      <c r="N202" s="198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162</v>
      </c>
      <c r="AU202" s="19" t="s">
        <v>78</v>
      </c>
    </row>
    <row r="203" spans="1:65" s="2" customFormat="1" ht="16.5" customHeight="1">
      <c r="A203" s="36"/>
      <c r="B203" s="37"/>
      <c r="C203" s="181" t="s">
        <v>333</v>
      </c>
      <c r="D203" s="181" t="s">
        <v>151</v>
      </c>
      <c r="E203" s="182" t="s">
        <v>1321</v>
      </c>
      <c r="F203" s="183" t="s">
        <v>1322</v>
      </c>
      <c r="G203" s="184" t="s">
        <v>382</v>
      </c>
      <c r="H203" s="185">
        <v>1</v>
      </c>
      <c r="I203" s="186"/>
      <c r="J203" s="187">
        <f>ROUND(I203*H203,2)</f>
        <v>0</v>
      </c>
      <c r="K203" s="183" t="s">
        <v>160</v>
      </c>
      <c r="L203" s="41"/>
      <c r="M203" s="188" t="s">
        <v>19</v>
      </c>
      <c r="N203" s="189" t="s">
        <v>40</v>
      </c>
      <c r="O203" s="66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2" t="s">
        <v>155</v>
      </c>
      <c r="AT203" s="192" t="s">
        <v>151</v>
      </c>
      <c r="AU203" s="192" t="s">
        <v>78</v>
      </c>
      <c r="AY203" s="19" t="s">
        <v>149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9" t="s">
        <v>76</v>
      </c>
      <c r="BK203" s="193">
        <f>ROUND(I203*H203,2)</f>
        <v>0</v>
      </c>
      <c r="BL203" s="19" t="s">
        <v>155</v>
      </c>
      <c r="BM203" s="192" t="s">
        <v>474</v>
      </c>
    </row>
    <row r="204" spans="1:47" s="2" customFormat="1" ht="11.25">
      <c r="A204" s="36"/>
      <c r="B204" s="37"/>
      <c r="C204" s="38"/>
      <c r="D204" s="194" t="s">
        <v>162</v>
      </c>
      <c r="E204" s="38"/>
      <c r="F204" s="195" t="s">
        <v>1323</v>
      </c>
      <c r="G204" s="38"/>
      <c r="H204" s="38"/>
      <c r="I204" s="196"/>
      <c r="J204" s="38"/>
      <c r="K204" s="38"/>
      <c r="L204" s="41"/>
      <c r="M204" s="197"/>
      <c r="N204" s="198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162</v>
      </c>
      <c r="AU204" s="19" t="s">
        <v>78</v>
      </c>
    </row>
    <row r="205" spans="1:65" s="2" customFormat="1" ht="16.5" customHeight="1">
      <c r="A205" s="36"/>
      <c r="B205" s="37"/>
      <c r="C205" s="181" t="s">
        <v>338</v>
      </c>
      <c r="D205" s="181" t="s">
        <v>151</v>
      </c>
      <c r="E205" s="182" t="s">
        <v>1324</v>
      </c>
      <c r="F205" s="183" t="s">
        <v>1325</v>
      </c>
      <c r="G205" s="184" t="s">
        <v>191</v>
      </c>
      <c r="H205" s="185">
        <v>6</v>
      </c>
      <c r="I205" s="186"/>
      <c r="J205" s="187">
        <f>ROUND(I205*H205,2)</f>
        <v>0</v>
      </c>
      <c r="K205" s="183" t="s">
        <v>19</v>
      </c>
      <c r="L205" s="41"/>
      <c r="M205" s="188" t="s">
        <v>19</v>
      </c>
      <c r="N205" s="189" t="s">
        <v>40</v>
      </c>
      <c r="O205" s="66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2" t="s">
        <v>155</v>
      </c>
      <c r="AT205" s="192" t="s">
        <v>151</v>
      </c>
      <c r="AU205" s="192" t="s">
        <v>78</v>
      </c>
      <c r="AY205" s="19" t="s">
        <v>149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9" t="s">
        <v>76</v>
      </c>
      <c r="BK205" s="193">
        <f>ROUND(I205*H205,2)</f>
        <v>0</v>
      </c>
      <c r="BL205" s="19" t="s">
        <v>155</v>
      </c>
      <c r="BM205" s="192" t="s">
        <v>482</v>
      </c>
    </row>
    <row r="206" spans="2:51" s="14" customFormat="1" ht="11.25">
      <c r="B206" s="210"/>
      <c r="C206" s="211"/>
      <c r="D206" s="201" t="s">
        <v>164</v>
      </c>
      <c r="E206" s="212" t="s">
        <v>19</v>
      </c>
      <c r="F206" s="213" t="s">
        <v>1326</v>
      </c>
      <c r="G206" s="211"/>
      <c r="H206" s="214">
        <v>6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164</v>
      </c>
      <c r="AU206" s="220" t="s">
        <v>78</v>
      </c>
      <c r="AV206" s="14" t="s">
        <v>78</v>
      </c>
      <c r="AW206" s="14" t="s">
        <v>31</v>
      </c>
      <c r="AX206" s="14" t="s">
        <v>69</v>
      </c>
      <c r="AY206" s="220" t="s">
        <v>149</v>
      </c>
    </row>
    <row r="207" spans="2:51" s="15" customFormat="1" ht="11.25">
      <c r="B207" s="221"/>
      <c r="C207" s="222"/>
      <c r="D207" s="201" t="s">
        <v>164</v>
      </c>
      <c r="E207" s="223" t="s">
        <v>19</v>
      </c>
      <c r="F207" s="224" t="s">
        <v>166</v>
      </c>
      <c r="G207" s="222"/>
      <c r="H207" s="225">
        <v>6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164</v>
      </c>
      <c r="AU207" s="231" t="s">
        <v>78</v>
      </c>
      <c r="AV207" s="15" t="s">
        <v>155</v>
      </c>
      <c r="AW207" s="15" t="s">
        <v>31</v>
      </c>
      <c r="AX207" s="15" t="s">
        <v>76</v>
      </c>
      <c r="AY207" s="231" t="s">
        <v>149</v>
      </c>
    </row>
    <row r="208" spans="1:65" s="2" customFormat="1" ht="16.5" customHeight="1">
      <c r="A208" s="36"/>
      <c r="B208" s="37"/>
      <c r="C208" s="233" t="s">
        <v>344</v>
      </c>
      <c r="D208" s="233" t="s">
        <v>246</v>
      </c>
      <c r="E208" s="234" t="s">
        <v>1327</v>
      </c>
      <c r="F208" s="235" t="s">
        <v>1328</v>
      </c>
      <c r="G208" s="236" t="s">
        <v>191</v>
      </c>
      <c r="H208" s="237">
        <v>6.18</v>
      </c>
      <c r="I208" s="238"/>
      <c r="J208" s="239">
        <f>ROUND(I208*H208,2)</f>
        <v>0</v>
      </c>
      <c r="K208" s="235" t="s">
        <v>19</v>
      </c>
      <c r="L208" s="240"/>
      <c r="M208" s="241" t="s">
        <v>19</v>
      </c>
      <c r="N208" s="242" t="s">
        <v>40</v>
      </c>
      <c r="O208" s="66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2" t="s">
        <v>203</v>
      </c>
      <c r="AT208" s="192" t="s">
        <v>246</v>
      </c>
      <c r="AU208" s="192" t="s">
        <v>78</v>
      </c>
      <c r="AY208" s="19" t="s">
        <v>149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9" t="s">
        <v>76</v>
      </c>
      <c r="BK208" s="193">
        <f>ROUND(I208*H208,2)</f>
        <v>0</v>
      </c>
      <c r="BL208" s="19" t="s">
        <v>155</v>
      </c>
      <c r="BM208" s="192" t="s">
        <v>492</v>
      </c>
    </row>
    <row r="209" spans="2:51" s="14" customFormat="1" ht="11.25">
      <c r="B209" s="210"/>
      <c r="C209" s="211"/>
      <c r="D209" s="201" t="s">
        <v>164</v>
      </c>
      <c r="E209" s="212" t="s">
        <v>19</v>
      </c>
      <c r="F209" s="213" t="s">
        <v>1329</v>
      </c>
      <c r="G209" s="211"/>
      <c r="H209" s="214">
        <v>6.18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164</v>
      </c>
      <c r="AU209" s="220" t="s">
        <v>78</v>
      </c>
      <c r="AV209" s="14" t="s">
        <v>78</v>
      </c>
      <c r="AW209" s="14" t="s">
        <v>31</v>
      </c>
      <c r="AX209" s="14" t="s">
        <v>69</v>
      </c>
      <c r="AY209" s="220" t="s">
        <v>149</v>
      </c>
    </row>
    <row r="210" spans="2:51" s="15" customFormat="1" ht="11.25">
      <c r="B210" s="221"/>
      <c r="C210" s="222"/>
      <c r="D210" s="201" t="s">
        <v>164</v>
      </c>
      <c r="E210" s="223" t="s">
        <v>19</v>
      </c>
      <c r="F210" s="224" t="s">
        <v>166</v>
      </c>
      <c r="G210" s="222"/>
      <c r="H210" s="225">
        <v>6.18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164</v>
      </c>
      <c r="AU210" s="231" t="s">
        <v>78</v>
      </c>
      <c r="AV210" s="15" t="s">
        <v>155</v>
      </c>
      <c r="AW210" s="15" t="s">
        <v>31</v>
      </c>
      <c r="AX210" s="15" t="s">
        <v>76</v>
      </c>
      <c r="AY210" s="231" t="s">
        <v>149</v>
      </c>
    </row>
    <row r="211" spans="1:65" s="2" customFormat="1" ht="16.5" customHeight="1">
      <c r="A211" s="36"/>
      <c r="B211" s="37"/>
      <c r="C211" s="181" t="s">
        <v>349</v>
      </c>
      <c r="D211" s="181" t="s">
        <v>151</v>
      </c>
      <c r="E211" s="182" t="s">
        <v>1330</v>
      </c>
      <c r="F211" s="183" t="s">
        <v>1331</v>
      </c>
      <c r="G211" s="184" t="s">
        <v>191</v>
      </c>
      <c r="H211" s="185">
        <v>2</v>
      </c>
      <c r="I211" s="186"/>
      <c r="J211" s="187">
        <f>ROUND(I211*H211,2)</f>
        <v>0</v>
      </c>
      <c r="K211" s="183" t="s">
        <v>160</v>
      </c>
      <c r="L211" s="41"/>
      <c r="M211" s="188" t="s">
        <v>19</v>
      </c>
      <c r="N211" s="189" t="s">
        <v>40</v>
      </c>
      <c r="O211" s="66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2" t="s">
        <v>155</v>
      </c>
      <c r="AT211" s="192" t="s">
        <v>151</v>
      </c>
      <c r="AU211" s="192" t="s">
        <v>78</v>
      </c>
      <c r="AY211" s="19" t="s">
        <v>149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9" t="s">
        <v>76</v>
      </c>
      <c r="BK211" s="193">
        <f>ROUND(I211*H211,2)</f>
        <v>0</v>
      </c>
      <c r="BL211" s="19" t="s">
        <v>155</v>
      </c>
      <c r="BM211" s="192" t="s">
        <v>504</v>
      </c>
    </row>
    <row r="212" spans="1:47" s="2" customFormat="1" ht="11.25">
      <c r="A212" s="36"/>
      <c r="B212" s="37"/>
      <c r="C212" s="38"/>
      <c r="D212" s="194" t="s">
        <v>162</v>
      </c>
      <c r="E212" s="38"/>
      <c r="F212" s="195" t="s">
        <v>1332</v>
      </c>
      <c r="G212" s="38"/>
      <c r="H212" s="38"/>
      <c r="I212" s="196"/>
      <c r="J212" s="38"/>
      <c r="K212" s="38"/>
      <c r="L212" s="41"/>
      <c r="M212" s="197"/>
      <c r="N212" s="198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162</v>
      </c>
      <c r="AU212" s="19" t="s">
        <v>78</v>
      </c>
    </row>
    <row r="213" spans="1:65" s="2" customFormat="1" ht="16.5" customHeight="1">
      <c r="A213" s="36"/>
      <c r="B213" s="37"/>
      <c r="C213" s="233" t="s">
        <v>278</v>
      </c>
      <c r="D213" s="233" t="s">
        <v>246</v>
      </c>
      <c r="E213" s="234" t="s">
        <v>1333</v>
      </c>
      <c r="F213" s="235" t="s">
        <v>1334</v>
      </c>
      <c r="G213" s="236" t="s">
        <v>191</v>
      </c>
      <c r="H213" s="237">
        <v>2.06</v>
      </c>
      <c r="I213" s="238"/>
      <c r="J213" s="239">
        <f>ROUND(I213*H213,2)</f>
        <v>0</v>
      </c>
      <c r="K213" s="235" t="s">
        <v>160</v>
      </c>
      <c r="L213" s="240"/>
      <c r="M213" s="241" t="s">
        <v>19</v>
      </c>
      <c r="N213" s="242" t="s">
        <v>40</v>
      </c>
      <c r="O213" s="66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2" t="s">
        <v>203</v>
      </c>
      <c r="AT213" s="192" t="s">
        <v>246</v>
      </c>
      <c r="AU213" s="192" t="s">
        <v>78</v>
      </c>
      <c r="AY213" s="19" t="s">
        <v>149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9" t="s">
        <v>76</v>
      </c>
      <c r="BK213" s="193">
        <f>ROUND(I213*H213,2)</f>
        <v>0</v>
      </c>
      <c r="BL213" s="19" t="s">
        <v>155</v>
      </c>
      <c r="BM213" s="192" t="s">
        <v>513</v>
      </c>
    </row>
    <row r="214" spans="2:51" s="14" customFormat="1" ht="11.25">
      <c r="B214" s="210"/>
      <c r="C214" s="211"/>
      <c r="D214" s="201" t="s">
        <v>164</v>
      </c>
      <c r="E214" s="212" t="s">
        <v>19</v>
      </c>
      <c r="F214" s="213" t="s">
        <v>1335</v>
      </c>
      <c r="G214" s="211"/>
      <c r="H214" s="214">
        <v>2.06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164</v>
      </c>
      <c r="AU214" s="220" t="s">
        <v>78</v>
      </c>
      <c r="AV214" s="14" t="s">
        <v>78</v>
      </c>
      <c r="AW214" s="14" t="s">
        <v>31</v>
      </c>
      <c r="AX214" s="14" t="s">
        <v>69</v>
      </c>
      <c r="AY214" s="220" t="s">
        <v>149</v>
      </c>
    </row>
    <row r="215" spans="2:51" s="15" customFormat="1" ht="11.25">
      <c r="B215" s="221"/>
      <c r="C215" s="222"/>
      <c r="D215" s="201" t="s">
        <v>164</v>
      </c>
      <c r="E215" s="223" t="s">
        <v>19</v>
      </c>
      <c r="F215" s="224" t="s">
        <v>166</v>
      </c>
      <c r="G215" s="222"/>
      <c r="H215" s="225">
        <v>2.06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164</v>
      </c>
      <c r="AU215" s="231" t="s">
        <v>78</v>
      </c>
      <c r="AV215" s="15" t="s">
        <v>155</v>
      </c>
      <c r="AW215" s="15" t="s">
        <v>31</v>
      </c>
      <c r="AX215" s="15" t="s">
        <v>76</v>
      </c>
      <c r="AY215" s="231" t="s">
        <v>149</v>
      </c>
    </row>
    <row r="216" spans="1:65" s="2" customFormat="1" ht="16.5" customHeight="1">
      <c r="A216" s="36"/>
      <c r="B216" s="37"/>
      <c r="C216" s="181" t="s">
        <v>359</v>
      </c>
      <c r="D216" s="181" t="s">
        <v>151</v>
      </c>
      <c r="E216" s="182" t="s">
        <v>1336</v>
      </c>
      <c r="F216" s="183" t="s">
        <v>1337</v>
      </c>
      <c r="G216" s="184" t="s">
        <v>382</v>
      </c>
      <c r="H216" s="185">
        <v>3</v>
      </c>
      <c r="I216" s="186"/>
      <c r="J216" s="187">
        <f>ROUND(I216*H216,2)</f>
        <v>0</v>
      </c>
      <c r="K216" s="183" t="s">
        <v>19</v>
      </c>
      <c r="L216" s="41"/>
      <c r="M216" s="188" t="s">
        <v>19</v>
      </c>
      <c r="N216" s="189" t="s">
        <v>40</v>
      </c>
      <c r="O216" s="66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2" t="s">
        <v>155</v>
      </c>
      <c r="AT216" s="192" t="s">
        <v>151</v>
      </c>
      <c r="AU216" s="192" t="s">
        <v>78</v>
      </c>
      <c r="AY216" s="19" t="s">
        <v>149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9" t="s">
        <v>76</v>
      </c>
      <c r="BK216" s="193">
        <f>ROUND(I216*H216,2)</f>
        <v>0</v>
      </c>
      <c r="BL216" s="19" t="s">
        <v>155</v>
      </c>
      <c r="BM216" s="192" t="s">
        <v>523</v>
      </c>
    </row>
    <row r="217" spans="1:65" s="2" customFormat="1" ht="16.5" customHeight="1">
      <c r="A217" s="36"/>
      <c r="B217" s="37"/>
      <c r="C217" s="181" t="s">
        <v>364</v>
      </c>
      <c r="D217" s="181" t="s">
        <v>151</v>
      </c>
      <c r="E217" s="182" t="s">
        <v>1338</v>
      </c>
      <c r="F217" s="183" t="s">
        <v>1339</v>
      </c>
      <c r="G217" s="184" t="s">
        <v>382</v>
      </c>
      <c r="H217" s="185">
        <v>2</v>
      </c>
      <c r="I217" s="186"/>
      <c r="J217" s="187">
        <f>ROUND(I217*H217,2)</f>
        <v>0</v>
      </c>
      <c r="K217" s="183" t="s">
        <v>19</v>
      </c>
      <c r="L217" s="41"/>
      <c r="M217" s="188" t="s">
        <v>19</v>
      </c>
      <c r="N217" s="189" t="s">
        <v>40</v>
      </c>
      <c r="O217" s="66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2" t="s">
        <v>155</v>
      </c>
      <c r="AT217" s="192" t="s">
        <v>151</v>
      </c>
      <c r="AU217" s="192" t="s">
        <v>78</v>
      </c>
      <c r="AY217" s="19" t="s">
        <v>149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9" t="s">
        <v>76</v>
      </c>
      <c r="BK217" s="193">
        <f>ROUND(I217*H217,2)</f>
        <v>0</v>
      </c>
      <c r="BL217" s="19" t="s">
        <v>155</v>
      </c>
      <c r="BM217" s="192" t="s">
        <v>535</v>
      </c>
    </row>
    <row r="218" spans="1:65" s="2" customFormat="1" ht="16.5" customHeight="1">
      <c r="A218" s="36"/>
      <c r="B218" s="37"/>
      <c r="C218" s="181" t="s">
        <v>370</v>
      </c>
      <c r="D218" s="181" t="s">
        <v>151</v>
      </c>
      <c r="E218" s="182" t="s">
        <v>1340</v>
      </c>
      <c r="F218" s="183" t="s">
        <v>1341</v>
      </c>
      <c r="G218" s="184" t="s">
        <v>382</v>
      </c>
      <c r="H218" s="185">
        <v>2</v>
      </c>
      <c r="I218" s="186"/>
      <c r="J218" s="187">
        <f>ROUND(I218*H218,2)</f>
        <v>0</v>
      </c>
      <c r="K218" s="183" t="s">
        <v>19</v>
      </c>
      <c r="L218" s="41"/>
      <c r="M218" s="188" t="s">
        <v>19</v>
      </c>
      <c r="N218" s="189" t="s">
        <v>40</v>
      </c>
      <c r="O218" s="66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2" t="s">
        <v>155</v>
      </c>
      <c r="AT218" s="192" t="s">
        <v>151</v>
      </c>
      <c r="AU218" s="192" t="s">
        <v>78</v>
      </c>
      <c r="AY218" s="19" t="s">
        <v>149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9" t="s">
        <v>76</v>
      </c>
      <c r="BK218" s="193">
        <f>ROUND(I218*H218,2)</f>
        <v>0</v>
      </c>
      <c r="BL218" s="19" t="s">
        <v>155</v>
      </c>
      <c r="BM218" s="192" t="s">
        <v>546</v>
      </c>
    </row>
    <row r="219" spans="1:65" s="2" customFormat="1" ht="16.5" customHeight="1">
      <c r="A219" s="36"/>
      <c r="B219" s="37"/>
      <c r="C219" s="181" t="s">
        <v>374</v>
      </c>
      <c r="D219" s="181" t="s">
        <v>151</v>
      </c>
      <c r="E219" s="182" t="s">
        <v>1342</v>
      </c>
      <c r="F219" s="183" t="s">
        <v>1343</v>
      </c>
      <c r="G219" s="184" t="s">
        <v>382</v>
      </c>
      <c r="H219" s="185">
        <v>16</v>
      </c>
      <c r="I219" s="186"/>
      <c r="J219" s="187">
        <f>ROUND(I219*H219,2)</f>
        <v>0</v>
      </c>
      <c r="K219" s="183" t="s">
        <v>19</v>
      </c>
      <c r="L219" s="41"/>
      <c r="M219" s="188" t="s">
        <v>19</v>
      </c>
      <c r="N219" s="189" t="s">
        <v>40</v>
      </c>
      <c r="O219" s="66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2" t="s">
        <v>155</v>
      </c>
      <c r="AT219" s="192" t="s">
        <v>151</v>
      </c>
      <c r="AU219" s="192" t="s">
        <v>78</v>
      </c>
      <c r="AY219" s="19" t="s">
        <v>149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9" t="s">
        <v>76</v>
      </c>
      <c r="BK219" s="193">
        <f>ROUND(I219*H219,2)</f>
        <v>0</v>
      </c>
      <c r="BL219" s="19" t="s">
        <v>155</v>
      </c>
      <c r="BM219" s="192" t="s">
        <v>555</v>
      </c>
    </row>
    <row r="220" spans="1:65" s="2" customFormat="1" ht="16.5" customHeight="1">
      <c r="A220" s="36"/>
      <c r="B220" s="37"/>
      <c r="C220" s="181" t="s">
        <v>379</v>
      </c>
      <c r="D220" s="181" t="s">
        <v>151</v>
      </c>
      <c r="E220" s="182" t="s">
        <v>1344</v>
      </c>
      <c r="F220" s="183" t="s">
        <v>1345</v>
      </c>
      <c r="G220" s="184" t="s">
        <v>191</v>
      </c>
      <c r="H220" s="185">
        <v>24.04</v>
      </c>
      <c r="I220" s="186"/>
      <c r="J220" s="187">
        <f>ROUND(I220*H220,2)</f>
        <v>0</v>
      </c>
      <c r="K220" s="183" t="s">
        <v>160</v>
      </c>
      <c r="L220" s="41"/>
      <c r="M220" s="188" t="s">
        <v>19</v>
      </c>
      <c r="N220" s="189" t="s">
        <v>40</v>
      </c>
      <c r="O220" s="66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2" t="s">
        <v>155</v>
      </c>
      <c r="AT220" s="192" t="s">
        <v>151</v>
      </c>
      <c r="AU220" s="192" t="s">
        <v>78</v>
      </c>
      <c r="AY220" s="19" t="s">
        <v>149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9" t="s">
        <v>76</v>
      </c>
      <c r="BK220" s="193">
        <f>ROUND(I220*H220,2)</f>
        <v>0</v>
      </c>
      <c r="BL220" s="19" t="s">
        <v>155</v>
      </c>
      <c r="BM220" s="192" t="s">
        <v>565</v>
      </c>
    </row>
    <row r="221" spans="1:47" s="2" customFormat="1" ht="11.25">
      <c r="A221" s="36"/>
      <c r="B221" s="37"/>
      <c r="C221" s="38"/>
      <c r="D221" s="194" t="s">
        <v>162</v>
      </c>
      <c r="E221" s="38"/>
      <c r="F221" s="195" t="s">
        <v>1346</v>
      </c>
      <c r="G221" s="38"/>
      <c r="H221" s="38"/>
      <c r="I221" s="196"/>
      <c r="J221" s="38"/>
      <c r="K221" s="38"/>
      <c r="L221" s="41"/>
      <c r="M221" s="197"/>
      <c r="N221" s="198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162</v>
      </c>
      <c r="AU221" s="19" t="s">
        <v>78</v>
      </c>
    </row>
    <row r="222" spans="1:65" s="2" customFormat="1" ht="16.5" customHeight="1">
      <c r="A222" s="36"/>
      <c r="B222" s="37"/>
      <c r="C222" s="233" t="s">
        <v>387</v>
      </c>
      <c r="D222" s="233" t="s">
        <v>246</v>
      </c>
      <c r="E222" s="234" t="s">
        <v>1347</v>
      </c>
      <c r="F222" s="235" t="s">
        <v>1348</v>
      </c>
      <c r="G222" s="236" t="s">
        <v>382</v>
      </c>
      <c r="H222" s="237">
        <v>4</v>
      </c>
      <c r="I222" s="238"/>
      <c r="J222" s="239">
        <f>ROUND(I222*H222,2)</f>
        <v>0</v>
      </c>
      <c r="K222" s="235" t="s">
        <v>19</v>
      </c>
      <c r="L222" s="240"/>
      <c r="M222" s="241" t="s">
        <v>19</v>
      </c>
      <c r="N222" s="242" t="s">
        <v>40</v>
      </c>
      <c r="O222" s="66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2" t="s">
        <v>203</v>
      </c>
      <c r="AT222" s="192" t="s">
        <v>246</v>
      </c>
      <c r="AU222" s="192" t="s">
        <v>78</v>
      </c>
      <c r="AY222" s="19" t="s">
        <v>149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9" t="s">
        <v>76</v>
      </c>
      <c r="BK222" s="193">
        <f>ROUND(I222*H222,2)</f>
        <v>0</v>
      </c>
      <c r="BL222" s="19" t="s">
        <v>155</v>
      </c>
      <c r="BM222" s="192" t="s">
        <v>580</v>
      </c>
    </row>
    <row r="223" spans="1:65" s="2" customFormat="1" ht="21.75" customHeight="1">
      <c r="A223" s="36"/>
      <c r="B223" s="37"/>
      <c r="C223" s="181" t="s">
        <v>391</v>
      </c>
      <c r="D223" s="181" t="s">
        <v>151</v>
      </c>
      <c r="E223" s="182" t="s">
        <v>1349</v>
      </c>
      <c r="F223" s="183" t="s">
        <v>1350</v>
      </c>
      <c r="G223" s="184" t="s">
        <v>382</v>
      </c>
      <c r="H223" s="185">
        <v>5</v>
      </c>
      <c r="I223" s="186"/>
      <c r="J223" s="187">
        <f>ROUND(I223*H223,2)</f>
        <v>0</v>
      </c>
      <c r="K223" s="183" t="s">
        <v>160</v>
      </c>
      <c r="L223" s="41"/>
      <c r="M223" s="188" t="s">
        <v>19</v>
      </c>
      <c r="N223" s="189" t="s">
        <v>40</v>
      </c>
      <c r="O223" s="66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2" t="s">
        <v>155</v>
      </c>
      <c r="AT223" s="192" t="s">
        <v>151</v>
      </c>
      <c r="AU223" s="192" t="s">
        <v>78</v>
      </c>
      <c r="AY223" s="19" t="s">
        <v>149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9" t="s">
        <v>76</v>
      </c>
      <c r="BK223" s="193">
        <f>ROUND(I223*H223,2)</f>
        <v>0</v>
      </c>
      <c r="BL223" s="19" t="s">
        <v>155</v>
      </c>
      <c r="BM223" s="192" t="s">
        <v>593</v>
      </c>
    </row>
    <row r="224" spans="1:47" s="2" customFormat="1" ht="11.25">
      <c r="A224" s="36"/>
      <c r="B224" s="37"/>
      <c r="C224" s="38"/>
      <c r="D224" s="194" t="s">
        <v>162</v>
      </c>
      <c r="E224" s="38"/>
      <c r="F224" s="195" t="s">
        <v>1351</v>
      </c>
      <c r="G224" s="38"/>
      <c r="H224" s="38"/>
      <c r="I224" s="196"/>
      <c r="J224" s="38"/>
      <c r="K224" s="38"/>
      <c r="L224" s="41"/>
      <c r="M224" s="197"/>
      <c r="N224" s="198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162</v>
      </c>
      <c r="AU224" s="19" t="s">
        <v>78</v>
      </c>
    </row>
    <row r="225" spans="1:65" s="2" customFormat="1" ht="24.2" customHeight="1">
      <c r="A225" s="36"/>
      <c r="B225" s="37"/>
      <c r="C225" s="233" t="s">
        <v>396</v>
      </c>
      <c r="D225" s="233" t="s">
        <v>246</v>
      </c>
      <c r="E225" s="234" t="s">
        <v>1352</v>
      </c>
      <c r="F225" s="235" t="s">
        <v>1353</v>
      </c>
      <c r="G225" s="236" t="s">
        <v>382</v>
      </c>
      <c r="H225" s="237">
        <v>5</v>
      </c>
      <c r="I225" s="238"/>
      <c r="J225" s="239">
        <f>ROUND(I225*H225,2)</f>
        <v>0</v>
      </c>
      <c r="K225" s="235" t="s">
        <v>19</v>
      </c>
      <c r="L225" s="240"/>
      <c r="M225" s="241" t="s">
        <v>19</v>
      </c>
      <c r="N225" s="242" t="s">
        <v>40</v>
      </c>
      <c r="O225" s="66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2" t="s">
        <v>203</v>
      </c>
      <c r="AT225" s="192" t="s">
        <v>246</v>
      </c>
      <c r="AU225" s="192" t="s">
        <v>78</v>
      </c>
      <c r="AY225" s="19" t="s">
        <v>149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9" t="s">
        <v>76</v>
      </c>
      <c r="BK225" s="193">
        <f>ROUND(I225*H225,2)</f>
        <v>0</v>
      </c>
      <c r="BL225" s="19" t="s">
        <v>155</v>
      </c>
      <c r="BM225" s="192" t="s">
        <v>607</v>
      </c>
    </row>
    <row r="226" spans="1:65" s="2" customFormat="1" ht="16.5" customHeight="1">
      <c r="A226" s="36"/>
      <c r="B226" s="37"/>
      <c r="C226" s="181" t="s">
        <v>401</v>
      </c>
      <c r="D226" s="181" t="s">
        <v>151</v>
      </c>
      <c r="E226" s="182" t="s">
        <v>1354</v>
      </c>
      <c r="F226" s="183" t="s">
        <v>1355</v>
      </c>
      <c r="G226" s="184" t="s">
        <v>107</v>
      </c>
      <c r="H226" s="185">
        <v>6.4</v>
      </c>
      <c r="I226" s="186"/>
      <c r="J226" s="187">
        <f>ROUND(I226*H226,2)</f>
        <v>0</v>
      </c>
      <c r="K226" s="183" t="s">
        <v>160</v>
      </c>
      <c r="L226" s="41"/>
      <c r="M226" s="188" t="s">
        <v>19</v>
      </c>
      <c r="N226" s="189" t="s">
        <v>40</v>
      </c>
      <c r="O226" s="66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2" t="s">
        <v>155</v>
      </c>
      <c r="AT226" s="192" t="s">
        <v>151</v>
      </c>
      <c r="AU226" s="192" t="s">
        <v>78</v>
      </c>
      <c r="AY226" s="19" t="s">
        <v>149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9" t="s">
        <v>76</v>
      </c>
      <c r="BK226" s="193">
        <f>ROUND(I226*H226,2)</f>
        <v>0</v>
      </c>
      <c r="BL226" s="19" t="s">
        <v>155</v>
      </c>
      <c r="BM226" s="192" t="s">
        <v>617</v>
      </c>
    </row>
    <row r="227" spans="1:47" s="2" customFormat="1" ht="11.25">
      <c r="A227" s="36"/>
      <c r="B227" s="37"/>
      <c r="C227" s="38"/>
      <c r="D227" s="194" t="s">
        <v>162</v>
      </c>
      <c r="E227" s="38"/>
      <c r="F227" s="195" t="s">
        <v>1356</v>
      </c>
      <c r="G227" s="38"/>
      <c r="H227" s="38"/>
      <c r="I227" s="196"/>
      <c r="J227" s="38"/>
      <c r="K227" s="38"/>
      <c r="L227" s="41"/>
      <c r="M227" s="197"/>
      <c r="N227" s="198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162</v>
      </c>
      <c r="AU227" s="19" t="s">
        <v>78</v>
      </c>
    </row>
    <row r="228" spans="2:51" s="14" customFormat="1" ht="11.25">
      <c r="B228" s="210"/>
      <c r="C228" s="211"/>
      <c r="D228" s="201" t="s">
        <v>164</v>
      </c>
      <c r="E228" s="212" t="s">
        <v>19</v>
      </c>
      <c r="F228" s="213" t="s">
        <v>1357</v>
      </c>
      <c r="G228" s="211"/>
      <c r="H228" s="214">
        <v>6.4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164</v>
      </c>
      <c r="AU228" s="220" t="s">
        <v>78</v>
      </c>
      <c r="AV228" s="14" t="s">
        <v>78</v>
      </c>
      <c r="AW228" s="14" t="s">
        <v>31</v>
      </c>
      <c r="AX228" s="14" t="s">
        <v>69</v>
      </c>
      <c r="AY228" s="220" t="s">
        <v>149</v>
      </c>
    </row>
    <row r="229" spans="2:51" s="15" customFormat="1" ht="11.25">
      <c r="B229" s="221"/>
      <c r="C229" s="222"/>
      <c r="D229" s="201" t="s">
        <v>164</v>
      </c>
      <c r="E229" s="223" t="s">
        <v>19</v>
      </c>
      <c r="F229" s="224" t="s">
        <v>166</v>
      </c>
      <c r="G229" s="222"/>
      <c r="H229" s="225">
        <v>6.4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164</v>
      </c>
      <c r="AU229" s="231" t="s">
        <v>78</v>
      </c>
      <c r="AV229" s="15" t="s">
        <v>155</v>
      </c>
      <c r="AW229" s="15" t="s">
        <v>31</v>
      </c>
      <c r="AX229" s="15" t="s">
        <v>76</v>
      </c>
      <c r="AY229" s="231" t="s">
        <v>149</v>
      </c>
    </row>
    <row r="230" spans="1:65" s="2" customFormat="1" ht="16.5" customHeight="1">
      <c r="A230" s="36"/>
      <c r="B230" s="37"/>
      <c r="C230" s="181" t="s">
        <v>173</v>
      </c>
      <c r="D230" s="181" t="s">
        <v>151</v>
      </c>
      <c r="E230" s="182" t="s">
        <v>835</v>
      </c>
      <c r="F230" s="183" t="s">
        <v>836</v>
      </c>
      <c r="G230" s="184" t="s">
        <v>191</v>
      </c>
      <c r="H230" s="185">
        <v>8</v>
      </c>
      <c r="I230" s="186"/>
      <c r="J230" s="187">
        <f>ROUND(I230*H230,2)</f>
        <v>0</v>
      </c>
      <c r="K230" s="183" t="s">
        <v>160</v>
      </c>
      <c r="L230" s="41"/>
      <c r="M230" s="188" t="s">
        <v>19</v>
      </c>
      <c r="N230" s="189" t="s">
        <v>40</v>
      </c>
      <c r="O230" s="66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2" t="s">
        <v>155</v>
      </c>
      <c r="AT230" s="192" t="s">
        <v>151</v>
      </c>
      <c r="AU230" s="192" t="s">
        <v>78</v>
      </c>
      <c r="AY230" s="19" t="s">
        <v>149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9" t="s">
        <v>76</v>
      </c>
      <c r="BK230" s="193">
        <f>ROUND(I230*H230,2)</f>
        <v>0</v>
      </c>
      <c r="BL230" s="19" t="s">
        <v>155</v>
      </c>
      <c r="BM230" s="192" t="s">
        <v>626</v>
      </c>
    </row>
    <row r="231" spans="1:47" s="2" customFormat="1" ht="11.25">
      <c r="A231" s="36"/>
      <c r="B231" s="37"/>
      <c r="C231" s="38"/>
      <c r="D231" s="194" t="s">
        <v>162</v>
      </c>
      <c r="E231" s="38"/>
      <c r="F231" s="195" t="s">
        <v>838</v>
      </c>
      <c r="G231" s="38"/>
      <c r="H231" s="38"/>
      <c r="I231" s="196"/>
      <c r="J231" s="38"/>
      <c r="K231" s="38"/>
      <c r="L231" s="41"/>
      <c r="M231" s="197"/>
      <c r="N231" s="198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162</v>
      </c>
      <c r="AU231" s="19" t="s">
        <v>78</v>
      </c>
    </row>
    <row r="232" spans="1:65" s="2" customFormat="1" ht="16.5" customHeight="1">
      <c r="A232" s="36"/>
      <c r="B232" s="37"/>
      <c r="C232" s="181" t="s">
        <v>409</v>
      </c>
      <c r="D232" s="181" t="s">
        <v>151</v>
      </c>
      <c r="E232" s="182" t="s">
        <v>1358</v>
      </c>
      <c r="F232" s="183" t="s">
        <v>1359</v>
      </c>
      <c r="G232" s="184" t="s">
        <v>1360</v>
      </c>
      <c r="H232" s="185">
        <v>1</v>
      </c>
      <c r="I232" s="186"/>
      <c r="J232" s="187">
        <f>ROUND(I232*H232,2)</f>
        <v>0</v>
      </c>
      <c r="K232" s="183" t="s">
        <v>19</v>
      </c>
      <c r="L232" s="41"/>
      <c r="M232" s="188" t="s">
        <v>19</v>
      </c>
      <c r="N232" s="189" t="s">
        <v>40</v>
      </c>
      <c r="O232" s="66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2" t="s">
        <v>155</v>
      </c>
      <c r="AT232" s="192" t="s">
        <v>151</v>
      </c>
      <c r="AU232" s="192" t="s">
        <v>78</v>
      </c>
      <c r="AY232" s="19" t="s">
        <v>149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9" t="s">
        <v>76</v>
      </c>
      <c r="BK232" s="193">
        <f>ROUND(I232*H232,2)</f>
        <v>0</v>
      </c>
      <c r="BL232" s="19" t="s">
        <v>155</v>
      </c>
      <c r="BM232" s="192" t="s">
        <v>789</v>
      </c>
    </row>
    <row r="233" spans="1:65" s="2" customFormat="1" ht="16.5" customHeight="1">
      <c r="A233" s="36"/>
      <c r="B233" s="37"/>
      <c r="C233" s="181" t="s">
        <v>414</v>
      </c>
      <c r="D233" s="181" t="s">
        <v>151</v>
      </c>
      <c r="E233" s="182" t="s">
        <v>855</v>
      </c>
      <c r="F233" s="183" t="s">
        <v>856</v>
      </c>
      <c r="G233" s="184" t="s">
        <v>382</v>
      </c>
      <c r="H233" s="185">
        <v>2</v>
      </c>
      <c r="I233" s="186"/>
      <c r="J233" s="187">
        <f>ROUND(I233*H233,2)</f>
        <v>0</v>
      </c>
      <c r="K233" s="183" t="s">
        <v>160</v>
      </c>
      <c r="L233" s="41"/>
      <c r="M233" s="188" t="s">
        <v>19</v>
      </c>
      <c r="N233" s="189" t="s">
        <v>40</v>
      </c>
      <c r="O233" s="66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2" t="s">
        <v>155</v>
      </c>
      <c r="AT233" s="192" t="s">
        <v>151</v>
      </c>
      <c r="AU233" s="192" t="s">
        <v>78</v>
      </c>
      <c r="AY233" s="19" t="s">
        <v>149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9" t="s">
        <v>76</v>
      </c>
      <c r="BK233" s="193">
        <f>ROUND(I233*H233,2)</f>
        <v>0</v>
      </c>
      <c r="BL233" s="19" t="s">
        <v>155</v>
      </c>
      <c r="BM233" s="192" t="s">
        <v>793</v>
      </c>
    </row>
    <row r="234" spans="1:47" s="2" customFormat="1" ht="11.25">
      <c r="A234" s="36"/>
      <c r="B234" s="37"/>
      <c r="C234" s="38"/>
      <c r="D234" s="194" t="s">
        <v>162</v>
      </c>
      <c r="E234" s="38"/>
      <c r="F234" s="195" t="s">
        <v>858</v>
      </c>
      <c r="G234" s="38"/>
      <c r="H234" s="38"/>
      <c r="I234" s="196"/>
      <c r="J234" s="38"/>
      <c r="K234" s="38"/>
      <c r="L234" s="41"/>
      <c r="M234" s="197"/>
      <c r="N234" s="198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162</v>
      </c>
      <c r="AU234" s="19" t="s">
        <v>78</v>
      </c>
    </row>
    <row r="235" spans="1:65" s="2" customFormat="1" ht="16.5" customHeight="1">
      <c r="A235" s="36"/>
      <c r="B235" s="37"/>
      <c r="C235" s="181" t="s">
        <v>418</v>
      </c>
      <c r="D235" s="181" t="s">
        <v>151</v>
      </c>
      <c r="E235" s="182" t="s">
        <v>839</v>
      </c>
      <c r="F235" s="183" t="s">
        <v>840</v>
      </c>
      <c r="G235" s="184" t="s">
        <v>191</v>
      </c>
      <c r="H235" s="185">
        <v>24.04</v>
      </c>
      <c r="I235" s="186"/>
      <c r="J235" s="187">
        <f>ROUND(I235*H235,2)</f>
        <v>0</v>
      </c>
      <c r="K235" s="183" t="s">
        <v>160</v>
      </c>
      <c r="L235" s="41"/>
      <c r="M235" s="188" t="s">
        <v>19</v>
      </c>
      <c r="N235" s="189" t="s">
        <v>40</v>
      </c>
      <c r="O235" s="66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2" t="s">
        <v>155</v>
      </c>
      <c r="AT235" s="192" t="s">
        <v>151</v>
      </c>
      <c r="AU235" s="192" t="s">
        <v>78</v>
      </c>
      <c r="AY235" s="19" t="s">
        <v>149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9" t="s">
        <v>76</v>
      </c>
      <c r="BK235" s="193">
        <f>ROUND(I235*H235,2)</f>
        <v>0</v>
      </c>
      <c r="BL235" s="19" t="s">
        <v>155</v>
      </c>
      <c r="BM235" s="192" t="s">
        <v>796</v>
      </c>
    </row>
    <row r="236" spans="1:47" s="2" customFormat="1" ht="11.25">
      <c r="A236" s="36"/>
      <c r="B236" s="37"/>
      <c r="C236" s="38"/>
      <c r="D236" s="194" t="s">
        <v>162</v>
      </c>
      <c r="E236" s="38"/>
      <c r="F236" s="195" t="s">
        <v>842</v>
      </c>
      <c r="G236" s="38"/>
      <c r="H236" s="38"/>
      <c r="I236" s="196"/>
      <c r="J236" s="38"/>
      <c r="K236" s="38"/>
      <c r="L236" s="41"/>
      <c r="M236" s="197"/>
      <c r="N236" s="198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162</v>
      </c>
      <c r="AU236" s="19" t="s">
        <v>78</v>
      </c>
    </row>
    <row r="237" spans="1:65" s="2" customFormat="1" ht="16.5" customHeight="1">
      <c r="A237" s="36"/>
      <c r="B237" s="37"/>
      <c r="C237" s="181" t="s">
        <v>423</v>
      </c>
      <c r="D237" s="181" t="s">
        <v>151</v>
      </c>
      <c r="E237" s="182" t="s">
        <v>1361</v>
      </c>
      <c r="F237" s="183" t="s">
        <v>1362</v>
      </c>
      <c r="G237" s="184" t="s">
        <v>382</v>
      </c>
      <c r="H237" s="185">
        <v>2</v>
      </c>
      <c r="I237" s="186"/>
      <c r="J237" s="187">
        <f>ROUND(I237*H237,2)</f>
        <v>0</v>
      </c>
      <c r="K237" s="183" t="s">
        <v>160</v>
      </c>
      <c r="L237" s="41"/>
      <c r="M237" s="188" t="s">
        <v>19</v>
      </c>
      <c r="N237" s="189" t="s">
        <v>40</v>
      </c>
      <c r="O237" s="66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2" t="s">
        <v>155</v>
      </c>
      <c r="AT237" s="192" t="s">
        <v>151</v>
      </c>
      <c r="AU237" s="192" t="s">
        <v>78</v>
      </c>
      <c r="AY237" s="19" t="s">
        <v>149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9" t="s">
        <v>76</v>
      </c>
      <c r="BK237" s="193">
        <f>ROUND(I237*H237,2)</f>
        <v>0</v>
      </c>
      <c r="BL237" s="19" t="s">
        <v>155</v>
      </c>
      <c r="BM237" s="192" t="s">
        <v>801</v>
      </c>
    </row>
    <row r="238" spans="1:47" s="2" customFormat="1" ht="11.25">
      <c r="A238" s="36"/>
      <c r="B238" s="37"/>
      <c r="C238" s="38"/>
      <c r="D238" s="194" t="s">
        <v>162</v>
      </c>
      <c r="E238" s="38"/>
      <c r="F238" s="195" t="s">
        <v>1363</v>
      </c>
      <c r="G238" s="38"/>
      <c r="H238" s="38"/>
      <c r="I238" s="196"/>
      <c r="J238" s="38"/>
      <c r="K238" s="38"/>
      <c r="L238" s="41"/>
      <c r="M238" s="197"/>
      <c r="N238" s="198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162</v>
      </c>
      <c r="AU238" s="19" t="s">
        <v>78</v>
      </c>
    </row>
    <row r="239" spans="1:65" s="2" customFormat="1" ht="16.5" customHeight="1">
      <c r="A239" s="36"/>
      <c r="B239" s="37"/>
      <c r="C239" s="181" t="s">
        <v>427</v>
      </c>
      <c r="D239" s="181" t="s">
        <v>151</v>
      </c>
      <c r="E239" s="182" t="s">
        <v>1364</v>
      </c>
      <c r="F239" s="183" t="s">
        <v>1365</v>
      </c>
      <c r="G239" s="184" t="s">
        <v>191</v>
      </c>
      <c r="H239" s="185">
        <v>32.04</v>
      </c>
      <c r="I239" s="186"/>
      <c r="J239" s="187">
        <f>ROUND(I239*H239,2)</f>
        <v>0</v>
      </c>
      <c r="K239" s="183" t="s">
        <v>160</v>
      </c>
      <c r="L239" s="41"/>
      <c r="M239" s="188" t="s">
        <v>19</v>
      </c>
      <c r="N239" s="189" t="s">
        <v>40</v>
      </c>
      <c r="O239" s="66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2" t="s">
        <v>155</v>
      </c>
      <c r="AT239" s="192" t="s">
        <v>151</v>
      </c>
      <c r="AU239" s="192" t="s">
        <v>78</v>
      </c>
      <c r="AY239" s="19" t="s">
        <v>149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9" t="s">
        <v>76</v>
      </c>
      <c r="BK239" s="193">
        <f>ROUND(I239*H239,2)</f>
        <v>0</v>
      </c>
      <c r="BL239" s="19" t="s">
        <v>155</v>
      </c>
      <c r="BM239" s="192" t="s">
        <v>805</v>
      </c>
    </row>
    <row r="240" spans="1:47" s="2" customFormat="1" ht="11.25">
      <c r="A240" s="36"/>
      <c r="B240" s="37"/>
      <c r="C240" s="38"/>
      <c r="D240" s="194" t="s">
        <v>162</v>
      </c>
      <c r="E240" s="38"/>
      <c r="F240" s="195" t="s">
        <v>1366</v>
      </c>
      <c r="G240" s="38"/>
      <c r="H240" s="38"/>
      <c r="I240" s="196"/>
      <c r="J240" s="38"/>
      <c r="K240" s="38"/>
      <c r="L240" s="41"/>
      <c r="M240" s="197"/>
      <c r="N240" s="198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162</v>
      </c>
      <c r="AU240" s="19" t="s">
        <v>78</v>
      </c>
    </row>
    <row r="241" spans="2:51" s="14" customFormat="1" ht="11.25">
      <c r="B241" s="210"/>
      <c r="C241" s="211"/>
      <c r="D241" s="201" t="s">
        <v>164</v>
      </c>
      <c r="E241" s="212" t="s">
        <v>19</v>
      </c>
      <c r="F241" s="213" t="s">
        <v>1367</v>
      </c>
      <c r="G241" s="211"/>
      <c r="H241" s="214">
        <v>32.04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164</v>
      </c>
      <c r="AU241" s="220" t="s">
        <v>78</v>
      </c>
      <c r="AV241" s="14" t="s">
        <v>78</v>
      </c>
      <c r="AW241" s="14" t="s">
        <v>31</v>
      </c>
      <c r="AX241" s="14" t="s">
        <v>69</v>
      </c>
      <c r="AY241" s="220" t="s">
        <v>149</v>
      </c>
    </row>
    <row r="242" spans="2:51" s="15" customFormat="1" ht="11.25">
      <c r="B242" s="221"/>
      <c r="C242" s="222"/>
      <c r="D242" s="201" t="s">
        <v>164</v>
      </c>
      <c r="E242" s="223" t="s">
        <v>19</v>
      </c>
      <c r="F242" s="224" t="s">
        <v>166</v>
      </c>
      <c r="G242" s="222"/>
      <c r="H242" s="225">
        <v>32.04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164</v>
      </c>
      <c r="AU242" s="231" t="s">
        <v>78</v>
      </c>
      <c r="AV242" s="15" t="s">
        <v>155</v>
      </c>
      <c r="AW242" s="15" t="s">
        <v>31</v>
      </c>
      <c r="AX242" s="15" t="s">
        <v>76</v>
      </c>
      <c r="AY242" s="231" t="s">
        <v>149</v>
      </c>
    </row>
    <row r="243" spans="1:65" s="2" customFormat="1" ht="21.75" customHeight="1">
      <c r="A243" s="36"/>
      <c r="B243" s="37"/>
      <c r="C243" s="181" t="s">
        <v>432</v>
      </c>
      <c r="D243" s="181" t="s">
        <v>151</v>
      </c>
      <c r="E243" s="182" t="s">
        <v>1368</v>
      </c>
      <c r="F243" s="183" t="s">
        <v>1369</v>
      </c>
      <c r="G243" s="184" t="s">
        <v>382</v>
      </c>
      <c r="H243" s="185">
        <v>2</v>
      </c>
      <c r="I243" s="186"/>
      <c r="J243" s="187">
        <f>ROUND(I243*H243,2)</f>
        <v>0</v>
      </c>
      <c r="K243" s="183" t="s">
        <v>19</v>
      </c>
      <c r="L243" s="41"/>
      <c r="M243" s="188" t="s">
        <v>19</v>
      </c>
      <c r="N243" s="189" t="s">
        <v>40</v>
      </c>
      <c r="O243" s="66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2" t="s">
        <v>155</v>
      </c>
      <c r="AT243" s="192" t="s">
        <v>151</v>
      </c>
      <c r="AU243" s="192" t="s">
        <v>78</v>
      </c>
      <c r="AY243" s="19" t="s">
        <v>149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9" t="s">
        <v>76</v>
      </c>
      <c r="BK243" s="193">
        <f>ROUND(I243*H243,2)</f>
        <v>0</v>
      </c>
      <c r="BL243" s="19" t="s">
        <v>155</v>
      </c>
      <c r="BM243" s="192" t="s">
        <v>809</v>
      </c>
    </row>
    <row r="244" spans="2:51" s="14" customFormat="1" ht="11.25">
      <c r="B244" s="210"/>
      <c r="C244" s="211"/>
      <c r="D244" s="201" t="s">
        <v>164</v>
      </c>
      <c r="E244" s="212" t="s">
        <v>19</v>
      </c>
      <c r="F244" s="213" t="s">
        <v>1370</v>
      </c>
      <c r="G244" s="211"/>
      <c r="H244" s="214">
        <v>2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164</v>
      </c>
      <c r="AU244" s="220" t="s">
        <v>78</v>
      </c>
      <c r="AV244" s="14" t="s">
        <v>78</v>
      </c>
      <c r="AW244" s="14" t="s">
        <v>31</v>
      </c>
      <c r="AX244" s="14" t="s">
        <v>69</v>
      </c>
      <c r="AY244" s="220" t="s">
        <v>149</v>
      </c>
    </row>
    <row r="245" spans="2:51" s="15" customFormat="1" ht="11.25">
      <c r="B245" s="221"/>
      <c r="C245" s="222"/>
      <c r="D245" s="201" t="s">
        <v>164</v>
      </c>
      <c r="E245" s="223" t="s">
        <v>19</v>
      </c>
      <c r="F245" s="224" t="s">
        <v>166</v>
      </c>
      <c r="G245" s="222"/>
      <c r="H245" s="225">
        <v>2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164</v>
      </c>
      <c r="AU245" s="231" t="s">
        <v>78</v>
      </c>
      <c r="AV245" s="15" t="s">
        <v>155</v>
      </c>
      <c r="AW245" s="15" t="s">
        <v>31</v>
      </c>
      <c r="AX245" s="15" t="s">
        <v>76</v>
      </c>
      <c r="AY245" s="231" t="s">
        <v>149</v>
      </c>
    </row>
    <row r="246" spans="1:65" s="2" customFormat="1" ht="16.5" customHeight="1">
      <c r="A246" s="36"/>
      <c r="B246" s="37"/>
      <c r="C246" s="181" t="s">
        <v>436</v>
      </c>
      <c r="D246" s="181" t="s">
        <v>151</v>
      </c>
      <c r="E246" s="182" t="s">
        <v>1371</v>
      </c>
      <c r="F246" s="183" t="s">
        <v>1372</v>
      </c>
      <c r="G246" s="184" t="s">
        <v>382</v>
      </c>
      <c r="H246" s="185">
        <v>2</v>
      </c>
      <c r="I246" s="186"/>
      <c r="J246" s="187">
        <f>ROUND(I246*H246,2)</f>
        <v>0</v>
      </c>
      <c r="K246" s="183" t="s">
        <v>160</v>
      </c>
      <c r="L246" s="41"/>
      <c r="M246" s="188" t="s">
        <v>19</v>
      </c>
      <c r="N246" s="189" t="s">
        <v>40</v>
      </c>
      <c r="O246" s="66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2" t="s">
        <v>155</v>
      </c>
      <c r="AT246" s="192" t="s">
        <v>151</v>
      </c>
      <c r="AU246" s="192" t="s">
        <v>78</v>
      </c>
      <c r="AY246" s="19" t="s">
        <v>149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9" t="s">
        <v>76</v>
      </c>
      <c r="BK246" s="193">
        <f>ROUND(I246*H246,2)</f>
        <v>0</v>
      </c>
      <c r="BL246" s="19" t="s">
        <v>155</v>
      </c>
      <c r="BM246" s="192" t="s">
        <v>813</v>
      </c>
    </row>
    <row r="247" spans="1:47" s="2" customFormat="1" ht="11.25">
      <c r="A247" s="36"/>
      <c r="B247" s="37"/>
      <c r="C247" s="38"/>
      <c r="D247" s="194" t="s">
        <v>162</v>
      </c>
      <c r="E247" s="38"/>
      <c r="F247" s="195" t="s">
        <v>1373</v>
      </c>
      <c r="G247" s="38"/>
      <c r="H247" s="38"/>
      <c r="I247" s="196"/>
      <c r="J247" s="38"/>
      <c r="K247" s="38"/>
      <c r="L247" s="41"/>
      <c r="M247" s="197"/>
      <c r="N247" s="198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162</v>
      </c>
      <c r="AU247" s="19" t="s">
        <v>78</v>
      </c>
    </row>
    <row r="248" spans="1:65" s="2" customFormat="1" ht="24.2" customHeight="1">
      <c r="A248" s="36"/>
      <c r="B248" s="37"/>
      <c r="C248" s="233" t="s">
        <v>440</v>
      </c>
      <c r="D248" s="233" t="s">
        <v>246</v>
      </c>
      <c r="E248" s="234" t="s">
        <v>1374</v>
      </c>
      <c r="F248" s="235" t="s">
        <v>1375</v>
      </c>
      <c r="G248" s="236" t="s">
        <v>382</v>
      </c>
      <c r="H248" s="237">
        <v>2</v>
      </c>
      <c r="I248" s="238"/>
      <c r="J248" s="239">
        <f>ROUND(I248*H248,2)</f>
        <v>0</v>
      </c>
      <c r="K248" s="235" t="s">
        <v>19</v>
      </c>
      <c r="L248" s="240"/>
      <c r="M248" s="241" t="s">
        <v>19</v>
      </c>
      <c r="N248" s="242" t="s">
        <v>40</v>
      </c>
      <c r="O248" s="66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2" t="s">
        <v>203</v>
      </c>
      <c r="AT248" s="192" t="s">
        <v>246</v>
      </c>
      <c r="AU248" s="192" t="s">
        <v>78</v>
      </c>
      <c r="AY248" s="19" t="s">
        <v>149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9" t="s">
        <v>76</v>
      </c>
      <c r="BK248" s="193">
        <f>ROUND(I248*H248,2)</f>
        <v>0</v>
      </c>
      <c r="BL248" s="19" t="s">
        <v>155</v>
      </c>
      <c r="BM248" s="192" t="s">
        <v>817</v>
      </c>
    </row>
    <row r="249" spans="1:65" s="2" customFormat="1" ht="21.75" customHeight="1">
      <c r="A249" s="36"/>
      <c r="B249" s="37"/>
      <c r="C249" s="181" t="s">
        <v>444</v>
      </c>
      <c r="D249" s="181" t="s">
        <v>151</v>
      </c>
      <c r="E249" s="182" t="s">
        <v>1376</v>
      </c>
      <c r="F249" s="183" t="s">
        <v>1377</v>
      </c>
      <c r="G249" s="184" t="s">
        <v>382</v>
      </c>
      <c r="H249" s="185">
        <v>4</v>
      </c>
      <c r="I249" s="186"/>
      <c r="J249" s="187">
        <f>ROUND(I249*H249,2)</f>
        <v>0</v>
      </c>
      <c r="K249" s="183" t="s">
        <v>160</v>
      </c>
      <c r="L249" s="41"/>
      <c r="M249" s="188" t="s">
        <v>19</v>
      </c>
      <c r="N249" s="189" t="s">
        <v>40</v>
      </c>
      <c r="O249" s="66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2" t="s">
        <v>155</v>
      </c>
      <c r="AT249" s="192" t="s">
        <v>151</v>
      </c>
      <c r="AU249" s="192" t="s">
        <v>78</v>
      </c>
      <c r="AY249" s="19" t="s">
        <v>149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9" t="s">
        <v>76</v>
      </c>
      <c r="BK249" s="193">
        <f>ROUND(I249*H249,2)</f>
        <v>0</v>
      </c>
      <c r="BL249" s="19" t="s">
        <v>155</v>
      </c>
      <c r="BM249" s="192" t="s">
        <v>820</v>
      </c>
    </row>
    <row r="250" spans="1:47" s="2" customFormat="1" ht="11.25">
      <c r="A250" s="36"/>
      <c r="B250" s="37"/>
      <c r="C250" s="38"/>
      <c r="D250" s="194" t="s">
        <v>162</v>
      </c>
      <c r="E250" s="38"/>
      <c r="F250" s="195" t="s">
        <v>1378</v>
      </c>
      <c r="G250" s="38"/>
      <c r="H250" s="38"/>
      <c r="I250" s="196"/>
      <c r="J250" s="38"/>
      <c r="K250" s="38"/>
      <c r="L250" s="41"/>
      <c r="M250" s="197"/>
      <c r="N250" s="198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162</v>
      </c>
      <c r="AU250" s="19" t="s">
        <v>78</v>
      </c>
    </row>
    <row r="251" spans="2:51" s="14" customFormat="1" ht="11.25">
      <c r="B251" s="210"/>
      <c r="C251" s="211"/>
      <c r="D251" s="201" t="s">
        <v>164</v>
      </c>
      <c r="E251" s="212" t="s">
        <v>19</v>
      </c>
      <c r="F251" s="213" t="s">
        <v>1379</v>
      </c>
      <c r="G251" s="211"/>
      <c r="H251" s="214">
        <v>4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164</v>
      </c>
      <c r="AU251" s="220" t="s">
        <v>78</v>
      </c>
      <c r="AV251" s="14" t="s">
        <v>78</v>
      </c>
      <c r="AW251" s="14" t="s">
        <v>31</v>
      </c>
      <c r="AX251" s="14" t="s">
        <v>69</v>
      </c>
      <c r="AY251" s="220" t="s">
        <v>149</v>
      </c>
    </row>
    <row r="252" spans="2:51" s="15" customFormat="1" ht="11.25">
      <c r="B252" s="221"/>
      <c r="C252" s="222"/>
      <c r="D252" s="201" t="s">
        <v>164</v>
      </c>
      <c r="E252" s="223" t="s">
        <v>19</v>
      </c>
      <c r="F252" s="224" t="s">
        <v>166</v>
      </c>
      <c r="G252" s="222"/>
      <c r="H252" s="225">
        <v>4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164</v>
      </c>
      <c r="AU252" s="231" t="s">
        <v>78</v>
      </c>
      <c r="AV252" s="15" t="s">
        <v>155</v>
      </c>
      <c r="AW252" s="15" t="s">
        <v>31</v>
      </c>
      <c r="AX252" s="15" t="s">
        <v>76</v>
      </c>
      <c r="AY252" s="231" t="s">
        <v>149</v>
      </c>
    </row>
    <row r="253" spans="1:65" s="2" customFormat="1" ht="24.2" customHeight="1">
      <c r="A253" s="36"/>
      <c r="B253" s="37"/>
      <c r="C253" s="233" t="s">
        <v>449</v>
      </c>
      <c r="D253" s="233" t="s">
        <v>246</v>
      </c>
      <c r="E253" s="234" t="s">
        <v>1380</v>
      </c>
      <c r="F253" s="235" t="s">
        <v>1381</v>
      </c>
      <c r="G253" s="236" t="s">
        <v>382</v>
      </c>
      <c r="H253" s="237">
        <v>2</v>
      </c>
      <c r="I253" s="238"/>
      <c r="J253" s="239">
        <f aca="true" t="shared" si="0" ref="J253:J267">ROUND(I253*H253,2)</f>
        <v>0</v>
      </c>
      <c r="K253" s="235" t="s">
        <v>19</v>
      </c>
      <c r="L253" s="240"/>
      <c r="M253" s="241" t="s">
        <v>19</v>
      </c>
      <c r="N253" s="242" t="s">
        <v>40</v>
      </c>
      <c r="O253" s="66"/>
      <c r="P253" s="190">
        <f aca="true" t="shared" si="1" ref="P253:P267">O253*H253</f>
        <v>0</v>
      </c>
      <c r="Q253" s="190">
        <v>0</v>
      </c>
      <c r="R253" s="190">
        <f aca="true" t="shared" si="2" ref="R253:R267">Q253*H253</f>
        <v>0</v>
      </c>
      <c r="S253" s="190">
        <v>0</v>
      </c>
      <c r="T253" s="191">
        <f aca="true" t="shared" si="3" ref="T253:T267"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2" t="s">
        <v>203</v>
      </c>
      <c r="AT253" s="192" t="s">
        <v>246</v>
      </c>
      <c r="AU253" s="192" t="s">
        <v>78</v>
      </c>
      <c r="AY253" s="19" t="s">
        <v>149</v>
      </c>
      <c r="BE253" s="193">
        <f aca="true" t="shared" si="4" ref="BE253:BE267">IF(N253="základní",J253,0)</f>
        <v>0</v>
      </c>
      <c r="BF253" s="193">
        <f aca="true" t="shared" si="5" ref="BF253:BF267">IF(N253="snížená",J253,0)</f>
        <v>0</v>
      </c>
      <c r="BG253" s="193">
        <f aca="true" t="shared" si="6" ref="BG253:BG267">IF(N253="zákl. přenesená",J253,0)</f>
        <v>0</v>
      </c>
      <c r="BH253" s="193">
        <f aca="true" t="shared" si="7" ref="BH253:BH267">IF(N253="sníž. přenesená",J253,0)</f>
        <v>0</v>
      </c>
      <c r="BI253" s="193">
        <f aca="true" t="shared" si="8" ref="BI253:BI267">IF(N253="nulová",J253,0)</f>
        <v>0</v>
      </c>
      <c r="BJ253" s="19" t="s">
        <v>76</v>
      </c>
      <c r="BK253" s="193">
        <f aca="true" t="shared" si="9" ref="BK253:BK267">ROUND(I253*H253,2)</f>
        <v>0</v>
      </c>
      <c r="BL253" s="19" t="s">
        <v>155</v>
      </c>
      <c r="BM253" s="192" t="s">
        <v>824</v>
      </c>
    </row>
    <row r="254" spans="1:65" s="2" customFormat="1" ht="16.5" customHeight="1">
      <c r="A254" s="36"/>
      <c r="B254" s="37"/>
      <c r="C254" s="233" t="s">
        <v>454</v>
      </c>
      <c r="D254" s="233" t="s">
        <v>246</v>
      </c>
      <c r="E254" s="234" t="s">
        <v>1382</v>
      </c>
      <c r="F254" s="235" t="s">
        <v>1383</v>
      </c>
      <c r="G254" s="236" t="s">
        <v>382</v>
      </c>
      <c r="H254" s="237">
        <v>2</v>
      </c>
      <c r="I254" s="238"/>
      <c r="J254" s="239">
        <f t="shared" si="0"/>
        <v>0</v>
      </c>
      <c r="K254" s="235" t="s">
        <v>19</v>
      </c>
      <c r="L254" s="240"/>
      <c r="M254" s="241" t="s">
        <v>19</v>
      </c>
      <c r="N254" s="242" t="s">
        <v>40</v>
      </c>
      <c r="O254" s="66"/>
      <c r="P254" s="190">
        <f t="shared" si="1"/>
        <v>0</v>
      </c>
      <c r="Q254" s="190">
        <v>0</v>
      </c>
      <c r="R254" s="190">
        <f t="shared" si="2"/>
        <v>0</v>
      </c>
      <c r="S254" s="190">
        <v>0</v>
      </c>
      <c r="T254" s="191">
        <f t="shared" si="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2" t="s">
        <v>203</v>
      </c>
      <c r="AT254" s="192" t="s">
        <v>246</v>
      </c>
      <c r="AU254" s="192" t="s">
        <v>78</v>
      </c>
      <c r="AY254" s="19" t="s">
        <v>149</v>
      </c>
      <c r="BE254" s="193">
        <f t="shared" si="4"/>
        <v>0</v>
      </c>
      <c r="BF254" s="193">
        <f t="shared" si="5"/>
        <v>0</v>
      </c>
      <c r="BG254" s="193">
        <f t="shared" si="6"/>
        <v>0</v>
      </c>
      <c r="BH254" s="193">
        <f t="shared" si="7"/>
        <v>0</v>
      </c>
      <c r="BI254" s="193">
        <f t="shared" si="8"/>
        <v>0</v>
      </c>
      <c r="BJ254" s="19" t="s">
        <v>76</v>
      </c>
      <c r="BK254" s="193">
        <f t="shared" si="9"/>
        <v>0</v>
      </c>
      <c r="BL254" s="19" t="s">
        <v>155</v>
      </c>
      <c r="BM254" s="192" t="s">
        <v>827</v>
      </c>
    </row>
    <row r="255" spans="1:65" s="2" customFormat="1" ht="16.5" customHeight="1">
      <c r="A255" s="36"/>
      <c r="B255" s="37"/>
      <c r="C255" s="233" t="s">
        <v>460</v>
      </c>
      <c r="D255" s="233" t="s">
        <v>246</v>
      </c>
      <c r="E255" s="234" t="s">
        <v>1384</v>
      </c>
      <c r="F255" s="235" t="s">
        <v>1385</v>
      </c>
      <c r="G255" s="236" t="s">
        <v>382</v>
      </c>
      <c r="H255" s="237">
        <v>4</v>
      </c>
      <c r="I255" s="238"/>
      <c r="J255" s="239">
        <f t="shared" si="0"/>
        <v>0</v>
      </c>
      <c r="K255" s="235" t="s">
        <v>160</v>
      </c>
      <c r="L255" s="240"/>
      <c r="M255" s="241" t="s">
        <v>19</v>
      </c>
      <c r="N255" s="242" t="s">
        <v>40</v>
      </c>
      <c r="O255" s="66"/>
      <c r="P255" s="190">
        <f t="shared" si="1"/>
        <v>0</v>
      </c>
      <c r="Q255" s="190">
        <v>0</v>
      </c>
      <c r="R255" s="190">
        <f t="shared" si="2"/>
        <v>0</v>
      </c>
      <c r="S255" s="190">
        <v>0</v>
      </c>
      <c r="T255" s="191">
        <f t="shared" si="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2" t="s">
        <v>203</v>
      </c>
      <c r="AT255" s="192" t="s">
        <v>246</v>
      </c>
      <c r="AU255" s="192" t="s">
        <v>78</v>
      </c>
      <c r="AY255" s="19" t="s">
        <v>149</v>
      </c>
      <c r="BE255" s="193">
        <f t="shared" si="4"/>
        <v>0</v>
      </c>
      <c r="BF255" s="193">
        <f t="shared" si="5"/>
        <v>0</v>
      </c>
      <c r="BG255" s="193">
        <f t="shared" si="6"/>
        <v>0</v>
      </c>
      <c r="BH255" s="193">
        <f t="shared" si="7"/>
        <v>0</v>
      </c>
      <c r="BI255" s="193">
        <f t="shared" si="8"/>
        <v>0</v>
      </c>
      <c r="BJ255" s="19" t="s">
        <v>76</v>
      </c>
      <c r="BK255" s="193">
        <f t="shared" si="9"/>
        <v>0</v>
      </c>
      <c r="BL255" s="19" t="s">
        <v>155</v>
      </c>
      <c r="BM255" s="192" t="s">
        <v>833</v>
      </c>
    </row>
    <row r="256" spans="1:65" s="2" customFormat="1" ht="16.5" customHeight="1">
      <c r="A256" s="36"/>
      <c r="B256" s="37"/>
      <c r="C256" s="233" t="s">
        <v>465</v>
      </c>
      <c r="D256" s="233" t="s">
        <v>246</v>
      </c>
      <c r="E256" s="234" t="s">
        <v>1386</v>
      </c>
      <c r="F256" s="235" t="s">
        <v>1387</v>
      </c>
      <c r="G256" s="236" t="s">
        <v>382</v>
      </c>
      <c r="H256" s="237">
        <v>3</v>
      </c>
      <c r="I256" s="238"/>
      <c r="J256" s="239">
        <f t="shared" si="0"/>
        <v>0</v>
      </c>
      <c r="K256" s="235" t="s">
        <v>160</v>
      </c>
      <c r="L256" s="240"/>
      <c r="M256" s="241" t="s">
        <v>19</v>
      </c>
      <c r="N256" s="242" t="s">
        <v>40</v>
      </c>
      <c r="O256" s="66"/>
      <c r="P256" s="190">
        <f t="shared" si="1"/>
        <v>0</v>
      </c>
      <c r="Q256" s="190">
        <v>0</v>
      </c>
      <c r="R256" s="190">
        <f t="shared" si="2"/>
        <v>0</v>
      </c>
      <c r="S256" s="190">
        <v>0</v>
      </c>
      <c r="T256" s="191">
        <f t="shared" si="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2" t="s">
        <v>203</v>
      </c>
      <c r="AT256" s="192" t="s">
        <v>246</v>
      </c>
      <c r="AU256" s="192" t="s">
        <v>78</v>
      </c>
      <c r="AY256" s="19" t="s">
        <v>149</v>
      </c>
      <c r="BE256" s="193">
        <f t="shared" si="4"/>
        <v>0</v>
      </c>
      <c r="BF256" s="193">
        <f t="shared" si="5"/>
        <v>0</v>
      </c>
      <c r="BG256" s="193">
        <f t="shared" si="6"/>
        <v>0</v>
      </c>
      <c r="BH256" s="193">
        <f t="shared" si="7"/>
        <v>0</v>
      </c>
      <c r="BI256" s="193">
        <f t="shared" si="8"/>
        <v>0</v>
      </c>
      <c r="BJ256" s="19" t="s">
        <v>76</v>
      </c>
      <c r="BK256" s="193">
        <f t="shared" si="9"/>
        <v>0</v>
      </c>
      <c r="BL256" s="19" t="s">
        <v>155</v>
      </c>
      <c r="BM256" s="192" t="s">
        <v>837</v>
      </c>
    </row>
    <row r="257" spans="1:65" s="2" customFormat="1" ht="16.5" customHeight="1">
      <c r="A257" s="36"/>
      <c r="B257" s="37"/>
      <c r="C257" s="233" t="s">
        <v>470</v>
      </c>
      <c r="D257" s="233" t="s">
        <v>246</v>
      </c>
      <c r="E257" s="234" t="s">
        <v>1388</v>
      </c>
      <c r="F257" s="235" t="s">
        <v>1389</v>
      </c>
      <c r="G257" s="236" t="s">
        <v>382</v>
      </c>
      <c r="H257" s="237">
        <v>2</v>
      </c>
      <c r="I257" s="238"/>
      <c r="J257" s="239">
        <f t="shared" si="0"/>
        <v>0</v>
      </c>
      <c r="K257" s="235" t="s">
        <v>160</v>
      </c>
      <c r="L257" s="240"/>
      <c r="M257" s="241" t="s">
        <v>19</v>
      </c>
      <c r="N257" s="242" t="s">
        <v>40</v>
      </c>
      <c r="O257" s="66"/>
      <c r="P257" s="190">
        <f t="shared" si="1"/>
        <v>0</v>
      </c>
      <c r="Q257" s="190">
        <v>0</v>
      </c>
      <c r="R257" s="190">
        <f t="shared" si="2"/>
        <v>0</v>
      </c>
      <c r="S257" s="190">
        <v>0</v>
      </c>
      <c r="T257" s="191">
        <f t="shared" si="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2" t="s">
        <v>203</v>
      </c>
      <c r="AT257" s="192" t="s">
        <v>246</v>
      </c>
      <c r="AU257" s="192" t="s">
        <v>78</v>
      </c>
      <c r="AY257" s="19" t="s">
        <v>149</v>
      </c>
      <c r="BE257" s="193">
        <f t="shared" si="4"/>
        <v>0</v>
      </c>
      <c r="BF257" s="193">
        <f t="shared" si="5"/>
        <v>0</v>
      </c>
      <c r="BG257" s="193">
        <f t="shared" si="6"/>
        <v>0</v>
      </c>
      <c r="BH257" s="193">
        <f t="shared" si="7"/>
        <v>0</v>
      </c>
      <c r="BI257" s="193">
        <f t="shared" si="8"/>
        <v>0</v>
      </c>
      <c r="BJ257" s="19" t="s">
        <v>76</v>
      </c>
      <c r="BK257" s="193">
        <f t="shared" si="9"/>
        <v>0</v>
      </c>
      <c r="BL257" s="19" t="s">
        <v>155</v>
      </c>
      <c r="BM257" s="192" t="s">
        <v>841</v>
      </c>
    </row>
    <row r="258" spans="1:65" s="2" customFormat="1" ht="16.5" customHeight="1">
      <c r="A258" s="36"/>
      <c r="B258" s="37"/>
      <c r="C258" s="233" t="s">
        <v>474</v>
      </c>
      <c r="D258" s="233" t="s">
        <v>246</v>
      </c>
      <c r="E258" s="234" t="s">
        <v>1390</v>
      </c>
      <c r="F258" s="235" t="s">
        <v>1391</v>
      </c>
      <c r="G258" s="236" t="s">
        <v>382</v>
      </c>
      <c r="H258" s="237">
        <v>11</v>
      </c>
      <c r="I258" s="238"/>
      <c r="J258" s="239">
        <f t="shared" si="0"/>
        <v>0</v>
      </c>
      <c r="K258" s="235" t="s">
        <v>160</v>
      </c>
      <c r="L258" s="240"/>
      <c r="M258" s="241" t="s">
        <v>19</v>
      </c>
      <c r="N258" s="242" t="s">
        <v>40</v>
      </c>
      <c r="O258" s="66"/>
      <c r="P258" s="190">
        <f t="shared" si="1"/>
        <v>0</v>
      </c>
      <c r="Q258" s="190">
        <v>0</v>
      </c>
      <c r="R258" s="190">
        <f t="shared" si="2"/>
        <v>0</v>
      </c>
      <c r="S258" s="190">
        <v>0</v>
      </c>
      <c r="T258" s="191">
        <f t="shared" si="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2" t="s">
        <v>203</v>
      </c>
      <c r="AT258" s="192" t="s">
        <v>246</v>
      </c>
      <c r="AU258" s="192" t="s">
        <v>78</v>
      </c>
      <c r="AY258" s="19" t="s">
        <v>149</v>
      </c>
      <c r="BE258" s="193">
        <f t="shared" si="4"/>
        <v>0</v>
      </c>
      <c r="BF258" s="193">
        <f t="shared" si="5"/>
        <v>0</v>
      </c>
      <c r="BG258" s="193">
        <f t="shared" si="6"/>
        <v>0</v>
      </c>
      <c r="BH258" s="193">
        <f t="shared" si="7"/>
        <v>0</v>
      </c>
      <c r="BI258" s="193">
        <f t="shared" si="8"/>
        <v>0</v>
      </c>
      <c r="BJ258" s="19" t="s">
        <v>76</v>
      </c>
      <c r="BK258" s="193">
        <f t="shared" si="9"/>
        <v>0</v>
      </c>
      <c r="BL258" s="19" t="s">
        <v>155</v>
      </c>
      <c r="BM258" s="192" t="s">
        <v>845</v>
      </c>
    </row>
    <row r="259" spans="1:65" s="2" customFormat="1" ht="16.5" customHeight="1">
      <c r="A259" s="36"/>
      <c r="B259" s="37"/>
      <c r="C259" s="181" t="s">
        <v>478</v>
      </c>
      <c r="D259" s="181" t="s">
        <v>151</v>
      </c>
      <c r="E259" s="182" t="s">
        <v>1392</v>
      </c>
      <c r="F259" s="183" t="s">
        <v>1393</v>
      </c>
      <c r="G259" s="184" t="s">
        <v>382</v>
      </c>
      <c r="H259" s="185">
        <v>3</v>
      </c>
      <c r="I259" s="186"/>
      <c r="J259" s="187">
        <f t="shared" si="0"/>
        <v>0</v>
      </c>
      <c r="K259" s="183" t="s">
        <v>19</v>
      </c>
      <c r="L259" s="41"/>
      <c r="M259" s="188" t="s">
        <v>19</v>
      </c>
      <c r="N259" s="189" t="s">
        <v>40</v>
      </c>
      <c r="O259" s="66"/>
      <c r="P259" s="190">
        <f t="shared" si="1"/>
        <v>0</v>
      </c>
      <c r="Q259" s="190">
        <v>0</v>
      </c>
      <c r="R259" s="190">
        <f t="shared" si="2"/>
        <v>0</v>
      </c>
      <c r="S259" s="190">
        <v>0</v>
      </c>
      <c r="T259" s="191">
        <f t="shared" si="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2" t="s">
        <v>155</v>
      </c>
      <c r="AT259" s="192" t="s">
        <v>151</v>
      </c>
      <c r="AU259" s="192" t="s">
        <v>78</v>
      </c>
      <c r="AY259" s="19" t="s">
        <v>149</v>
      </c>
      <c r="BE259" s="193">
        <f t="shared" si="4"/>
        <v>0</v>
      </c>
      <c r="BF259" s="193">
        <f t="shared" si="5"/>
        <v>0</v>
      </c>
      <c r="BG259" s="193">
        <f t="shared" si="6"/>
        <v>0</v>
      </c>
      <c r="BH259" s="193">
        <f t="shared" si="7"/>
        <v>0</v>
      </c>
      <c r="BI259" s="193">
        <f t="shared" si="8"/>
        <v>0</v>
      </c>
      <c r="BJ259" s="19" t="s">
        <v>76</v>
      </c>
      <c r="BK259" s="193">
        <f t="shared" si="9"/>
        <v>0</v>
      </c>
      <c r="BL259" s="19" t="s">
        <v>155</v>
      </c>
      <c r="BM259" s="192" t="s">
        <v>849</v>
      </c>
    </row>
    <row r="260" spans="1:65" s="2" customFormat="1" ht="16.5" customHeight="1">
      <c r="A260" s="36"/>
      <c r="B260" s="37"/>
      <c r="C260" s="181" t="s">
        <v>482</v>
      </c>
      <c r="D260" s="181" t="s">
        <v>151</v>
      </c>
      <c r="E260" s="182" t="s">
        <v>1394</v>
      </c>
      <c r="F260" s="183" t="s">
        <v>1395</v>
      </c>
      <c r="G260" s="184" t="s">
        <v>382</v>
      </c>
      <c r="H260" s="185">
        <v>1</v>
      </c>
      <c r="I260" s="186"/>
      <c r="J260" s="187">
        <f t="shared" si="0"/>
        <v>0</v>
      </c>
      <c r="K260" s="183" t="s">
        <v>19</v>
      </c>
      <c r="L260" s="41"/>
      <c r="M260" s="188" t="s">
        <v>19</v>
      </c>
      <c r="N260" s="189" t="s">
        <v>40</v>
      </c>
      <c r="O260" s="66"/>
      <c r="P260" s="190">
        <f t="shared" si="1"/>
        <v>0</v>
      </c>
      <c r="Q260" s="190">
        <v>0</v>
      </c>
      <c r="R260" s="190">
        <f t="shared" si="2"/>
        <v>0</v>
      </c>
      <c r="S260" s="190">
        <v>0</v>
      </c>
      <c r="T260" s="191">
        <f t="shared" si="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2" t="s">
        <v>155</v>
      </c>
      <c r="AT260" s="192" t="s">
        <v>151</v>
      </c>
      <c r="AU260" s="192" t="s">
        <v>78</v>
      </c>
      <c r="AY260" s="19" t="s">
        <v>149</v>
      </c>
      <c r="BE260" s="193">
        <f t="shared" si="4"/>
        <v>0</v>
      </c>
      <c r="BF260" s="193">
        <f t="shared" si="5"/>
        <v>0</v>
      </c>
      <c r="BG260" s="193">
        <f t="shared" si="6"/>
        <v>0</v>
      </c>
      <c r="BH260" s="193">
        <f t="shared" si="7"/>
        <v>0</v>
      </c>
      <c r="BI260" s="193">
        <f t="shared" si="8"/>
        <v>0</v>
      </c>
      <c r="BJ260" s="19" t="s">
        <v>76</v>
      </c>
      <c r="BK260" s="193">
        <f t="shared" si="9"/>
        <v>0</v>
      </c>
      <c r="BL260" s="19" t="s">
        <v>155</v>
      </c>
      <c r="BM260" s="192" t="s">
        <v>853</v>
      </c>
    </row>
    <row r="261" spans="1:65" s="2" customFormat="1" ht="16.5" customHeight="1">
      <c r="A261" s="36"/>
      <c r="B261" s="37"/>
      <c r="C261" s="181" t="s">
        <v>487</v>
      </c>
      <c r="D261" s="181" t="s">
        <v>151</v>
      </c>
      <c r="E261" s="182" t="s">
        <v>899</v>
      </c>
      <c r="F261" s="183" t="s">
        <v>1396</v>
      </c>
      <c r="G261" s="184" t="s">
        <v>382</v>
      </c>
      <c r="H261" s="185">
        <v>1</v>
      </c>
      <c r="I261" s="186"/>
      <c r="J261" s="187">
        <f t="shared" si="0"/>
        <v>0</v>
      </c>
      <c r="K261" s="183" t="s">
        <v>19</v>
      </c>
      <c r="L261" s="41"/>
      <c r="M261" s="188" t="s">
        <v>19</v>
      </c>
      <c r="N261" s="189" t="s">
        <v>40</v>
      </c>
      <c r="O261" s="66"/>
      <c r="P261" s="190">
        <f t="shared" si="1"/>
        <v>0</v>
      </c>
      <c r="Q261" s="190">
        <v>0</v>
      </c>
      <c r="R261" s="190">
        <f t="shared" si="2"/>
        <v>0</v>
      </c>
      <c r="S261" s="190">
        <v>0</v>
      </c>
      <c r="T261" s="191">
        <f t="shared" si="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2" t="s">
        <v>155</v>
      </c>
      <c r="AT261" s="192" t="s">
        <v>151</v>
      </c>
      <c r="AU261" s="192" t="s">
        <v>78</v>
      </c>
      <c r="AY261" s="19" t="s">
        <v>149</v>
      </c>
      <c r="BE261" s="193">
        <f t="shared" si="4"/>
        <v>0</v>
      </c>
      <c r="BF261" s="193">
        <f t="shared" si="5"/>
        <v>0</v>
      </c>
      <c r="BG261" s="193">
        <f t="shared" si="6"/>
        <v>0</v>
      </c>
      <c r="BH261" s="193">
        <f t="shared" si="7"/>
        <v>0</v>
      </c>
      <c r="BI261" s="193">
        <f t="shared" si="8"/>
        <v>0</v>
      </c>
      <c r="BJ261" s="19" t="s">
        <v>76</v>
      </c>
      <c r="BK261" s="193">
        <f t="shared" si="9"/>
        <v>0</v>
      </c>
      <c r="BL261" s="19" t="s">
        <v>155</v>
      </c>
      <c r="BM261" s="192" t="s">
        <v>857</v>
      </c>
    </row>
    <row r="262" spans="1:65" s="2" customFormat="1" ht="16.5" customHeight="1">
      <c r="A262" s="36"/>
      <c r="B262" s="37"/>
      <c r="C262" s="181" t="s">
        <v>492</v>
      </c>
      <c r="D262" s="181" t="s">
        <v>151</v>
      </c>
      <c r="E262" s="182" t="s">
        <v>1397</v>
      </c>
      <c r="F262" s="183" t="s">
        <v>1398</v>
      </c>
      <c r="G262" s="184" t="s">
        <v>382</v>
      </c>
      <c r="H262" s="185">
        <v>12</v>
      </c>
      <c r="I262" s="186"/>
      <c r="J262" s="187">
        <f t="shared" si="0"/>
        <v>0</v>
      </c>
      <c r="K262" s="183" t="s">
        <v>19</v>
      </c>
      <c r="L262" s="41"/>
      <c r="M262" s="188" t="s">
        <v>19</v>
      </c>
      <c r="N262" s="189" t="s">
        <v>40</v>
      </c>
      <c r="O262" s="66"/>
      <c r="P262" s="190">
        <f t="shared" si="1"/>
        <v>0</v>
      </c>
      <c r="Q262" s="190">
        <v>0</v>
      </c>
      <c r="R262" s="190">
        <f t="shared" si="2"/>
        <v>0</v>
      </c>
      <c r="S262" s="190">
        <v>0</v>
      </c>
      <c r="T262" s="191">
        <f t="shared" si="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2" t="s">
        <v>155</v>
      </c>
      <c r="AT262" s="192" t="s">
        <v>151</v>
      </c>
      <c r="AU262" s="192" t="s">
        <v>78</v>
      </c>
      <c r="AY262" s="19" t="s">
        <v>149</v>
      </c>
      <c r="BE262" s="193">
        <f t="shared" si="4"/>
        <v>0</v>
      </c>
      <c r="BF262" s="193">
        <f t="shared" si="5"/>
        <v>0</v>
      </c>
      <c r="BG262" s="193">
        <f t="shared" si="6"/>
        <v>0</v>
      </c>
      <c r="BH262" s="193">
        <f t="shared" si="7"/>
        <v>0</v>
      </c>
      <c r="BI262" s="193">
        <f t="shared" si="8"/>
        <v>0</v>
      </c>
      <c r="BJ262" s="19" t="s">
        <v>76</v>
      </c>
      <c r="BK262" s="193">
        <f t="shared" si="9"/>
        <v>0</v>
      </c>
      <c r="BL262" s="19" t="s">
        <v>155</v>
      </c>
      <c r="BM262" s="192" t="s">
        <v>861</v>
      </c>
    </row>
    <row r="263" spans="1:65" s="2" customFormat="1" ht="16.5" customHeight="1">
      <c r="A263" s="36"/>
      <c r="B263" s="37"/>
      <c r="C263" s="181" t="s">
        <v>499</v>
      </c>
      <c r="D263" s="181" t="s">
        <v>151</v>
      </c>
      <c r="E263" s="182" t="s">
        <v>1399</v>
      </c>
      <c r="F263" s="183" t="s">
        <v>1400</v>
      </c>
      <c r="G263" s="184" t="s">
        <v>382</v>
      </c>
      <c r="H263" s="185">
        <v>12</v>
      </c>
      <c r="I263" s="186"/>
      <c r="J263" s="187">
        <f t="shared" si="0"/>
        <v>0</v>
      </c>
      <c r="K263" s="183" t="s">
        <v>19</v>
      </c>
      <c r="L263" s="41"/>
      <c r="M263" s="188" t="s">
        <v>19</v>
      </c>
      <c r="N263" s="189" t="s">
        <v>40</v>
      </c>
      <c r="O263" s="66"/>
      <c r="P263" s="190">
        <f t="shared" si="1"/>
        <v>0</v>
      </c>
      <c r="Q263" s="190">
        <v>0</v>
      </c>
      <c r="R263" s="190">
        <f t="shared" si="2"/>
        <v>0</v>
      </c>
      <c r="S263" s="190">
        <v>0</v>
      </c>
      <c r="T263" s="191">
        <f t="shared" si="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2" t="s">
        <v>155</v>
      </c>
      <c r="AT263" s="192" t="s">
        <v>151</v>
      </c>
      <c r="AU263" s="192" t="s">
        <v>78</v>
      </c>
      <c r="AY263" s="19" t="s">
        <v>149</v>
      </c>
      <c r="BE263" s="193">
        <f t="shared" si="4"/>
        <v>0</v>
      </c>
      <c r="BF263" s="193">
        <f t="shared" si="5"/>
        <v>0</v>
      </c>
      <c r="BG263" s="193">
        <f t="shared" si="6"/>
        <v>0</v>
      </c>
      <c r="BH263" s="193">
        <f t="shared" si="7"/>
        <v>0</v>
      </c>
      <c r="BI263" s="193">
        <f t="shared" si="8"/>
        <v>0</v>
      </c>
      <c r="BJ263" s="19" t="s">
        <v>76</v>
      </c>
      <c r="BK263" s="193">
        <f t="shared" si="9"/>
        <v>0</v>
      </c>
      <c r="BL263" s="19" t="s">
        <v>155</v>
      </c>
      <c r="BM263" s="192" t="s">
        <v>866</v>
      </c>
    </row>
    <row r="264" spans="1:65" s="2" customFormat="1" ht="16.5" customHeight="1">
      <c r="A264" s="36"/>
      <c r="B264" s="37"/>
      <c r="C264" s="181" t="s">
        <v>504</v>
      </c>
      <c r="D264" s="181" t="s">
        <v>151</v>
      </c>
      <c r="E264" s="182" t="s">
        <v>1401</v>
      </c>
      <c r="F264" s="183" t="s">
        <v>1402</v>
      </c>
      <c r="G264" s="184" t="s">
        <v>382</v>
      </c>
      <c r="H264" s="185">
        <v>2</v>
      </c>
      <c r="I264" s="186"/>
      <c r="J264" s="187">
        <f t="shared" si="0"/>
        <v>0</v>
      </c>
      <c r="K264" s="183" t="s">
        <v>19</v>
      </c>
      <c r="L264" s="41"/>
      <c r="M264" s="188" t="s">
        <v>19</v>
      </c>
      <c r="N264" s="189" t="s">
        <v>40</v>
      </c>
      <c r="O264" s="66"/>
      <c r="P264" s="190">
        <f t="shared" si="1"/>
        <v>0</v>
      </c>
      <c r="Q264" s="190">
        <v>0</v>
      </c>
      <c r="R264" s="190">
        <f t="shared" si="2"/>
        <v>0</v>
      </c>
      <c r="S264" s="190">
        <v>0</v>
      </c>
      <c r="T264" s="191">
        <f t="shared" si="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2" t="s">
        <v>155</v>
      </c>
      <c r="AT264" s="192" t="s">
        <v>151</v>
      </c>
      <c r="AU264" s="192" t="s">
        <v>78</v>
      </c>
      <c r="AY264" s="19" t="s">
        <v>149</v>
      </c>
      <c r="BE264" s="193">
        <f t="shared" si="4"/>
        <v>0</v>
      </c>
      <c r="BF264" s="193">
        <f t="shared" si="5"/>
        <v>0</v>
      </c>
      <c r="BG264" s="193">
        <f t="shared" si="6"/>
        <v>0</v>
      </c>
      <c r="BH264" s="193">
        <f t="shared" si="7"/>
        <v>0</v>
      </c>
      <c r="BI264" s="193">
        <f t="shared" si="8"/>
        <v>0</v>
      </c>
      <c r="BJ264" s="19" t="s">
        <v>76</v>
      </c>
      <c r="BK264" s="193">
        <f t="shared" si="9"/>
        <v>0</v>
      </c>
      <c r="BL264" s="19" t="s">
        <v>155</v>
      </c>
      <c r="BM264" s="192" t="s">
        <v>870</v>
      </c>
    </row>
    <row r="265" spans="1:65" s="2" customFormat="1" ht="16.5" customHeight="1">
      <c r="A265" s="36"/>
      <c r="B265" s="37"/>
      <c r="C265" s="181" t="s">
        <v>509</v>
      </c>
      <c r="D265" s="181" t="s">
        <v>151</v>
      </c>
      <c r="E265" s="182" t="s">
        <v>1403</v>
      </c>
      <c r="F265" s="183" t="s">
        <v>1404</v>
      </c>
      <c r="G265" s="184" t="s">
        <v>382</v>
      </c>
      <c r="H265" s="185">
        <v>1</v>
      </c>
      <c r="I265" s="186"/>
      <c r="J265" s="187">
        <f t="shared" si="0"/>
        <v>0</v>
      </c>
      <c r="K265" s="183" t="s">
        <v>19</v>
      </c>
      <c r="L265" s="41"/>
      <c r="M265" s="188" t="s">
        <v>19</v>
      </c>
      <c r="N265" s="189" t="s">
        <v>40</v>
      </c>
      <c r="O265" s="66"/>
      <c r="P265" s="190">
        <f t="shared" si="1"/>
        <v>0</v>
      </c>
      <c r="Q265" s="190">
        <v>0</v>
      </c>
      <c r="R265" s="190">
        <f t="shared" si="2"/>
        <v>0</v>
      </c>
      <c r="S265" s="190">
        <v>0</v>
      </c>
      <c r="T265" s="191">
        <f t="shared" si="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2" t="s">
        <v>155</v>
      </c>
      <c r="AT265" s="192" t="s">
        <v>151</v>
      </c>
      <c r="AU265" s="192" t="s">
        <v>78</v>
      </c>
      <c r="AY265" s="19" t="s">
        <v>149</v>
      </c>
      <c r="BE265" s="193">
        <f t="shared" si="4"/>
        <v>0</v>
      </c>
      <c r="BF265" s="193">
        <f t="shared" si="5"/>
        <v>0</v>
      </c>
      <c r="BG265" s="193">
        <f t="shared" si="6"/>
        <v>0</v>
      </c>
      <c r="BH265" s="193">
        <f t="shared" si="7"/>
        <v>0</v>
      </c>
      <c r="BI265" s="193">
        <f t="shared" si="8"/>
        <v>0</v>
      </c>
      <c r="BJ265" s="19" t="s">
        <v>76</v>
      </c>
      <c r="BK265" s="193">
        <f t="shared" si="9"/>
        <v>0</v>
      </c>
      <c r="BL265" s="19" t="s">
        <v>155</v>
      </c>
      <c r="BM265" s="192" t="s">
        <v>876</v>
      </c>
    </row>
    <row r="266" spans="1:65" s="2" customFormat="1" ht="16.5" customHeight="1">
      <c r="A266" s="36"/>
      <c r="B266" s="37"/>
      <c r="C266" s="181" t="s">
        <v>513</v>
      </c>
      <c r="D266" s="181" t="s">
        <v>151</v>
      </c>
      <c r="E266" s="182" t="s">
        <v>1405</v>
      </c>
      <c r="F266" s="183" t="s">
        <v>1406</v>
      </c>
      <c r="G266" s="184" t="s">
        <v>382</v>
      </c>
      <c r="H266" s="185">
        <v>6</v>
      </c>
      <c r="I266" s="186"/>
      <c r="J266" s="187">
        <f t="shared" si="0"/>
        <v>0</v>
      </c>
      <c r="K266" s="183" t="s">
        <v>19</v>
      </c>
      <c r="L266" s="41"/>
      <c r="M266" s="188" t="s">
        <v>19</v>
      </c>
      <c r="N266" s="189" t="s">
        <v>40</v>
      </c>
      <c r="O266" s="66"/>
      <c r="P266" s="190">
        <f t="shared" si="1"/>
        <v>0</v>
      </c>
      <c r="Q266" s="190">
        <v>0</v>
      </c>
      <c r="R266" s="190">
        <f t="shared" si="2"/>
        <v>0</v>
      </c>
      <c r="S266" s="190">
        <v>0</v>
      </c>
      <c r="T266" s="191">
        <f t="shared" si="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2" t="s">
        <v>155</v>
      </c>
      <c r="AT266" s="192" t="s">
        <v>151</v>
      </c>
      <c r="AU266" s="192" t="s">
        <v>78</v>
      </c>
      <c r="AY266" s="19" t="s">
        <v>149</v>
      </c>
      <c r="BE266" s="193">
        <f t="shared" si="4"/>
        <v>0</v>
      </c>
      <c r="BF266" s="193">
        <f t="shared" si="5"/>
        <v>0</v>
      </c>
      <c r="BG266" s="193">
        <f t="shared" si="6"/>
        <v>0</v>
      </c>
      <c r="BH266" s="193">
        <f t="shared" si="7"/>
        <v>0</v>
      </c>
      <c r="BI266" s="193">
        <f t="shared" si="8"/>
        <v>0</v>
      </c>
      <c r="BJ266" s="19" t="s">
        <v>76</v>
      </c>
      <c r="BK266" s="193">
        <f t="shared" si="9"/>
        <v>0</v>
      </c>
      <c r="BL266" s="19" t="s">
        <v>155</v>
      </c>
      <c r="BM266" s="192" t="s">
        <v>880</v>
      </c>
    </row>
    <row r="267" spans="1:65" s="2" customFormat="1" ht="21.75" customHeight="1">
      <c r="A267" s="36"/>
      <c r="B267" s="37"/>
      <c r="C267" s="181" t="s">
        <v>519</v>
      </c>
      <c r="D267" s="181" t="s">
        <v>151</v>
      </c>
      <c r="E267" s="182" t="s">
        <v>1407</v>
      </c>
      <c r="F267" s="183" t="s">
        <v>1408</v>
      </c>
      <c r="G267" s="184" t="s">
        <v>382</v>
      </c>
      <c r="H267" s="185">
        <v>4</v>
      </c>
      <c r="I267" s="186"/>
      <c r="J267" s="187">
        <f t="shared" si="0"/>
        <v>0</v>
      </c>
      <c r="K267" s="183" t="s">
        <v>160</v>
      </c>
      <c r="L267" s="41"/>
      <c r="M267" s="188" t="s">
        <v>19</v>
      </c>
      <c r="N267" s="189" t="s">
        <v>40</v>
      </c>
      <c r="O267" s="66"/>
      <c r="P267" s="190">
        <f t="shared" si="1"/>
        <v>0</v>
      </c>
      <c r="Q267" s="190">
        <v>0</v>
      </c>
      <c r="R267" s="190">
        <f t="shared" si="2"/>
        <v>0</v>
      </c>
      <c r="S267" s="190">
        <v>0</v>
      </c>
      <c r="T267" s="191">
        <f t="shared" si="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2" t="s">
        <v>155</v>
      </c>
      <c r="AT267" s="192" t="s">
        <v>151</v>
      </c>
      <c r="AU267" s="192" t="s">
        <v>78</v>
      </c>
      <c r="AY267" s="19" t="s">
        <v>149</v>
      </c>
      <c r="BE267" s="193">
        <f t="shared" si="4"/>
        <v>0</v>
      </c>
      <c r="BF267" s="193">
        <f t="shared" si="5"/>
        <v>0</v>
      </c>
      <c r="BG267" s="193">
        <f t="shared" si="6"/>
        <v>0</v>
      </c>
      <c r="BH267" s="193">
        <f t="shared" si="7"/>
        <v>0</v>
      </c>
      <c r="BI267" s="193">
        <f t="shared" si="8"/>
        <v>0</v>
      </c>
      <c r="BJ267" s="19" t="s">
        <v>76</v>
      </c>
      <c r="BK267" s="193">
        <f t="shared" si="9"/>
        <v>0</v>
      </c>
      <c r="BL267" s="19" t="s">
        <v>155</v>
      </c>
      <c r="BM267" s="192" t="s">
        <v>883</v>
      </c>
    </row>
    <row r="268" spans="1:47" s="2" customFormat="1" ht="11.25">
      <c r="A268" s="36"/>
      <c r="B268" s="37"/>
      <c r="C268" s="38"/>
      <c r="D268" s="194" t="s">
        <v>162</v>
      </c>
      <c r="E268" s="38"/>
      <c r="F268" s="195" t="s">
        <v>1409</v>
      </c>
      <c r="G268" s="38"/>
      <c r="H268" s="38"/>
      <c r="I268" s="196"/>
      <c r="J268" s="38"/>
      <c r="K268" s="38"/>
      <c r="L268" s="41"/>
      <c r="M268" s="197"/>
      <c r="N268" s="198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162</v>
      </c>
      <c r="AU268" s="19" t="s">
        <v>78</v>
      </c>
    </row>
    <row r="269" spans="1:65" s="2" customFormat="1" ht="37.9" customHeight="1">
      <c r="A269" s="36"/>
      <c r="B269" s="37"/>
      <c r="C269" s="181" t="s">
        <v>523</v>
      </c>
      <c r="D269" s="181" t="s">
        <v>151</v>
      </c>
      <c r="E269" s="182" t="s">
        <v>1410</v>
      </c>
      <c r="F269" s="183" t="s">
        <v>1411</v>
      </c>
      <c r="G269" s="184" t="s">
        <v>382</v>
      </c>
      <c r="H269" s="185">
        <v>1</v>
      </c>
      <c r="I269" s="186"/>
      <c r="J269" s="187">
        <f>ROUND(I269*H269,2)</f>
        <v>0</v>
      </c>
      <c r="K269" s="183" t="s">
        <v>19</v>
      </c>
      <c r="L269" s="41"/>
      <c r="M269" s="188" t="s">
        <v>19</v>
      </c>
      <c r="N269" s="189" t="s">
        <v>40</v>
      </c>
      <c r="O269" s="66"/>
      <c r="P269" s="190">
        <f>O269*H269</f>
        <v>0</v>
      </c>
      <c r="Q269" s="190">
        <v>0</v>
      </c>
      <c r="R269" s="190">
        <f>Q269*H269</f>
        <v>0</v>
      </c>
      <c r="S269" s="190">
        <v>0</v>
      </c>
      <c r="T269" s="191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2" t="s">
        <v>155</v>
      </c>
      <c r="AT269" s="192" t="s">
        <v>151</v>
      </c>
      <c r="AU269" s="192" t="s">
        <v>78</v>
      </c>
      <c r="AY269" s="19" t="s">
        <v>149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9" t="s">
        <v>76</v>
      </c>
      <c r="BK269" s="193">
        <f>ROUND(I269*H269,2)</f>
        <v>0</v>
      </c>
      <c r="BL269" s="19" t="s">
        <v>155</v>
      </c>
      <c r="BM269" s="192" t="s">
        <v>886</v>
      </c>
    </row>
    <row r="270" spans="1:65" s="2" customFormat="1" ht="24.2" customHeight="1">
      <c r="A270" s="36"/>
      <c r="B270" s="37"/>
      <c r="C270" s="181" t="s">
        <v>528</v>
      </c>
      <c r="D270" s="181" t="s">
        <v>151</v>
      </c>
      <c r="E270" s="182" t="s">
        <v>1412</v>
      </c>
      <c r="F270" s="183" t="s">
        <v>1413</v>
      </c>
      <c r="G270" s="184" t="s">
        <v>382</v>
      </c>
      <c r="H270" s="185">
        <v>3</v>
      </c>
      <c r="I270" s="186"/>
      <c r="J270" s="187">
        <f>ROUND(I270*H270,2)</f>
        <v>0</v>
      </c>
      <c r="K270" s="183" t="s">
        <v>19</v>
      </c>
      <c r="L270" s="41"/>
      <c r="M270" s="188" t="s">
        <v>19</v>
      </c>
      <c r="N270" s="189" t="s">
        <v>40</v>
      </c>
      <c r="O270" s="66"/>
      <c r="P270" s="190">
        <f>O270*H270</f>
        <v>0</v>
      </c>
      <c r="Q270" s="190">
        <v>0</v>
      </c>
      <c r="R270" s="190">
        <f>Q270*H270</f>
        <v>0</v>
      </c>
      <c r="S270" s="190">
        <v>0</v>
      </c>
      <c r="T270" s="191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2" t="s">
        <v>155</v>
      </c>
      <c r="AT270" s="192" t="s">
        <v>151</v>
      </c>
      <c r="AU270" s="192" t="s">
        <v>78</v>
      </c>
      <c r="AY270" s="19" t="s">
        <v>149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19" t="s">
        <v>76</v>
      </c>
      <c r="BK270" s="193">
        <f>ROUND(I270*H270,2)</f>
        <v>0</v>
      </c>
      <c r="BL270" s="19" t="s">
        <v>155</v>
      </c>
      <c r="BM270" s="192" t="s">
        <v>257</v>
      </c>
    </row>
    <row r="271" spans="1:65" s="2" customFormat="1" ht="24.2" customHeight="1">
      <c r="A271" s="36"/>
      <c r="B271" s="37"/>
      <c r="C271" s="181" t="s">
        <v>535</v>
      </c>
      <c r="D271" s="181" t="s">
        <v>151</v>
      </c>
      <c r="E271" s="182" t="s">
        <v>815</v>
      </c>
      <c r="F271" s="183" t="s">
        <v>1414</v>
      </c>
      <c r="G271" s="184" t="s">
        <v>382</v>
      </c>
      <c r="H271" s="185">
        <v>8</v>
      </c>
      <c r="I271" s="186"/>
      <c r="J271" s="187">
        <f>ROUND(I271*H271,2)</f>
        <v>0</v>
      </c>
      <c r="K271" s="183" t="s">
        <v>19</v>
      </c>
      <c r="L271" s="41"/>
      <c r="M271" s="188" t="s">
        <v>19</v>
      </c>
      <c r="N271" s="189" t="s">
        <v>40</v>
      </c>
      <c r="O271" s="66"/>
      <c r="P271" s="190">
        <f>O271*H271</f>
        <v>0</v>
      </c>
      <c r="Q271" s="190">
        <v>0</v>
      </c>
      <c r="R271" s="190">
        <f>Q271*H271</f>
        <v>0</v>
      </c>
      <c r="S271" s="190">
        <v>0</v>
      </c>
      <c r="T271" s="191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2" t="s">
        <v>155</v>
      </c>
      <c r="AT271" s="192" t="s">
        <v>151</v>
      </c>
      <c r="AU271" s="192" t="s">
        <v>78</v>
      </c>
      <c r="AY271" s="19" t="s">
        <v>149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9" t="s">
        <v>76</v>
      </c>
      <c r="BK271" s="193">
        <f>ROUND(I271*H271,2)</f>
        <v>0</v>
      </c>
      <c r="BL271" s="19" t="s">
        <v>155</v>
      </c>
      <c r="BM271" s="192" t="s">
        <v>892</v>
      </c>
    </row>
    <row r="272" spans="2:51" s="14" customFormat="1" ht="11.25">
      <c r="B272" s="210"/>
      <c r="C272" s="211"/>
      <c r="D272" s="201" t="s">
        <v>164</v>
      </c>
      <c r="E272" s="212" t="s">
        <v>19</v>
      </c>
      <c r="F272" s="213" t="s">
        <v>1415</v>
      </c>
      <c r="G272" s="211"/>
      <c r="H272" s="214">
        <v>8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164</v>
      </c>
      <c r="AU272" s="220" t="s">
        <v>78</v>
      </c>
      <c r="AV272" s="14" t="s">
        <v>78</v>
      </c>
      <c r="AW272" s="14" t="s">
        <v>31</v>
      </c>
      <c r="AX272" s="14" t="s">
        <v>69</v>
      </c>
      <c r="AY272" s="220" t="s">
        <v>149</v>
      </c>
    </row>
    <row r="273" spans="2:51" s="15" customFormat="1" ht="11.25">
      <c r="B273" s="221"/>
      <c r="C273" s="222"/>
      <c r="D273" s="201" t="s">
        <v>164</v>
      </c>
      <c r="E273" s="223" t="s">
        <v>19</v>
      </c>
      <c r="F273" s="224" t="s">
        <v>166</v>
      </c>
      <c r="G273" s="222"/>
      <c r="H273" s="225">
        <v>8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164</v>
      </c>
      <c r="AU273" s="231" t="s">
        <v>78</v>
      </c>
      <c r="AV273" s="15" t="s">
        <v>155</v>
      </c>
      <c r="AW273" s="15" t="s">
        <v>31</v>
      </c>
      <c r="AX273" s="15" t="s">
        <v>76</v>
      </c>
      <c r="AY273" s="231" t="s">
        <v>149</v>
      </c>
    </row>
    <row r="274" spans="1:65" s="2" customFormat="1" ht="24.2" customHeight="1">
      <c r="A274" s="36"/>
      <c r="B274" s="37"/>
      <c r="C274" s="181" t="s">
        <v>541</v>
      </c>
      <c r="D274" s="181" t="s">
        <v>151</v>
      </c>
      <c r="E274" s="182" t="s">
        <v>1094</v>
      </c>
      <c r="F274" s="183" t="s">
        <v>1416</v>
      </c>
      <c r="G274" s="184" t="s">
        <v>382</v>
      </c>
      <c r="H274" s="185">
        <v>3</v>
      </c>
      <c r="I274" s="186"/>
      <c r="J274" s="187">
        <f>ROUND(I274*H274,2)</f>
        <v>0</v>
      </c>
      <c r="K274" s="183" t="s">
        <v>19</v>
      </c>
      <c r="L274" s="41"/>
      <c r="M274" s="188" t="s">
        <v>19</v>
      </c>
      <c r="N274" s="189" t="s">
        <v>40</v>
      </c>
      <c r="O274" s="66"/>
      <c r="P274" s="190">
        <f>O274*H274</f>
        <v>0</v>
      </c>
      <c r="Q274" s="190">
        <v>0</v>
      </c>
      <c r="R274" s="190">
        <f>Q274*H274</f>
        <v>0</v>
      </c>
      <c r="S274" s="190">
        <v>0</v>
      </c>
      <c r="T274" s="191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2" t="s">
        <v>155</v>
      </c>
      <c r="AT274" s="192" t="s">
        <v>151</v>
      </c>
      <c r="AU274" s="192" t="s">
        <v>78</v>
      </c>
      <c r="AY274" s="19" t="s">
        <v>149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19" t="s">
        <v>76</v>
      </c>
      <c r="BK274" s="193">
        <f>ROUND(I274*H274,2)</f>
        <v>0</v>
      </c>
      <c r="BL274" s="19" t="s">
        <v>155</v>
      </c>
      <c r="BM274" s="192" t="s">
        <v>895</v>
      </c>
    </row>
    <row r="275" spans="2:51" s="14" customFormat="1" ht="11.25">
      <c r="B275" s="210"/>
      <c r="C275" s="211"/>
      <c r="D275" s="201" t="s">
        <v>164</v>
      </c>
      <c r="E275" s="212" t="s">
        <v>19</v>
      </c>
      <c r="F275" s="213" t="s">
        <v>1417</v>
      </c>
      <c r="G275" s="211"/>
      <c r="H275" s="214">
        <v>3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164</v>
      </c>
      <c r="AU275" s="220" t="s">
        <v>78</v>
      </c>
      <c r="AV275" s="14" t="s">
        <v>78</v>
      </c>
      <c r="AW275" s="14" t="s">
        <v>31</v>
      </c>
      <c r="AX275" s="14" t="s">
        <v>69</v>
      </c>
      <c r="AY275" s="220" t="s">
        <v>149</v>
      </c>
    </row>
    <row r="276" spans="2:51" s="15" customFormat="1" ht="11.25">
      <c r="B276" s="221"/>
      <c r="C276" s="222"/>
      <c r="D276" s="201" t="s">
        <v>164</v>
      </c>
      <c r="E276" s="223" t="s">
        <v>19</v>
      </c>
      <c r="F276" s="224" t="s">
        <v>166</v>
      </c>
      <c r="G276" s="222"/>
      <c r="H276" s="225">
        <v>3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164</v>
      </c>
      <c r="AU276" s="231" t="s">
        <v>78</v>
      </c>
      <c r="AV276" s="15" t="s">
        <v>155</v>
      </c>
      <c r="AW276" s="15" t="s">
        <v>31</v>
      </c>
      <c r="AX276" s="15" t="s">
        <v>76</v>
      </c>
      <c r="AY276" s="231" t="s">
        <v>149</v>
      </c>
    </row>
    <row r="277" spans="1:65" s="2" customFormat="1" ht="24.2" customHeight="1">
      <c r="A277" s="36"/>
      <c r="B277" s="37"/>
      <c r="C277" s="181" t="s">
        <v>546</v>
      </c>
      <c r="D277" s="181" t="s">
        <v>151</v>
      </c>
      <c r="E277" s="182" t="s">
        <v>1096</v>
      </c>
      <c r="F277" s="183" t="s">
        <v>1418</v>
      </c>
      <c r="G277" s="184" t="s">
        <v>382</v>
      </c>
      <c r="H277" s="185">
        <v>2</v>
      </c>
      <c r="I277" s="186"/>
      <c r="J277" s="187">
        <f>ROUND(I277*H277,2)</f>
        <v>0</v>
      </c>
      <c r="K277" s="183" t="s">
        <v>19</v>
      </c>
      <c r="L277" s="41"/>
      <c r="M277" s="188" t="s">
        <v>19</v>
      </c>
      <c r="N277" s="189" t="s">
        <v>40</v>
      </c>
      <c r="O277" s="66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2" t="s">
        <v>155</v>
      </c>
      <c r="AT277" s="192" t="s">
        <v>151</v>
      </c>
      <c r="AU277" s="192" t="s">
        <v>78</v>
      </c>
      <c r="AY277" s="19" t="s">
        <v>149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9" t="s">
        <v>76</v>
      </c>
      <c r="BK277" s="193">
        <f>ROUND(I277*H277,2)</f>
        <v>0</v>
      </c>
      <c r="BL277" s="19" t="s">
        <v>155</v>
      </c>
      <c r="BM277" s="192" t="s">
        <v>898</v>
      </c>
    </row>
    <row r="278" spans="2:51" s="14" customFormat="1" ht="11.25">
      <c r="B278" s="210"/>
      <c r="C278" s="211"/>
      <c r="D278" s="201" t="s">
        <v>164</v>
      </c>
      <c r="E278" s="212" t="s">
        <v>19</v>
      </c>
      <c r="F278" s="213" t="s">
        <v>1419</v>
      </c>
      <c r="G278" s="211"/>
      <c r="H278" s="214">
        <v>2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164</v>
      </c>
      <c r="AU278" s="220" t="s">
        <v>78</v>
      </c>
      <c r="AV278" s="14" t="s">
        <v>78</v>
      </c>
      <c r="AW278" s="14" t="s">
        <v>31</v>
      </c>
      <c r="AX278" s="14" t="s">
        <v>69</v>
      </c>
      <c r="AY278" s="220" t="s">
        <v>149</v>
      </c>
    </row>
    <row r="279" spans="2:51" s="15" customFormat="1" ht="11.25">
      <c r="B279" s="221"/>
      <c r="C279" s="222"/>
      <c r="D279" s="201" t="s">
        <v>164</v>
      </c>
      <c r="E279" s="223" t="s">
        <v>19</v>
      </c>
      <c r="F279" s="224" t="s">
        <v>166</v>
      </c>
      <c r="G279" s="222"/>
      <c r="H279" s="225">
        <v>2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164</v>
      </c>
      <c r="AU279" s="231" t="s">
        <v>78</v>
      </c>
      <c r="AV279" s="15" t="s">
        <v>155</v>
      </c>
      <c r="AW279" s="15" t="s">
        <v>31</v>
      </c>
      <c r="AX279" s="15" t="s">
        <v>76</v>
      </c>
      <c r="AY279" s="231" t="s">
        <v>149</v>
      </c>
    </row>
    <row r="280" spans="1:65" s="2" customFormat="1" ht="16.5" customHeight="1">
      <c r="A280" s="36"/>
      <c r="B280" s="37"/>
      <c r="C280" s="181" t="s">
        <v>550</v>
      </c>
      <c r="D280" s="181" t="s">
        <v>151</v>
      </c>
      <c r="E280" s="182" t="s">
        <v>1100</v>
      </c>
      <c r="F280" s="183" t="s">
        <v>1420</v>
      </c>
      <c r="G280" s="184" t="s">
        <v>382</v>
      </c>
      <c r="H280" s="185">
        <v>1</v>
      </c>
      <c r="I280" s="186"/>
      <c r="J280" s="187">
        <f>ROUND(I280*H280,2)</f>
        <v>0</v>
      </c>
      <c r="K280" s="183" t="s">
        <v>19</v>
      </c>
      <c r="L280" s="41"/>
      <c r="M280" s="188" t="s">
        <v>19</v>
      </c>
      <c r="N280" s="189" t="s">
        <v>40</v>
      </c>
      <c r="O280" s="66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2" t="s">
        <v>155</v>
      </c>
      <c r="AT280" s="192" t="s">
        <v>151</v>
      </c>
      <c r="AU280" s="192" t="s">
        <v>78</v>
      </c>
      <c r="AY280" s="19" t="s">
        <v>149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9" t="s">
        <v>76</v>
      </c>
      <c r="BK280" s="193">
        <f>ROUND(I280*H280,2)</f>
        <v>0</v>
      </c>
      <c r="BL280" s="19" t="s">
        <v>155</v>
      </c>
      <c r="BM280" s="192" t="s">
        <v>901</v>
      </c>
    </row>
    <row r="281" spans="2:51" s="14" customFormat="1" ht="11.25">
      <c r="B281" s="210"/>
      <c r="C281" s="211"/>
      <c r="D281" s="201" t="s">
        <v>164</v>
      </c>
      <c r="E281" s="212" t="s">
        <v>19</v>
      </c>
      <c r="F281" s="213" t="s">
        <v>1421</v>
      </c>
      <c r="G281" s="211"/>
      <c r="H281" s="214">
        <v>1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164</v>
      </c>
      <c r="AU281" s="220" t="s">
        <v>78</v>
      </c>
      <c r="AV281" s="14" t="s">
        <v>78</v>
      </c>
      <c r="AW281" s="14" t="s">
        <v>31</v>
      </c>
      <c r="AX281" s="14" t="s">
        <v>69</v>
      </c>
      <c r="AY281" s="220" t="s">
        <v>149</v>
      </c>
    </row>
    <row r="282" spans="2:51" s="15" customFormat="1" ht="11.25">
      <c r="B282" s="221"/>
      <c r="C282" s="222"/>
      <c r="D282" s="201" t="s">
        <v>164</v>
      </c>
      <c r="E282" s="223" t="s">
        <v>19</v>
      </c>
      <c r="F282" s="224" t="s">
        <v>166</v>
      </c>
      <c r="G282" s="222"/>
      <c r="H282" s="225">
        <v>1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164</v>
      </c>
      <c r="AU282" s="231" t="s">
        <v>78</v>
      </c>
      <c r="AV282" s="15" t="s">
        <v>155</v>
      </c>
      <c r="AW282" s="15" t="s">
        <v>31</v>
      </c>
      <c r="AX282" s="15" t="s">
        <v>76</v>
      </c>
      <c r="AY282" s="231" t="s">
        <v>149</v>
      </c>
    </row>
    <row r="283" spans="1:65" s="2" customFormat="1" ht="24.2" customHeight="1">
      <c r="A283" s="36"/>
      <c r="B283" s="37"/>
      <c r="C283" s="181" t="s">
        <v>555</v>
      </c>
      <c r="D283" s="181" t="s">
        <v>151</v>
      </c>
      <c r="E283" s="182" t="s">
        <v>1103</v>
      </c>
      <c r="F283" s="183" t="s">
        <v>1422</v>
      </c>
      <c r="G283" s="184" t="s">
        <v>382</v>
      </c>
      <c r="H283" s="185">
        <v>8</v>
      </c>
      <c r="I283" s="186"/>
      <c r="J283" s="187">
        <f>ROUND(I283*H283,2)</f>
        <v>0</v>
      </c>
      <c r="K283" s="183" t="s">
        <v>19</v>
      </c>
      <c r="L283" s="41"/>
      <c r="M283" s="188" t="s">
        <v>19</v>
      </c>
      <c r="N283" s="189" t="s">
        <v>40</v>
      </c>
      <c r="O283" s="66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2" t="s">
        <v>155</v>
      </c>
      <c r="AT283" s="192" t="s">
        <v>151</v>
      </c>
      <c r="AU283" s="192" t="s">
        <v>78</v>
      </c>
      <c r="AY283" s="19" t="s">
        <v>149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9" t="s">
        <v>76</v>
      </c>
      <c r="BK283" s="193">
        <f>ROUND(I283*H283,2)</f>
        <v>0</v>
      </c>
      <c r="BL283" s="19" t="s">
        <v>155</v>
      </c>
      <c r="BM283" s="192" t="s">
        <v>904</v>
      </c>
    </row>
    <row r="284" spans="2:51" s="14" customFormat="1" ht="11.25">
      <c r="B284" s="210"/>
      <c r="C284" s="211"/>
      <c r="D284" s="201" t="s">
        <v>164</v>
      </c>
      <c r="E284" s="212" t="s">
        <v>19</v>
      </c>
      <c r="F284" s="213" t="s">
        <v>1423</v>
      </c>
      <c r="G284" s="211"/>
      <c r="H284" s="214">
        <v>8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164</v>
      </c>
      <c r="AU284" s="220" t="s">
        <v>78</v>
      </c>
      <c r="AV284" s="14" t="s">
        <v>78</v>
      </c>
      <c r="AW284" s="14" t="s">
        <v>31</v>
      </c>
      <c r="AX284" s="14" t="s">
        <v>69</v>
      </c>
      <c r="AY284" s="220" t="s">
        <v>149</v>
      </c>
    </row>
    <row r="285" spans="2:51" s="15" customFormat="1" ht="11.25">
      <c r="B285" s="221"/>
      <c r="C285" s="222"/>
      <c r="D285" s="201" t="s">
        <v>164</v>
      </c>
      <c r="E285" s="223" t="s">
        <v>19</v>
      </c>
      <c r="F285" s="224" t="s">
        <v>166</v>
      </c>
      <c r="G285" s="222"/>
      <c r="H285" s="225">
        <v>8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164</v>
      </c>
      <c r="AU285" s="231" t="s">
        <v>78</v>
      </c>
      <c r="AV285" s="15" t="s">
        <v>155</v>
      </c>
      <c r="AW285" s="15" t="s">
        <v>31</v>
      </c>
      <c r="AX285" s="15" t="s">
        <v>76</v>
      </c>
      <c r="AY285" s="231" t="s">
        <v>149</v>
      </c>
    </row>
    <row r="286" spans="1:65" s="2" customFormat="1" ht="24.2" customHeight="1">
      <c r="A286" s="36"/>
      <c r="B286" s="37"/>
      <c r="C286" s="181" t="s">
        <v>560</v>
      </c>
      <c r="D286" s="181" t="s">
        <v>151</v>
      </c>
      <c r="E286" s="182" t="s">
        <v>1107</v>
      </c>
      <c r="F286" s="183" t="s">
        <v>1424</v>
      </c>
      <c r="G286" s="184" t="s">
        <v>382</v>
      </c>
      <c r="H286" s="185">
        <v>10</v>
      </c>
      <c r="I286" s="186"/>
      <c r="J286" s="187">
        <f>ROUND(I286*H286,2)</f>
        <v>0</v>
      </c>
      <c r="K286" s="183" t="s">
        <v>19</v>
      </c>
      <c r="L286" s="41"/>
      <c r="M286" s="188" t="s">
        <v>19</v>
      </c>
      <c r="N286" s="189" t="s">
        <v>40</v>
      </c>
      <c r="O286" s="66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2" t="s">
        <v>155</v>
      </c>
      <c r="AT286" s="192" t="s">
        <v>151</v>
      </c>
      <c r="AU286" s="192" t="s">
        <v>78</v>
      </c>
      <c r="AY286" s="19" t="s">
        <v>149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9" t="s">
        <v>76</v>
      </c>
      <c r="BK286" s="193">
        <f>ROUND(I286*H286,2)</f>
        <v>0</v>
      </c>
      <c r="BL286" s="19" t="s">
        <v>155</v>
      </c>
      <c r="BM286" s="192" t="s">
        <v>908</v>
      </c>
    </row>
    <row r="287" spans="2:51" s="14" customFormat="1" ht="11.25">
      <c r="B287" s="210"/>
      <c r="C287" s="211"/>
      <c r="D287" s="201" t="s">
        <v>164</v>
      </c>
      <c r="E287" s="212" t="s">
        <v>19</v>
      </c>
      <c r="F287" s="213" t="s">
        <v>1425</v>
      </c>
      <c r="G287" s="211"/>
      <c r="H287" s="214">
        <v>10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164</v>
      </c>
      <c r="AU287" s="220" t="s">
        <v>78</v>
      </c>
      <c r="AV287" s="14" t="s">
        <v>78</v>
      </c>
      <c r="AW287" s="14" t="s">
        <v>31</v>
      </c>
      <c r="AX287" s="14" t="s">
        <v>69</v>
      </c>
      <c r="AY287" s="220" t="s">
        <v>149</v>
      </c>
    </row>
    <row r="288" spans="2:51" s="15" customFormat="1" ht="11.25">
      <c r="B288" s="221"/>
      <c r="C288" s="222"/>
      <c r="D288" s="201" t="s">
        <v>164</v>
      </c>
      <c r="E288" s="223" t="s">
        <v>19</v>
      </c>
      <c r="F288" s="224" t="s">
        <v>166</v>
      </c>
      <c r="G288" s="222"/>
      <c r="H288" s="225">
        <v>10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164</v>
      </c>
      <c r="AU288" s="231" t="s">
        <v>78</v>
      </c>
      <c r="AV288" s="15" t="s">
        <v>155</v>
      </c>
      <c r="AW288" s="15" t="s">
        <v>31</v>
      </c>
      <c r="AX288" s="15" t="s">
        <v>76</v>
      </c>
      <c r="AY288" s="231" t="s">
        <v>149</v>
      </c>
    </row>
    <row r="289" spans="1:65" s="2" customFormat="1" ht="16.5" customHeight="1">
      <c r="A289" s="36"/>
      <c r="B289" s="37"/>
      <c r="C289" s="181" t="s">
        <v>565</v>
      </c>
      <c r="D289" s="181" t="s">
        <v>151</v>
      </c>
      <c r="E289" s="182" t="s">
        <v>1110</v>
      </c>
      <c r="F289" s="183" t="s">
        <v>1426</v>
      </c>
      <c r="G289" s="184" t="s">
        <v>382</v>
      </c>
      <c r="H289" s="185">
        <v>15</v>
      </c>
      <c r="I289" s="186"/>
      <c r="J289" s="187">
        <f>ROUND(I289*H289,2)</f>
        <v>0</v>
      </c>
      <c r="K289" s="183" t="s">
        <v>19</v>
      </c>
      <c r="L289" s="41"/>
      <c r="M289" s="188" t="s">
        <v>19</v>
      </c>
      <c r="N289" s="189" t="s">
        <v>40</v>
      </c>
      <c r="O289" s="66"/>
      <c r="P289" s="190">
        <f>O289*H289</f>
        <v>0</v>
      </c>
      <c r="Q289" s="190">
        <v>0</v>
      </c>
      <c r="R289" s="190">
        <f>Q289*H289</f>
        <v>0</v>
      </c>
      <c r="S289" s="190">
        <v>0</v>
      </c>
      <c r="T289" s="191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2" t="s">
        <v>155</v>
      </c>
      <c r="AT289" s="192" t="s">
        <v>151</v>
      </c>
      <c r="AU289" s="192" t="s">
        <v>78</v>
      </c>
      <c r="AY289" s="19" t="s">
        <v>149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9" t="s">
        <v>76</v>
      </c>
      <c r="BK289" s="193">
        <f>ROUND(I289*H289,2)</f>
        <v>0</v>
      </c>
      <c r="BL289" s="19" t="s">
        <v>155</v>
      </c>
      <c r="BM289" s="192" t="s">
        <v>911</v>
      </c>
    </row>
    <row r="290" spans="2:51" s="14" customFormat="1" ht="11.25">
      <c r="B290" s="210"/>
      <c r="C290" s="211"/>
      <c r="D290" s="201" t="s">
        <v>164</v>
      </c>
      <c r="E290" s="212" t="s">
        <v>19</v>
      </c>
      <c r="F290" s="213" t="s">
        <v>1427</v>
      </c>
      <c r="G290" s="211"/>
      <c r="H290" s="214">
        <v>15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164</v>
      </c>
      <c r="AU290" s="220" t="s">
        <v>78</v>
      </c>
      <c r="AV290" s="14" t="s">
        <v>78</v>
      </c>
      <c r="AW290" s="14" t="s">
        <v>31</v>
      </c>
      <c r="AX290" s="14" t="s">
        <v>69</v>
      </c>
      <c r="AY290" s="220" t="s">
        <v>149</v>
      </c>
    </row>
    <row r="291" spans="2:51" s="15" customFormat="1" ht="11.25">
      <c r="B291" s="221"/>
      <c r="C291" s="222"/>
      <c r="D291" s="201" t="s">
        <v>164</v>
      </c>
      <c r="E291" s="223" t="s">
        <v>19</v>
      </c>
      <c r="F291" s="224" t="s">
        <v>166</v>
      </c>
      <c r="G291" s="222"/>
      <c r="H291" s="225">
        <v>15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164</v>
      </c>
      <c r="AU291" s="231" t="s">
        <v>78</v>
      </c>
      <c r="AV291" s="15" t="s">
        <v>155</v>
      </c>
      <c r="AW291" s="15" t="s">
        <v>31</v>
      </c>
      <c r="AX291" s="15" t="s">
        <v>76</v>
      </c>
      <c r="AY291" s="231" t="s">
        <v>149</v>
      </c>
    </row>
    <row r="292" spans="1:65" s="2" customFormat="1" ht="24.2" customHeight="1">
      <c r="A292" s="36"/>
      <c r="B292" s="37"/>
      <c r="C292" s="181" t="s">
        <v>574</v>
      </c>
      <c r="D292" s="181" t="s">
        <v>151</v>
      </c>
      <c r="E292" s="182" t="s">
        <v>888</v>
      </c>
      <c r="F292" s="183" t="s">
        <v>1428</v>
      </c>
      <c r="G292" s="184" t="s">
        <v>382</v>
      </c>
      <c r="H292" s="185">
        <v>1</v>
      </c>
      <c r="I292" s="186"/>
      <c r="J292" s="187">
        <f>ROUND(I292*H292,2)</f>
        <v>0</v>
      </c>
      <c r="K292" s="183" t="s">
        <v>19</v>
      </c>
      <c r="L292" s="41"/>
      <c r="M292" s="188" t="s">
        <v>19</v>
      </c>
      <c r="N292" s="189" t="s">
        <v>40</v>
      </c>
      <c r="O292" s="66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2" t="s">
        <v>155</v>
      </c>
      <c r="AT292" s="192" t="s">
        <v>151</v>
      </c>
      <c r="AU292" s="192" t="s">
        <v>78</v>
      </c>
      <c r="AY292" s="19" t="s">
        <v>149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9" t="s">
        <v>76</v>
      </c>
      <c r="BK292" s="193">
        <f>ROUND(I292*H292,2)</f>
        <v>0</v>
      </c>
      <c r="BL292" s="19" t="s">
        <v>155</v>
      </c>
      <c r="BM292" s="192" t="s">
        <v>914</v>
      </c>
    </row>
    <row r="293" spans="2:51" s="14" customFormat="1" ht="11.25">
      <c r="B293" s="210"/>
      <c r="C293" s="211"/>
      <c r="D293" s="201" t="s">
        <v>164</v>
      </c>
      <c r="E293" s="212" t="s">
        <v>19</v>
      </c>
      <c r="F293" s="213" t="s">
        <v>1429</v>
      </c>
      <c r="G293" s="211"/>
      <c r="H293" s="214">
        <v>1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164</v>
      </c>
      <c r="AU293" s="220" t="s">
        <v>78</v>
      </c>
      <c r="AV293" s="14" t="s">
        <v>78</v>
      </c>
      <c r="AW293" s="14" t="s">
        <v>31</v>
      </c>
      <c r="AX293" s="14" t="s">
        <v>69</v>
      </c>
      <c r="AY293" s="220" t="s">
        <v>149</v>
      </c>
    </row>
    <row r="294" spans="2:51" s="15" customFormat="1" ht="11.25">
      <c r="B294" s="221"/>
      <c r="C294" s="222"/>
      <c r="D294" s="201" t="s">
        <v>164</v>
      </c>
      <c r="E294" s="223" t="s">
        <v>19</v>
      </c>
      <c r="F294" s="224" t="s">
        <v>166</v>
      </c>
      <c r="G294" s="222"/>
      <c r="H294" s="225">
        <v>1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164</v>
      </c>
      <c r="AU294" s="231" t="s">
        <v>78</v>
      </c>
      <c r="AV294" s="15" t="s">
        <v>155</v>
      </c>
      <c r="AW294" s="15" t="s">
        <v>31</v>
      </c>
      <c r="AX294" s="15" t="s">
        <v>76</v>
      </c>
      <c r="AY294" s="231" t="s">
        <v>149</v>
      </c>
    </row>
    <row r="295" spans="1:65" s="2" customFormat="1" ht="24.2" customHeight="1">
      <c r="A295" s="36"/>
      <c r="B295" s="37"/>
      <c r="C295" s="181" t="s">
        <v>580</v>
      </c>
      <c r="D295" s="181" t="s">
        <v>151</v>
      </c>
      <c r="E295" s="182" t="s">
        <v>878</v>
      </c>
      <c r="F295" s="183" t="s">
        <v>1430</v>
      </c>
      <c r="G295" s="184" t="s">
        <v>382</v>
      </c>
      <c r="H295" s="185">
        <v>2</v>
      </c>
      <c r="I295" s="186"/>
      <c r="J295" s="187">
        <f>ROUND(I295*H295,2)</f>
        <v>0</v>
      </c>
      <c r="K295" s="183" t="s">
        <v>19</v>
      </c>
      <c r="L295" s="41"/>
      <c r="M295" s="188" t="s">
        <v>19</v>
      </c>
      <c r="N295" s="189" t="s">
        <v>40</v>
      </c>
      <c r="O295" s="66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2" t="s">
        <v>155</v>
      </c>
      <c r="AT295" s="192" t="s">
        <v>151</v>
      </c>
      <c r="AU295" s="192" t="s">
        <v>78</v>
      </c>
      <c r="AY295" s="19" t="s">
        <v>149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9" t="s">
        <v>76</v>
      </c>
      <c r="BK295" s="193">
        <f>ROUND(I295*H295,2)</f>
        <v>0</v>
      </c>
      <c r="BL295" s="19" t="s">
        <v>155</v>
      </c>
      <c r="BM295" s="192" t="s">
        <v>917</v>
      </c>
    </row>
    <row r="296" spans="2:51" s="14" customFormat="1" ht="11.25">
      <c r="B296" s="210"/>
      <c r="C296" s="211"/>
      <c r="D296" s="201" t="s">
        <v>164</v>
      </c>
      <c r="E296" s="212" t="s">
        <v>19</v>
      </c>
      <c r="F296" s="213" t="s">
        <v>1431</v>
      </c>
      <c r="G296" s="211"/>
      <c r="H296" s="214">
        <v>2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164</v>
      </c>
      <c r="AU296" s="220" t="s">
        <v>78</v>
      </c>
      <c r="AV296" s="14" t="s">
        <v>78</v>
      </c>
      <c r="AW296" s="14" t="s">
        <v>31</v>
      </c>
      <c r="AX296" s="14" t="s">
        <v>69</v>
      </c>
      <c r="AY296" s="220" t="s">
        <v>149</v>
      </c>
    </row>
    <row r="297" spans="2:51" s="15" customFormat="1" ht="11.25">
      <c r="B297" s="221"/>
      <c r="C297" s="222"/>
      <c r="D297" s="201" t="s">
        <v>164</v>
      </c>
      <c r="E297" s="223" t="s">
        <v>19</v>
      </c>
      <c r="F297" s="224" t="s">
        <v>166</v>
      </c>
      <c r="G297" s="222"/>
      <c r="H297" s="225">
        <v>2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164</v>
      </c>
      <c r="AU297" s="231" t="s">
        <v>78</v>
      </c>
      <c r="AV297" s="15" t="s">
        <v>155</v>
      </c>
      <c r="AW297" s="15" t="s">
        <v>31</v>
      </c>
      <c r="AX297" s="15" t="s">
        <v>76</v>
      </c>
      <c r="AY297" s="231" t="s">
        <v>149</v>
      </c>
    </row>
    <row r="298" spans="1:65" s="2" customFormat="1" ht="24.2" customHeight="1">
      <c r="A298" s="36"/>
      <c r="B298" s="37"/>
      <c r="C298" s="181" t="s">
        <v>588</v>
      </c>
      <c r="D298" s="181" t="s">
        <v>151</v>
      </c>
      <c r="E298" s="182" t="s">
        <v>890</v>
      </c>
      <c r="F298" s="183" t="s">
        <v>1432</v>
      </c>
      <c r="G298" s="184" t="s">
        <v>382</v>
      </c>
      <c r="H298" s="185">
        <v>1</v>
      </c>
      <c r="I298" s="186"/>
      <c r="J298" s="187">
        <f>ROUND(I298*H298,2)</f>
        <v>0</v>
      </c>
      <c r="K298" s="183" t="s">
        <v>19</v>
      </c>
      <c r="L298" s="41"/>
      <c r="M298" s="188" t="s">
        <v>19</v>
      </c>
      <c r="N298" s="189" t="s">
        <v>40</v>
      </c>
      <c r="O298" s="66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2" t="s">
        <v>155</v>
      </c>
      <c r="AT298" s="192" t="s">
        <v>151</v>
      </c>
      <c r="AU298" s="192" t="s">
        <v>78</v>
      </c>
      <c r="AY298" s="19" t="s">
        <v>149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9" t="s">
        <v>76</v>
      </c>
      <c r="BK298" s="193">
        <f>ROUND(I298*H298,2)</f>
        <v>0</v>
      </c>
      <c r="BL298" s="19" t="s">
        <v>155</v>
      </c>
      <c r="BM298" s="192" t="s">
        <v>920</v>
      </c>
    </row>
    <row r="299" spans="2:51" s="14" customFormat="1" ht="11.25">
      <c r="B299" s="210"/>
      <c r="C299" s="211"/>
      <c r="D299" s="201" t="s">
        <v>164</v>
      </c>
      <c r="E299" s="212" t="s">
        <v>19</v>
      </c>
      <c r="F299" s="213" t="s">
        <v>1433</v>
      </c>
      <c r="G299" s="211"/>
      <c r="H299" s="214">
        <v>1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164</v>
      </c>
      <c r="AU299" s="220" t="s">
        <v>78</v>
      </c>
      <c r="AV299" s="14" t="s">
        <v>78</v>
      </c>
      <c r="AW299" s="14" t="s">
        <v>31</v>
      </c>
      <c r="AX299" s="14" t="s">
        <v>69</v>
      </c>
      <c r="AY299" s="220" t="s">
        <v>149</v>
      </c>
    </row>
    <row r="300" spans="2:51" s="15" customFormat="1" ht="11.25">
      <c r="B300" s="221"/>
      <c r="C300" s="222"/>
      <c r="D300" s="201" t="s">
        <v>164</v>
      </c>
      <c r="E300" s="223" t="s">
        <v>19</v>
      </c>
      <c r="F300" s="224" t="s">
        <v>166</v>
      </c>
      <c r="G300" s="222"/>
      <c r="H300" s="225">
        <v>1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164</v>
      </c>
      <c r="AU300" s="231" t="s">
        <v>78</v>
      </c>
      <c r="AV300" s="15" t="s">
        <v>155</v>
      </c>
      <c r="AW300" s="15" t="s">
        <v>31</v>
      </c>
      <c r="AX300" s="15" t="s">
        <v>76</v>
      </c>
      <c r="AY300" s="231" t="s">
        <v>149</v>
      </c>
    </row>
    <row r="301" spans="1:65" s="2" customFormat="1" ht="24.2" customHeight="1">
      <c r="A301" s="36"/>
      <c r="B301" s="37"/>
      <c r="C301" s="181" t="s">
        <v>593</v>
      </c>
      <c r="D301" s="181" t="s">
        <v>151</v>
      </c>
      <c r="E301" s="182" t="s">
        <v>1121</v>
      </c>
      <c r="F301" s="183" t="s">
        <v>1434</v>
      </c>
      <c r="G301" s="184" t="s">
        <v>191</v>
      </c>
      <c r="H301" s="185">
        <v>30</v>
      </c>
      <c r="I301" s="186"/>
      <c r="J301" s="187">
        <f>ROUND(I301*H301,2)</f>
        <v>0</v>
      </c>
      <c r="K301" s="183" t="s">
        <v>19</v>
      </c>
      <c r="L301" s="41"/>
      <c r="M301" s="188" t="s">
        <v>19</v>
      </c>
      <c r="N301" s="189" t="s">
        <v>40</v>
      </c>
      <c r="O301" s="66"/>
      <c r="P301" s="190">
        <f>O301*H301</f>
        <v>0</v>
      </c>
      <c r="Q301" s="190">
        <v>0</v>
      </c>
      <c r="R301" s="190">
        <f>Q301*H301</f>
        <v>0</v>
      </c>
      <c r="S301" s="190">
        <v>0</v>
      </c>
      <c r="T301" s="191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2" t="s">
        <v>155</v>
      </c>
      <c r="AT301" s="192" t="s">
        <v>151</v>
      </c>
      <c r="AU301" s="192" t="s">
        <v>78</v>
      </c>
      <c r="AY301" s="19" t="s">
        <v>149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9" t="s">
        <v>76</v>
      </c>
      <c r="BK301" s="193">
        <f>ROUND(I301*H301,2)</f>
        <v>0</v>
      </c>
      <c r="BL301" s="19" t="s">
        <v>155</v>
      </c>
      <c r="BM301" s="192" t="s">
        <v>924</v>
      </c>
    </row>
    <row r="302" spans="2:63" s="12" customFormat="1" ht="22.9" customHeight="1">
      <c r="B302" s="165"/>
      <c r="C302" s="166"/>
      <c r="D302" s="167" t="s">
        <v>68</v>
      </c>
      <c r="E302" s="179" t="s">
        <v>949</v>
      </c>
      <c r="F302" s="179" t="s">
        <v>1435</v>
      </c>
      <c r="G302" s="166"/>
      <c r="H302" s="166"/>
      <c r="I302" s="169"/>
      <c r="J302" s="180">
        <f>BK302</f>
        <v>0</v>
      </c>
      <c r="K302" s="166"/>
      <c r="L302" s="171"/>
      <c r="M302" s="172"/>
      <c r="N302" s="173"/>
      <c r="O302" s="173"/>
      <c r="P302" s="174">
        <f>SUM(P303:P312)</f>
        <v>0</v>
      </c>
      <c r="Q302" s="173"/>
      <c r="R302" s="174">
        <f>SUM(R303:R312)</f>
        <v>0</v>
      </c>
      <c r="S302" s="173"/>
      <c r="T302" s="175">
        <f>SUM(T303:T312)</f>
        <v>0</v>
      </c>
      <c r="AR302" s="176" t="s">
        <v>76</v>
      </c>
      <c r="AT302" s="177" t="s">
        <v>68</v>
      </c>
      <c r="AU302" s="177" t="s">
        <v>76</v>
      </c>
      <c r="AY302" s="176" t="s">
        <v>149</v>
      </c>
      <c r="BK302" s="178">
        <f>SUM(BK303:BK312)</f>
        <v>0</v>
      </c>
    </row>
    <row r="303" spans="1:65" s="2" customFormat="1" ht="21.75" customHeight="1">
      <c r="A303" s="36"/>
      <c r="B303" s="37"/>
      <c r="C303" s="181" t="s">
        <v>602</v>
      </c>
      <c r="D303" s="181" t="s">
        <v>151</v>
      </c>
      <c r="E303" s="182" t="s">
        <v>1436</v>
      </c>
      <c r="F303" s="183" t="s">
        <v>1437</v>
      </c>
      <c r="G303" s="184" t="s">
        <v>382</v>
      </c>
      <c r="H303" s="185">
        <v>6</v>
      </c>
      <c r="I303" s="186"/>
      <c r="J303" s="187">
        <f>ROUND(I303*H303,2)</f>
        <v>0</v>
      </c>
      <c r="K303" s="183" t="s">
        <v>160</v>
      </c>
      <c r="L303" s="41"/>
      <c r="M303" s="188" t="s">
        <v>19</v>
      </c>
      <c r="N303" s="189" t="s">
        <v>40</v>
      </c>
      <c r="O303" s="66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2" t="s">
        <v>155</v>
      </c>
      <c r="AT303" s="192" t="s">
        <v>151</v>
      </c>
      <c r="AU303" s="192" t="s">
        <v>78</v>
      </c>
      <c r="AY303" s="19" t="s">
        <v>149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9" t="s">
        <v>76</v>
      </c>
      <c r="BK303" s="193">
        <f>ROUND(I303*H303,2)</f>
        <v>0</v>
      </c>
      <c r="BL303" s="19" t="s">
        <v>155</v>
      </c>
      <c r="BM303" s="192" t="s">
        <v>927</v>
      </c>
    </row>
    <row r="304" spans="1:47" s="2" customFormat="1" ht="11.25">
      <c r="A304" s="36"/>
      <c r="B304" s="37"/>
      <c r="C304" s="38"/>
      <c r="D304" s="194" t="s">
        <v>162</v>
      </c>
      <c r="E304" s="38"/>
      <c r="F304" s="195" t="s">
        <v>1438</v>
      </c>
      <c r="G304" s="38"/>
      <c r="H304" s="38"/>
      <c r="I304" s="196"/>
      <c r="J304" s="38"/>
      <c r="K304" s="38"/>
      <c r="L304" s="41"/>
      <c r="M304" s="197"/>
      <c r="N304" s="198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162</v>
      </c>
      <c r="AU304" s="19" t="s">
        <v>78</v>
      </c>
    </row>
    <row r="305" spans="1:65" s="2" customFormat="1" ht="21.75" customHeight="1">
      <c r="A305" s="36"/>
      <c r="B305" s="37"/>
      <c r="C305" s="181" t="s">
        <v>607</v>
      </c>
      <c r="D305" s="181" t="s">
        <v>151</v>
      </c>
      <c r="E305" s="182" t="s">
        <v>1439</v>
      </c>
      <c r="F305" s="183" t="s">
        <v>1440</v>
      </c>
      <c r="G305" s="184" t="s">
        <v>382</v>
      </c>
      <c r="H305" s="185">
        <v>2</v>
      </c>
      <c r="I305" s="186"/>
      <c r="J305" s="187">
        <f>ROUND(I305*H305,2)</f>
        <v>0</v>
      </c>
      <c r="K305" s="183" t="s">
        <v>160</v>
      </c>
      <c r="L305" s="41"/>
      <c r="M305" s="188" t="s">
        <v>19</v>
      </c>
      <c r="N305" s="189" t="s">
        <v>40</v>
      </c>
      <c r="O305" s="66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2" t="s">
        <v>155</v>
      </c>
      <c r="AT305" s="192" t="s">
        <v>151</v>
      </c>
      <c r="AU305" s="192" t="s">
        <v>78</v>
      </c>
      <c r="AY305" s="19" t="s">
        <v>149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9" t="s">
        <v>76</v>
      </c>
      <c r="BK305" s="193">
        <f>ROUND(I305*H305,2)</f>
        <v>0</v>
      </c>
      <c r="BL305" s="19" t="s">
        <v>155</v>
      </c>
      <c r="BM305" s="192" t="s">
        <v>930</v>
      </c>
    </row>
    <row r="306" spans="1:47" s="2" customFormat="1" ht="11.25">
      <c r="A306" s="36"/>
      <c r="B306" s="37"/>
      <c r="C306" s="38"/>
      <c r="D306" s="194" t="s">
        <v>162</v>
      </c>
      <c r="E306" s="38"/>
      <c r="F306" s="195" t="s">
        <v>1441</v>
      </c>
      <c r="G306" s="38"/>
      <c r="H306" s="38"/>
      <c r="I306" s="196"/>
      <c r="J306" s="38"/>
      <c r="K306" s="38"/>
      <c r="L306" s="41"/>
      <c r="M306" s="197"/>
      <c r="N306" s="198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162</v>
      </c>
      <c r="AU306" s="19" t="s">
        <v>78</v>
      </c>
    </row>
    <row r="307" spans="1:65" s="2" customFormat="1" ht="24.2" customHeight="1">
      <c r="A307" s="36"/>
      <c r="B307" s="37"/>
      <c r="C307" s="233" t="s">
        <v>612</v>
      </c>
      <c r="D307" s="233" t="s">
        <v>246</v>
      </c>
      <c r="E307" s="234" t="s">
        <v>1442</v>
      </c>
      <c r="F307" s="235" t="s">
        <v>1443</v>
      </c>
      <c r="G307" s="236" t="s">
        <v>382</v>
      </c>
      <c r="H307" s="237">
        <v>2</v>
      </c>
      <c r="I307" s="238"/>
      <c r="J307" s="239">
        <f aca="true" t="shared" si="10" ref="J307:J312">ROUND(I307*H307,2)</f>
        <v>0</v>
      </c>
      <c r="K307" s="235" t="s">
        <v>19</v>
      </c>
      <c r="L307" s="240"/>
      <c r="M307" s="241" t="s">
        <v>19</v>
      </c>
      <c r="N307" s="242" t="s">
        <v>40</v>
      </c>
      <c r="O307" s="66"/>
      <c r="P307" s="190">
        <f aca="true" t="shared" si="11" ref="P307:P312">O307*H307</f>
        <v>0</v>
      </c>
      <c r="Q307" s="190">
        <v>0</v>
      </c>
      <c r="R307" s="190">
        <f aca="true" t="shared" si="12" ref="R307:R312">Q307*H307</f>
        <v>0</v>
      </c>
      <c r="S307" s="190">
        <v>0</v>
      </c>
      <c r="T307" s="191">
        <f aca="true" t="shared" si="13" ref="T307:T312"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2" t="s">
        <v>203</v>
      </c>
      <c r="AT307" s="192" t="s">
        <v>246</v>
      </c>
      <c r="AU307" s="192" t="s">
        <v>78</v>
      </c>
      <c r="AY307" s="19" t="s">
        <v>149</v>
      </c>
      <c r="BE307" s="193">
        <f aca="true" t="shared" si="14" ref="BE307:BE312">IF(N307="základní",J307,0)</f>
        <v>0</v>
      </c>
      <c r="BF307" s="193">
        <f aca="true" t="shared" si="15" ref="BF307:BF312">IF(N307="snížená",J307,0)</f>
        <v>0</v>
      </c>
      <c r="BG307" s="193">
        <f aca="true" t="shared" si="16" ref="BG307:BG312">IF(N307="zákl. přenesená",J307,0)</f>
        <v>0</v>
      </c>
      <c r="BH307" s="193">
        <f aca="true" t="shared" si="17" ref="BH307:BH312">IF(N307="sníž. přenesená",J307,0)</f>
        <v>0</v>
      </c>
      <c r="BI307" s="193">
        <f aca="true" t="shared" si="18" ref="BI307:BI312">IF(N307="nulová",J307,0)</f>
        <v>0</v>
      </c>
      <c r="BJ307" s="19" t="s">
        <v>76</v>
      </c>
      <c r="BK307" s="193">
        <f aca="true" t="shared" si="19" ref="BK307:BK312">ROUND(I307*H307,2)</f>
        <v>0</v>
      </c>
      <c r="BL307" s="19" t="s">
        <v>155</v>
      </c>
      <c r="BM307" s="192" t="s">
        <v>933</v>
      </c>
    </row>
    <row r="308" spans="1:65" s="2" customFormat="1" ht="16.5" customHeight="1">
      <c r="A308" s="36"/>
      <c r="B308" s="37"/>
      <c r="C308" s="181" t="s">
        <v>617</v>
      </c>
      <c r="D308" s="181" t="s">
        <v>151</v>
      </c>
      <c r="E308" s="182" t="s">
        <v>1392</v>
      </c>
      <c r="F308" s="183" t="s">
        <v>1393</v>
      </c>
      <c r="G308" s="184" t="s">
        <v>382</v>
      </c>
      <c r="H308" s="185">
        <v>2</v>
      </c>
      <c r="I308" s="186"/>
      <c r="J308" s="187">
        <f t="shared" si="10"/>
        <v>0</v>
      </c>
      <c r="K308" s="183" t="s">
        <v>19</v>
      </c>
      <c r="L308" s="41"/>
      <c r="M308" s="188" t="s">
        <v>19</v>
      </c>
      <c r="N308" s="189" t="s">
        <v>40</v>
      </c>
      <c r="O308" s="66"/>
      <c r="P308" s="190">
        <f t="shared" si="11"/>
        <v>0</v>
      </c>
      <c r="Q308" s="190">
        <v>0</v>
      </c>
      <c r="R308" s="190">
        <f t="shared" si="12"/>
        <v>0</v>
      </c>
      <c r="S308" s="190">
        <v>0</v>
      </c>
      <c r="T308" s="191">
        <f t="shared" si="13"/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2" t="s">
        <v>155</v>
      </c>
      <c r="AT308" s="192" t="s">
        <v>151</v>
      </c>
      <c r="AU308" s="192" t="s">
        <v>78</v>
      </c>
      <c r="AY308" s="19" t="s">
        <v>149</v>
      </c>
      <c r="BE308" s="193">
        <f t="shared" si="14"/>
        <v>0</v>
      </c>
      <c r="BF308" s="193">
        <f t="shared" si="15"/>
        <v>0</v>
      </c>
      <c r="BG308" s="193">
        <f t="shared" si="16"/>
        <v>0</v>
      </c>
      <c r="BH308" s="193">
        <f t="shared" si="17"/>
        <v>0</v>
      </c>
      <c r="BI308" s="193">
        <f t="shared" si="18"/>
        <v>0</v>
      </c>
      <c r="BJ308" s="19" t="s">
        <v>76</v>
      </c>
      <c r="BK308" s="193">
        <f t="shared" si="19"/>
        <v>0</v>
      </c>
      <c r="BL308" s="19" t="s">
        <v>155</v>
      </c>
      <c r="BM308" s="192" t="s">
        <v>936</v>
      </c>
    </row>
    <row r="309" spans="1:65" s="2" customFormat="1" ht="16.5" customHeight="1">
      <c r="A309" s="36"/>
      <c r="B309" s="37"/>
      <c r="C309" s="181" t="s">
        <v>623</v>
      </c>
      <c r="D309" s="181" t="s">
        <v>151</v>
      </c>
      <c r="E309" s="182" t="s">
        <v>1444</v>
      </c>
      <c r="F309" s="183" t="s">
        <v>1445</v>
      </c>
      <c r="G309" s="184" t="s">
        <v>382</v>
      </c>
      <c r="H309" s="185">
        <v>3</v>
      </c>
      <c r="I309" s="186"/>
      <c r="J309" s="187">
        <f t="shared" si="10"/>
        <v>0</v>
      </c>
      <c r="K309" s="183" t="s">
        <v>19</v>
      </c>
      <c r="L309" s="41"/>
      <c r="M309" s="188" t="s">
        <v>19</v>
      </c>
      <c r="N309" s="189" t="s">
        <v>40</v>
      </c>
      <c r="O309" s="66"/>
      <c r="P309" s="190">
        <f t="shared" si="11"/>
        <v>0</v>
      </c>
      <c r="Q309" s="190">
        <v>0</v>
      </c>
      <c r="R309" s="190">
        <f t="shared" si="12"/>
        <v>0</v>
      </c>
      <c r="S309" s="190">
        <v>0</v>
      </c>
      <c r="T309" s="191">
        <f t="shared" si="13"/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2" t="s">
        <v>155</v>
      </c>
      <c r="AT309" s="192" t="s">
        <v>151</v>
      </c>
      <c r="AU309" s="192" t="s">
        <v>78</v>
      </c>
      <c r="AY309" s="19" t="s">
        <v>149</v>
      </c>
      <c r="BE309" s="193">
        <f t="shared" si="14"/>
        <v>0</v>
      </c>
      <c r="BF309" s="193">
        <f t="shared" si="15"/>
        <v>0</v>
      </c>
      <c r="BG309" s="193">
        <f t="shared" si="16"/>
        <v>0</v>
      </c>
      <c r="BH309" s="193">
        <f t="shared" si="17"/>
        <v>0</v>
      </c>
      <c r="BI309" s="193">
        <f t="shared" si="18"/>
        <v>0</v>
      </c>
      <c r="BJ309" s="19" t="s">
        <v>76</v>
      </c>
      <c r="BK309" s="193">
        <f t="shared" si="19"/>
        <v>0</v>
      </c>
      <c r="BL309" s="19" t="s">
        <v>155</v>
      </c>
      <c r="BM309" s="192" t="s">
        <v>939</v>
      </c>
    </row>
    <row r="310" spans="1:65" s="2" customFormat="1" ht="16.5" customHeight="1">
      <c r="A310" s="36"/>
      <c r="B310" s="37"/>
      <c r="C310" s="181" t="s">
        <v>626</v>
      </c>
      <c r="D310" s="181" t="s">
        <v>151</v>
      </c>
      <c r="E310" s="182" t="s">
        <v>899</v>
      </c>
      <c r="F310" s="183" t="s">
        <v>1396</v>
      </c>
      <c r="G310" s="184" t="s">
        <v>382</v>
      </c>
      <c r="H310" s="185">
        <v>2</v>
      </c>
      <c r="I310" s="186"/>
      <c r="J310" s="187">
        <f t="shared" si="10"/>
        <v>0</v>
      </c>
      <c r="K310" s="183" t="s">
        <v>19</v>
      </c>
      <c r="L310" s="41"/>
      <c r="M310" s="188" t="s">
        <v>19</v>
      </c>
      <c r="N310" s="189" t="s">
        <v>40</v>
      </c>
      <c r="O310" s="66"/>
      <c r="P310" s="190">
        <f t="shared" si="11"/>
        <v>0</v>
      </c>
      <c r="Q310" s="190">
        <v>0</v>
      </c>
      <c r="R310" s="190">
        <f t="shared" si="12"/>
        <v>0</v>
      </c>
      <c r="S310" s="190">
        <v>0</v>
      </c>
      <c r="T310" s="191">
        <f t="shared" si="13"/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2" t="s">
        <v>155</v>
      </c>
      <c r="AT310" s="192" t="s">
        <v>151</v>
      </c>
      <c r="AU310" s="192" t="s">
        <v>78</v>
      </c>
      <c r="AY310" s="19" t="s">
        <v>149</v>
      </c>
      <c r="BE310" s="193">
        <f t="shared" si="14"/>
        <v>0</v>
      </c>
      <c r="BF310" s="193">
        <f t="shared" si="15"/>
        <v>0</v>
      </c>
      <c r="BG310" s="193">
        <f t="shared" si="16"/>
        <v>0</v>
      </c>
      <c r="BH310" s="193">
        <f t="shared" si="17"/>
        <v>0</v>
      </c>
      <c r="BI310" s="193">
        <f t="shared" si="18"/>
        <v>0</v>
      </c>
      <c r="BJ310" s="19" t="s">
        <v>76</v>
      </c>
      <c r="BK310" s="193">
        <f t="shared" si="19"/>
        <v>0</v>
      </c>
      <c r="BL310" s="19" t="s">
        <v>155</v>
      </c>
      <c r="BM310" s="192" t="s">
        <v>942</v>
      </c>
    </row>
    <row r="311" spans="1:65" s="2" customFormat="1" ht="37.9" customHeight="1">
      <c r="A311" s="36"/>
      <c r="B311" s="37"/>
      <c r="C311" s="181" t="s">
        <v>631</v>
      </c>
      <c r="D311" s="181" t="s">
        <v>151</v>
      </c>
      <c r="E311" s="182" t="s">
        <v>1410</v>
      </c>
      <c r="F311" s="183" t="s">
        <v>1411</v>
      </c>
      <c r="G311" s="184" t="s">
        <v>382</v>
      </c>
      <c r="H311" s="185">
        <v>4</v>
      </c>
      <c r="I311" s="186"/>
      <c r="J311" s="187">
        <f t="shared" si="10"/>
        <v>0</v>
      </c>
      <c r="K311" s="183" t="s">
        <v>19</v>
      </c>
      <c r="L311" s="41"/>
      <c r="M311" s="188" t="s">
        <v>19</v>
      </c>
      <c r="N311" s="189" t="s">
        <v>40</v>
      </c>
      <c r="O311" s="66"/>
      <c r="P311" s="190">
        <f t="shared" si="11"/>
        <v>0</v>
      </c>
      <c r="Q311" s="190">
        <v>0</v>
      </c>
      <c r="R311" s="190">
        <f t="shared" si="12"/>
        <v>0</v>
      </c>
      <c r="S311" s="190">
        <v>0</v>
      </c>
      <c r="T311" s="191">
        <f t="shared" si="13"/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2" t="s">
        <v>155</v>
      </c>
      <c r="AT311" s="192" t="s">
        <v>151</v>
      </c>
      <c r="AU311" s="192" t="s">
        <v>78</v>
      </c>
      <c r="AY311" s="19" t="s">
        <v>149</v>
      </c>
      <c r="BE311" s="193">
        <f t="shared" si="14"/>
        <v>0</v>
      </c>
      <c r="BF311" s="193">
        <f t="shared" si="15"/>
        <v>0</v>
      </c>
      <c r="BG311" s="193">
        <f t="shared" si="16"/>
        <v>0</v>
      </c>
      <c r="BH311" s="193">
        <f t="shared" si="17"/>
        <v>0</v>
      </c>
      <c r="BI311" s="193">
        <f t="shared" si="18"/>
        <v>0</v>
      </c>
      <c r="BJ311" s="19" t="s">
        <v>76</v>
      </c>
      <c r="BK311" s="193">
        <f t="shared" si="19"/>
        <v>0</v>
      </c>
      <c r="BL311" s="19" t="s">
        <v>155</v>
      </c>
      <c r="BM311" s="192" t="s">
        <v>945</v>
      </c>
    </row>
    <row r="312" spans="1:65" s="2" customFormat="1" ht="24.2" customHeight="1">
      <c r="A312" s="36"/>
      <c r="B312" s="37"/>
      <c r="C312" s="181" t="s">
        <v>789</v>
      </c>
      <c r="D312" s="181" t="s">
        <v>151</v>
      </c>
      <c r="E312" s="182" t="s">
        <v>1412</v>
      </c>
      <c r="F312" s="183" t="s">
        <v>1413</v>
      </c>
      <c r="G312" s="184" t="s">
        <v>382</v>
      </c>
      <c r="H312" s="185">
        <v>4</v>
      </c>
      <c r="I312" s="186"/>
      <c r="J312" s="187">
        <f t="shared" si="10"/>
        <v>0</v>
      </c>
      <c r="K312" s="183" t="s">
        <v>19</v>
      </c>
      <c r="L312" s="41"/>
      <c r="M312" s="188" t="s">
        <v>19</v>
      </c>
      <c r="N312" s="189" t="s">
        <v>40</v>
      </c>
      <c r="O312" s="66"/>
      <c r="P312" s="190">
        <f t="shared" si="11"/>
        <v>0</v>
      </c>
      <c r="Q312" s="190">
        <v>0</v>
      </c>
      <c r="R312" s="190">
        <f t="shared" si="12"/>
        <v>0</v>
      </c>
      <c r="S312" s="190">
        <v>0</v>
      </c>
      <c r="T312" s="191">
        <f t="shared" si="13"/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2" t="s">
        <v>155</v>
      </c>
      <c r="AT312" s="192" t="s">
        <v>151</v>
      </c>
      <c r="AU312" s="192" t="s">
        <v>78</v>
      </c>
      <c r="AY312" s="19" t="s">
        <v>149</v>
      </c>
      <c r="BE312" s="193">
        <f t="shared" si="14"/>
        <v>0</v>
      </c>
      <c r="BF312" s="193">
        <f t="shared" si="15"/>
        <v>0</v>
      </c>
      <c r="BG312" s="193">
        <f t="shared" si="16"/>
        <v>0</v>
      </c>
      <c r="BH312" s="193">
        <f t="shared" si="17"/>
        <v>0</v>
      </c>
      <c r="BI312" s="193">
        <f t="shared" si="18"/>
        <v>0</v>
      </c>
      <c r="BJ312" s="19" t="s">
        <v>76</v>
      </c>
      <c r="BK312" s="193">
        <f t="shared" si="19"/>
        <v>0</v>
      </c>
      <c r="BL312" s="19" t="s">
        <v>155</v>
      </c>
      <c r="BM312" s="192" t="s">
        <v>948</v>
      </c>
    </row>
    <row r="313" spans="2:63" s="12" customFormat="1" ht="22.9" customHeight="1">
      <c r="B313" s="165"/>
      <c r="C313" s="166"/>
      <c r="D313" s="167" t="s">
        <v>68</v>
      </c>
      <c r="E313" s="179" t="s">
        <v>211</v>
      </c>
      <c r="F313" s="179" t="s">
        <v>459</v>
      </c>
      <c r="G313" s="166"/>
      <c r="H313" s="166"/>
      <c r="I313" s="169"/>
      <c r="J313" s="180">
        <f>BK313</f>
        <v>0</v>
      </c>
      <c r="K313" s="166"/>
      <c r="L313" s="171"/>
      <c r="M313" s="172"/>
      <c r="N313" s="173"/>
      <c r="O313" s="173"/>
      <c r="P313" s="174">
        <f>SUM(P314:P315)</f>
        <v>0</v>
      </c>
      <c r="Q313" s="173"/>
      <c r="R313" s="174">
        <f>SUM(R314:R315)</f>
        <v>0</v>
      </c>
      <c r="S313" s="173"/>
      <c r="T313" s="175">
        <f>SUM(T314:T315)</f>
        <v>0</v>
      </c>
      <c r="AR313" s="176" t="s">
        <v>76</v>
      </c>
      <c r="AT313" s="177" t="s">
        <v>68</v>
      </c>
      <c r="AU313" s="177" t="s">
        <v>76</v>
      </c>
      <c r="AY313" s="176" t="s">
        <v>149</v>
      </c>
      <c r="BK313" s="178">
        <f>SUM(BK314:BK315)</f>
        <v>0</v>
      </c>
    </row>
    <row r="314" spans="1:65" s="2" customFormat="1" ht="21.75" customHeight="1">
      <c r="A314" s="36"/>
      <c r="B314" s="37"/>
      <c r="C314" s="181" t="s">
        <v>949</v>
      </c>
      <c r="D314" s="181" t="s">
        <v>151</v>
      </c>
      <c r="E314" s="182" t="s">
        <v>1446</v>
      </c>
      <c r="F314" s="183" t="s">
        <v>1447</v>
      </c>
      <c r="G314" s="184" t="s">
        <v>382</v>
      </c>
      <c r="H314" s="185">
        <v>1</v>
      </c>
      <c r="I314" s="186"/>
      <c r="J314" s="187">
        <f>ROUND(I314*H314,2)</f>
        <v>0</v>
      </c>
      <c r="K314" s="183" t="s">
        <v>160</v>
      </c>
      <c r="L314" s="41"/>
      <c r="M314" s="188" t="s">
        <v>19</v>
      </c>
      <c r="N314" s="189" t="s">
        <v>40</v>
      </c>
      <c r="O314" s="66"/>
      <c r="P314" s="190">
        <f>O314*H314</f>
        <v>0</v>
      </c>
      <c r="Q314" s="190">
        <v>0</v>
      </c>
      <c r="R314" s="190">
        <f>Q314*H314</f>
        <v>0</v>
      </c>
      <c r="S314" s="190">
        <v>0</v>
      </c>
      <c r="T314" s="191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2" t="s">
        <v>155</v>
      </c>
      <c r="AT314" s="192" t="s">
        <v>151</v>
      </c>
      <c r="AU314" s="192" t="s">
        <v>78</v>
      </c>
      <c r="AY314" s="19" t="s">
        <v>149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9" t="s">
        <v>76</v>
      </c>
      <c r="BK314" s="193">
        <f>ROUND(I314*H314,2)</f>
        <v>0</v>
      </c>
      <c r="BL314" s="19" t="s">
        <v>155</v>
      </c>
      <c r="BM314" s="192" t="s">
        <v>952</v>
      </c>
    </row>
    <row r="315" spans="1:47" s="2" customFormat="1" ht="11.25">
      <c r="A315" s="36"/>
      <c r="B315" s="37"/>
      <c r="C315" s="38"/>
      <c r="D315" s="194" t="s">
        <v>162</v>
      </c>
      <c r="E315" s="38"/>
      <c r="F315" s="195" t="s">
        <v>1448</v>
      </c>
      <c r="G315" s="38"/>
      <c r="H315" s="38"/>
      <c r="I315" s="196"/>
      <c r="J315" s="38"/>
      <c r="K315" s="38"/>
      <c r="L315" s="41"/>
      <c r="M315" s="197"/>
      <c r="N315" s="198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162</v>
      </c>
      <c r="AU315" s="19" t="s">
        <v>78</v>
      </c>
    </row>
    <row r="316" spans="2:63" s="12" customFormat="1" ht="22.9" customHeight="1">
      <c r="B316" s="165"/>
      <c r="C316" s="166"/>
      <c r="D316" s="167" t="s">
        <v>68</v>
      </c>
      <c r="E316" s="179" t="s">
        <v>572</v>
      </c>
      <c r="F316" s="179" t="s">
        <v>573</v>
      </c>
      <c r="G316" s="166"/>
      <c r="H316" s="166"/>
      <c r="I316" s="169"/>
      <c r="J316" s="180">
        <f>BK316</f>
        <v>0</v>
      </c>
      <c r="K316" s="166"/>
      <c r="L316" s="171"/>
      <c r="M316" s="172"/>
      <c r="N316" s="173"/>
      <c r="O316" s="173"/>
      <c r="P316" s="174">
        <f>SUM(P317:P323)</f>
        <v>0</v>
      </c>
      <c r="Q316" s="173"/>
      <c r="R316" s="174">
        <f>SUM(R317:R323)</f>
        <v>0</v>
      </c>
      <c r="S316" s="173"/>
      <c r="T316" s="175">
        <f>SUM(T317:T323)</f>
        <v>0</v>
      </c>
      <c r="AR316" s="176" t="s">
        <v>76</v>
      </c>
      <c r="AT316" s="177" t="s">
        <v>68</v>
      </c>
      <c r="AU316" s="177" t="s">
        <v>76</v>
      </c>
      <c r="AY316" s="176" t="s">
        <v>149</v>
      </c>
      <c r="BK316" s="178">
        <f>SUM(BK317:BK323)</f>
        <v>0</v>
      </c>
    </row>
    <row r="317" spans="1:65" s="2" customFormat="1" ht="16.5" customHeight="1">
      <c r="A317" s="36"/>
      <c r="B317" s="37"/>
      <c r="C317" s="181" t="s">
        <v>793</v>
      </c>
      <c r="D317" s="181" t="s">
        <v>151</v>
      </c>
      <c r="E317" s="182" t="s">
        <v>1449</v>
      </c>
      <c r="F317" s="183" t="s">
        <v>1450</v>
      </c>
      <c r="G317" s="184" t="s">
        <v>249</v>
      </c>
      <c r="H317" s="185">
        <v>16.433</v>
      </c>
      <c r="I317" s="186"/>
      <c r="J317" s="187">
        <f>ROUND(I317*H317,2)</f>
        <v>0</v>
      </c>
      <c r="K317" s="183" t="s">
        <v>19</v>
      </c>
      <c r="L317" s="41"/>
      <c r="M317" s="188" t="s">
        <v>19</v>
      </c>
      <c r="N317" s="189" t="s">
        <v>40</v>
      </c>
      <c r="O317" s="66"/>
      <c r="P317" s="190">
        <f>O317*H317</f>
        <v>0</v>
      </c>
      <c r="Q317" s="190">
        <v>0</v>
      </c>
      <c r="R317" s="190">
        <f>Q317*H317</f>
        <v>0</v>
      </c>
      <c r="S317" s="190">
        <v>0</v>
      </c>
      <c r="T317" s="191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2" t="s">
        <v>155</v>
      </c>
      <c r="AT317" s="192" t="s">
        <v>151</v>
      </c>
      <c r="AU317" s="192" t="s">
        <v>78</v>
      </c>
      <c r="AY317" s="19" t="s">
        <v>149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9" t="s">
        <v>76</v>
      </c>
      <c r="BK317" s="193">
        <f>ROUND(I317*H317,2)</f>
        <v>0</v>
      </c>
      <c r="BL317" s="19" t="s">
        <v>155</v>
      </c>
      <c r="BM317" s="192" t="s">
        <v>955</v>
      </c>
    </row>
    <row r="318" spans="1:65" s="2" customFormat="1" ht="16.5" customHeight="1">
      <c r="A318" s="36"/>
      <c r="B318" s="37"/>
      <c r="C318" s="181" t="s">
        <v>956</v>
      </c>
      <c r="D318" s="181" t="s">
        <v>151</v>
      </c>
      <c r="E318" s="182" t="s">
        <v>1451</v>
      </c>
      <c r="F318" s="183" t="s">
        <v>1452</v>
      </c>
      <c r="G318" s="184" t="s">
        <v>249</v>
      </c>
      <c r="H318" s="185">
        <v>16.433</v>
      </c>
      <c r="I318" s="186"/>
      <c r="J318" s="187">
        <f>ROUND(I318*H318,2)</f>
        <v>0</v>
      </c>
      <c r="K318" s="183" t="s">
        <v>19</v>
      </c>
      <c r="L318" s="41"/>
      <c r="M318" s="188" t="s">
        <v>19</v>
      </c>
      <c r="N318" s="189" t="s">
        <v>40</v>
      </c>
      <c r="O318" s="66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2" t="s">
        <v>155</v>
      </c>
      <c r="AT318" s="192" t="s">
        <v>151</v>
      </c>
      <c r="AU318" s="192" t="s">
        <v>78</v>
      </c>
      <c r="AY318" s="19" t="s">
        <v>149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9" t="s">
        <v>76</v>
      </c>
      <c r="BK318" s="193">
        <f>ROUND(I318*H318,2)</f>
        <v>0</v>
      </c>
      <c r="BL318" s="19" t="s">
        <v>155</v>
      </c>
      <c r="BM318" s="192" t="s">
        <v>959</v>
      </c>
    </row>
    <row r="319" spans="1:65" s="2" customFormat="1" ht="16.5" customHeight="1">
      <c r="A319" s="36"/>
      <c r="B319" s="37"/>
      <c r="C319" s="181" t="s">
        <v>796</v>
      </c>
      <c r="D319" s="181" t="s">
        <v>151</v>
      </c>
      <c r="E319" s="182" t="s">
        <v>1453</v>
      </c>
      <c r="F319" s="183" t="s">
        <v>1454</v>
      </c>
      <c r="G319" s="184" t="s">
        <v>249</v>
      </c>
      <c r="H319" s="185">
        <v>230.062</v>
      </c>
      <c r="I319" s="186"/>
      <c r="J319" s="187">
        <f>ROUND(I319*H319,2)</f>
        <v>0</v>
      </c>
      <c r="K319" s="183" t="s">
        <v>19</v>
      </c>
      <c r="L319" s="41"/>
      <c r="M319" s="188" t="s">
        <v>19</v>
      </c>
      <c r="N319" s="189" t="s">
        <v>40</v>
      </c>
      <c r="O319" s="66"/>
      <c r="P319" s="190">
        <f>O319*H319</f>
        <v>0</v>
      </c>
      <c r="Q319" s="190">
        <v>0</v>
      </c>
      <c r="R319" s="190">
        <f>Q319*H319</f>
        <v>0</v>
      </c>
      <c r="S319" s="190">
        <v>0</v>
      </c>
      <c r="T319" s="191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2" t="s">
        <v>155</v>
      </c>
      <c r="AT319" s="192" t="s">
        <v>151</v>
      </c>
      <c r="AU319" s="192" t="s">
        <v>78</v>
      </c>
      <c r="AY319" s="19" t="s">
        <v>149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19" t="s">
        <v>76</v>
      </c>
      <c r="BK319" s="193">
        <f>ROUND(I319*H319,2)</f>
        <v>0</v>
      </c>
      <c r="BL319" s="19" t="s">
        <v>155</v>
      </c>
      <c r="BM319" s="192" t="s">
        <v>962</v>
      </c>
    </row>
    <row r="320" spans="2:51" s="14" customFormat="1" ht="11.25">
      <c r="B320" s="210"/>
      <c r="C320" s="211"/>
      <c r="D320" s="201" t="s">
        <v>164</v>
      </c>
      <c r="E320" s="212" t="s">
        <v>19</v>
      </c>
      <c r="F320" s="213" t="s">
        <v>1455</v>
      </c>
      <c r="G320" s="211"/>
      <c r="H320" s="214">
        <v>230.062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164</v>
      </c>
      <c r="AU320" s="220" t="s">
        <v>78</v>
      </c>
      <c r="AV320" s="14" t="s">
        <v>78</v>
      </c>
      <c r="AW320" s="14" t="s">
        <v>31</v>
      </c>
      <c r="AX320" s="14" t="s">
        <v>69</v>
      </c>
      <c r="AY320" s="220" t="s">
        <v>149</v>
      </c>
    </row>
    <row r="321" spans="2:51" s="15" customFormat="1" ht="11.25">
      <c r="B321" s="221"/>
      <c r="C321" s="222"/>
      <c r="D321" s="201" t="s">
        <v>164</v>
      </c>
      <c r="E321" s="223" t="s">
        <v>19</v>
      </c>
      <c r="F321" s="224" t="s">
        <v>166</v>
      </c>
      <c r="G321" s="222"/>
      <c r="H321" s="225">
        <v>230.062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164</v>
      </c>
      <c r="AU321" s="231" t="s">
        <v>78</v>
      </c>
      <c r="AV321" s="15" t="s">
        <v>155</v>
      </c>
      <c r="AW321" s="15" t="s">
        <v>31</v>
      </c>
      <c r="AX321" s="15" t="s">
        <v>76</v>
      </c>
      <c r="AY321" s="231" t="s">
        <v>149</v>
      </c>
    </row>
    <row r="322" spans="1:65" s="2" customFormat="1" ht="24.2" customHeight="1">
      <c r="A322" s="36"/>
      <c r="B322" s="37"/>
      <c r="C322" s="181" t="s">
        <v>963</v>
      </c>
      <c r="D322" s="181" t="s">
        <v>151</v>
      </c>
      <c r="E322" s="182" t="s">
        <v>1456</v>
      </c>
      <c r="F322" s="183" t="s">
        <v>1457</v>
      </c>
      <c r="G322" s="184" t="s">
        <v>249</v>
      </c>
      <c r="H322" s="185">
        <v>16.433</v>
      </c>
      <c r="I322" s="186"/>
      <c r="J322" s="187">
        <f>ROUND(I322*H322,2)</f>
        <v>0</v>
      </c>
      <c r="K322" s="183" t="s">
        <v>160</v>
      </c>
      <c r="L322" s="41"/>
      <c r="M322" s="188" t="s">
        <v>19</v>
      </c>
      <c r="N322" s="189" t="s">
        <v>40</v>
      </c>
      <c r="O322" s="66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92" t="s">
        <v>155</v>
      </c>
      <c r="AT322" s="192" t="s">
        <v>151</v>
      </c>
      <c r="AU322" s="192" t="s">
        <v>78</v>
      </c>
      <c r="AY322" s="19" t="s">
        <v>149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19" t="s">
        <v>76</v>
      </c>
      <c r="BK322" s="193">
        <f>ROUND(I322*H322,2)</f>
        <v>0</v>
      </c>
      <c r="BL322" s="19" t="s">
        <v>155</v>
      </c>
      <c r="BM322" s="192" t="s">
        <v>966</v>
      </c>
    </row>
    <row r="323" spans="1:47" s="2" customFormat="1" ht="11.25">
      <c r="A323" s="36"/>
      <c r="B323" s="37"/>
      <c r="C323" s="38"/>
      <c r="D323" s="194" t="s">
        <v>162</v>
      </c>
      <c r="E323" s="38"/>
      <c r="F323" s="195" t="s">
        <v>1458</v>
      </c>
      <c r="G323" s="38"/>
      <c r="H323" s="38"/>
      <c r="I323" s="196"/>
      <c r="J323" s="38"/>
      <c r="K323" s="38"/>
      <c r="L323" s="41"/>
      <c r="M323" s="197"/>
      <c r="N323" s="198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162</v>
      </c>
      <c r="AU323" s="19" t="s">
        <v>78</v>
      </c>
    </row>
    <row r="324" spans="2:63" s="12" customFormat="1" ht="22.9" customHeight="1">
      <c r="B324" s="165"/>
      <c r="C324" s="166"/>
      <c r="D324" s="167" t="s">
        <v>68</v>
      </c>
      <c r="E324" s="179" t="s">
        <v>578</v>
      </c>
      <c r="F324" s="179" t="s">
        <v>579</v>
      </c>
      <c r="G324" s="166"/>
      <c r="H324" s="166"/>
      <c r="I324" s="169"/>
      <c r="J324" s="180">
        <f>BK324</f>
        <v>0</v>
      </c>
      <c r="K324" s="166"/>
      <c r="L324" s="171"/>
      <c r="M324" s="172"/>
      <c r="N324" s="173"/>
      <c r="O324" s="173"/>
      <c r="P324" s="174">
        <f>SUM(P325:P326)</f>
        <v>0</v>
      </c>
      <c r="Q324" s="173"/>
      <c r="R324" s="174">
        <f>SUM(R325:R326)</f>
        <v>0</v>
      </c>
      <c r="S324" s="173"/>
      <c r="T324" s="175">
        <f>SUM(T325:T326)</f>
        <v>0</v>
      </c>
      <c r="AR324" s="176" t="s">
        <v>76</v>
      </c>
      <c r="AT324" s="177" t="s">
        <v>68</v>
      </c>
      <c r="AU324" s="177" t="s">
        <v>76</v>
      </c>
      <c r="AY324" s="176" t="s">
        <v>149</v>
      </c>
      <c r="BK324" s="178">
        <f>SUM(BK325:BK326)</f>
        <v>0</v>
      </c>
    </row>
    <row r="325" spans="1:65" s="2" customFormat="1" ht="16.5" customHeight="1">
      <c r="A325" s="36"/>
      <c r="B325" s="37"/>
      <c r="C325" s="181" t="s">
        <v>801</v>
      </c>
      <c r="D325" s="181" t="s">
        <v>151</v>
      </c>
      <c r="E325" s="182" t="s">
        <v>1459</v>
      </c>
      <c r="F325" s="183" t="s">
        <v>1460</v>
      </c>
      <c r="G325" s="184" t="s">
        <v>249</v>
      </c>
      <c r="H325" s="185">
        <v>37.793</v>
      </c>
      <c r="I325" s="186"/>
      <c r="J325" s="187">
        <f>ROUND(I325*H325,2)</f>
        <v>0</v>
      </c>
      <c r="K325" s="183" t="s">
        <v>160</v>
      </c>
      <c r="L325" s="41"/>
      <c r="M325" s="188" t="s">
        <v>19</v>
      </c>
      <c r="N325" s="189" t="s">
        <v>40</v>
      </c>
      <c r="O325" s="66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2" t="s">
        <v>155</v>
      </c>
      <c r="AT325" s="192" t="s">
        <v>151</v>
      </c>
      <c r="AU325" s="192" t="s">
        <v>78</v>
      </c>
      <c r="AY325" s="19" t="s">
        <v>149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9" t="s">
        <v>76</v>
      </c>
      <c r="BK325" s="193">
        <f>ROUND(I325*H325,2)</f>
        <v>0</v>
      </c>
      <c r="BL325" s="19" t="s">
        <v>155</v>
      </c>
      <c r="BM325" s="192" t="s">
        <v>969</v>
      </c>
    </row>
    <row r="326" spans="1:47" s="2" customFormat="1" ht="11.25">
      <c r="A326" s="36"/>
      <c r="B326" s="37"/>
      <c r="C326" s="38"/>
      <c r="D326" s="194" t="s">
        <v>162</v>
      </c>
      <c r="E326" s="38"/>
      <c r="F326" s="195" t="s">
        <v>1461</v>
      </c>
      <c r="G326" s="38"/>
      <c r="H326" s="38"/>
      <c r="I326" s="196"/>
      <c r="J326" s="38"/>
      <c r="K326" s="38"/>
      <c r="L326" s="41"/>
      <c r="M326" s="197"/>
      <c r="N326" s="198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162</v>
      </c>
      <c r="AU326" s="19" t="s">
        <v>78</v>
      </c>
    </row>
    <row r="327" spans="2:63" s="12" customFormat="1" ht="25.9" customHeight="1">
      <c r="B327" s="165"/>
      <c r="C327" s="166"/>
      <c r="D327" s="167" t="s">
        <v>68</v>
      </c>
      <c r="E327" s="168" t="s">
        <v>584</v>
      </c>
      <c r="F327" s="168" t="s">
        <v>585</v>
      </c>
      <c r="G327" s="166"/>
      <c r="H327" s="166"/>
      <c r="I327" s="169"/>
      <c r="J327" s="170">
        <f>BK327</f>
        <v>0</v>
      </c>
      <c r="K327" s="166"/>
      <c r="L327" s="171"/>
      <c r="M327" s="172"/>
      <c r="N327" s="173"/>
      <c r="O327" s="173"/>
      <c r="P327" s="174">
        <f>P328</f>
        <v>0</v>
      </c>
      <c r="Q327" s="173"/>
      <c r="R327" s="174">
        <f>R328</f>
        <v>0</v>
      </c>
      <c r="S327" s="173"/>
      <c r="T327" s="175">
        <f>T328</f>
        <v>0</v>
      </c>
      <c r="AR327" s="176" t="s">
        <v>78</v>
      </c>
      <c r="AT327" s="177" t="s">
        <v>68</v>
      </c>
      <c r="AU327" s="177" t="s">
        <v>69</v>
      </c>
      <c r="AY327" s="176" t="s">
        <v>149</v>
      </c>
      <c r="BK327" s="178">
        <f>BK328</f>
        <v>0</v>
      </c>
    </row>
    <row r="328" spans="2:63" s="12" customFormat="1" ht="22.9" customHeight="1">
      <c r="B328" s="165"/>
      <c r="C328" s="166"/>
      <c r="D328" s="167" t="s">
        <v>68</v>
      </c>
      <c r="E328" s="179" t="s">
        <v>586</v>
      </c>
      <c r="F328" s="179" t="s">
        <v>587</v>
      </c>
      <c r="G328" s="166"/>
      <c r="H328" s="166"/>
      <c r="I328" s="169"/>
      <c r="J328" s="180">
        <f>BK328</f>
        <v>0</v>
      </c>
      <c r="K328" s="166"/>
      <c r="L328" s="171"/>
      <c r="M328" s="172"/>
      <c r="N328" s="173"/>
      <c r="O328" s="173"/>
      <c r="P328" s="174">
        <f>SUM(P329:P333)</f>
        <v>0</v>
      </c>
      <c r="Q328" s="173"/>
      <c r="R328" s="174">
        <f>SUM(R329:R333)</f>
        <v>0</v>
      </c>
      <c r="S328" s="173"/>
      <c r="T328" s="175">
        <f>SUM(T329:T333)</f>
        <v>0</v>
      </c>
      <c r="AR328" s="176" t="s">
        <v>78</v>
      </c>
      <c r="AT328" s="177" t="s">
        <v>68</v>
      </c>
      <c r="AU328" s="177" t="s">
        <v>76</v>
      </c>
      <c r="AY328" s="176" t="s">
        <v>149</v>
      </c>
      <c r="BK328" s="178">
        <f>SUM(BK329:BK333)</f>
        <v>0</v>
      </c>
    </row>
    <row r="329" spans="1:65" s="2" customFormat="1" ht="16.5" customHeight="1">
      <c r="A329" s="36"/>
      <c r="B329" s="37"/>
      <c r="C329" s="181" t="s">
        <v>970</v>
      </c>
      <c r="D329" s="181" t="s">
        <v>151</v>
      </c>
      <c r="E329" s="182" t="s">
        <v>1462</v>
      </c>
      <c r="F329" s="183" t="s">
        <v>1463</v>
      </c>
      <c r="G329" s="184" t="s">
        <v>191</v>
      </c>
      <c r="H329" s="185">
        <v>15</v>
      </c>
      <c r="I329" s="186"/>
      <c r="J329" s="187">
        <f>ROUND(I329*H329,2)</f>
        <v>0</v>
      </c>
      <c r="K329" s="183" t="s">
        <v>160</v>
      </c>
      <c r="L329" s="41"/>
      <c r="M329" s="188" t="s">
        <v>19</v>
      </c>
      <c r="N329" s="189" t="s">
        <v>40</v>
      </c>
      <c r="O329" s="66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92" t="s">
        <v>262</v>
      </c>
      <c r="AT329" s="192" t="s">
        <v>151</v>
      </c>
      <c r="AU329" s="192" t="s">
        <v>78</v>
      </c>
      <c r="AY329" s="19" t="s">
        <v>149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9" t="s">
        <v>76</v>
      </c>
      <c r="BK329" s="193">
        <f>ROUND(I329*H329,2)</f>
        <v>0</v>
      </c>
      <c r="BL329" s="19" t="s">
        <v>262</v>
      </c>
      <c r="BM329" s="192" t="s">
        <v>973</v>
      </c>
    </row>
    <row r="330" spans="1:47" s="2" customFormat="1" ht="11.25">
      <c r="A330" s="36"/>
      <c r="B330" s="37"/>
      <c r="C330" s="38"/>
      <c r="D330" s="194" t="s">
        <v>162</v>
      </c>
      <c r="E330" s="38"/>
      <c r="F330" s="195" t="s">
        <v>1464</v>
      </c>
      <c r="G330" s="38"/>
      <c r="H330" s="38"/>
      <c r="I330" s="196"/>
      <c r="J330" s="38"/>
      <c r="K330" s="38"/>
      <c r="L330" s="41"/>
      <c r="M330" s="197"/>
      <c r="N330" s="198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162</v>
      </c>
      <c r="AU330" s="19" t="s">
        <v>78</v>
      </c>
    </row>
    <row r="331" spans="1:65" s="2" customFormat="1" ht="16.5" customHeight="1">
      <c r="A331" s="36"/>
      <c r="B331" s="37"/>
      <c r="C331" s="233" t="s">
        <v>805</v>
      </c>
      <c r="D331" s="233" t="s">
        <v>246</v>
      </c>
      <c r="E331" s="234" t="s">
        <v>1465</v>
      </c>
      <c r="F331" s="235" t="s">
        <v>1466</v>
      </c>
      <c r="G331" s="236" t="s">
        <v>191</v>
      </c>
      <c r="H331" s="237">
        <v>17.25</v>
      </c>
      <c r="I331" s="238"/>
      <c r="J331" s="239">
        <f>ROUND(I331*H331,2)</f>
        <v>0</v>
      </c>
      <c r="K331" s="235" t="s">
        <v>160</v>
      </c>
      <c r="L331" s="240"/>
      <c r="M331" s="241" t="s">
        <v>19</v>
      </c>
      <c r="N331" s="242" t="s">
        <v>40</v>
      </c>
      <c r="O331" s="66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92" t="s">
        <v>349</v>
      </c>
      <c r="AT331" s="192" t="s">
        <v>246</v>
      </c>
      <c r="AU331" s="192" t="s">
        <v>78</v>
      </c>
      <c r="AY331" s="19" t="s">
        <v>149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19" t="s">
        <v>76</v>
      </c>
      <c r="BK331" s="193">
        <f>ROUND(I331*H331,2)</f>
        <v>0</v>
      </c>
      <c r="BL331" s="19" t="s">
        <v>262</v>
      </c>
      <c r="BM331" s="192" t="s">
        <v>977</v>
      </c>
    </row>
    <row r="332" spans="2:51" s="14" customFormat="1" ht="11.25">
      <c r="B332" s="210"/>
      <c r="C332" s="211"/>
      <c r="D332" s="201" t="s">
        <v>164</v>
      </c>
      <c r="E332" s="212" t="s">
        <v>19</v>
      </c>
      <c r="F332" s="213" t="s">
        <v>1467</v>
      </c>
      <c r="G332" s="211"/>
      <c r="H332" s="214">
        <v>17.25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164</v>
      </c>
      <c r="AU332" s="220" t="s">
        <v>78</v>
      </c>
      <c r="AV332" s="14" t="s">
        <v>78</v>
      </c>
      <c r="AW332" s="14" t="s">
        <v>31</v>
      </c>
      <c r="AX332" s="14" t="s">
        <v>69</v>
      </c>
      <c r="AY332" s="220" t="s">
        <v>149</v>
      </c>
    </row>
    <row r="333" spans="2:51" s="15" customFormat="1" ht="11.25">
      <c r="B333" s="221"/>
      <c r="C333" s="222"/>
      <c r="D333" s="201" t="s">
        <v>164</v>
      </c>
      <c r="E333" s="223" t="s">
        <v>19</v>
      </c>
      <c r="F333" s="224" t="s">
        <v>166</v>
      </c>
      <c r="G333" s="222"/>
      <c r="H333" s="225">
        <v>17.25</v>
      </c>
      <c r="I333" s="226"/>
      <c r="J333" s="222"/>
      <c r="K333" s="222"/>
      <c r="L333" s="227"/>
      <c r="M333" s="262"/>
      <c r="N333" s="263"/>
      <c r="O333" s="263"/>
      <c r="P333" s="263"/>
      <c r="Q333" s="263"/>
      <c r="R333" s="263"/>
      <c r="S333" s="263"/>
      <c r="T333" s="264"/>
      <c r="AT333" s="231" t="s">
        <v>164</v>
      </c>
      <c r="AU333" s="231" t="s">
        <v>78</v>
      </c>
      <c r="AV333" s="15" t="s">
        <v>155</v>
      </c>
      <c r="AW333" s="15" t="s">
        <v>31</v>
      </c>
      <c r="AX333" s="15" t="s">
        <v>76</v>
      </c>
      <c r="AY333" s="231" t="s">
        <v>149</v>
      </c>
    </row>
    <row r="334" spans="1:31" s="2" customFormat="1" ht="6.95" customHeight="1">
      <c r="A334" s="36"/>
      <c r="B334" s="49"/>
      <c r="C334" s="50"/>
      <c r="D334" s="50"/>
      <c r="E334" s="50"/>
      <c r="F334" s="50"/>
      <c r="G334" s="50"/>
      <c r="H334" s="50"/>
      <c r="I334" s="50"/>
      <c r="J334" s="50"/>
      <c r="K334" s="50"/>
      <c r="L334" s="41"/>
      <c r="M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</row>
  </sheetData>
  <sheetProtection algorithmName="SHA-512" hashValue="EQfUc/DTBiXo0EHJSPznno4S/sGruRsT54fDd1FBkKPw6mcmNVjvFKvN6LL3PU6bslqOZnOo2aQujpcdXItdRw==" saltValue="zE46CknBGlQ9FQGtc+Vu9YQ/ae7/Vg5t5K41GK2+1AyLptJ/giroBpzfrCnkGfLwrneruduE1slcw2vXnW7ALw==" spinCount="100000" sheet="1" objects="1" scenarios="1" formatColumns="0" formatRows="0" autoFilter="0"/>
  <autoFilter ref="C97:K333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hyperlinks>
    <hyperlink ref="F102" r:id="rId1" display="https://podminky.urs.cz/item/CS_URS_2024_01/115101221"/>
    <hyperlink ref="F106" r:id="rId2" display="https://podminky.urs.cz/item/CS_URS_2024_01/115101321"/>
    <hyperlink ref="F108" r:id="rId3" display="https://podminky.urs.cz/item/CS_URS_2024_01/132154205"/>
    <hyperlink ref="F117" r:id="rId4" display="https://podminky.urs.cz/item/CS_URS_2024_01/132254205"/>
    <hyperlink ref="F121" r:id="rId5" display="https://podminky.urs.cz/item/CS_URS_2024_01/133154102"/>
    <hyperlink ref="F128" r:id="rId6" display="https://podminky.urs.cz/item/CS_URS_2024_01/133254102"/>
    <hyperlink ref="F132" r:id="rId7" display="https://podminky.urs.cz/item/CS_URS_2024_01/151101102"/>
    <hyperlink ref="F136" r:id="rId8" display="https://podminky.urs.cz/item/CS_URS_2024_01/151101112"/>
    <hyperlink ref="F138" r:id="rId9" display="https://podminky.urs.cz/item/CS_URS_2024_01/151811133"/>
    <hyperlink ref="F143" r:id="rId10" display="https://podminky.urs.cz/item/CS_URS_2024_01/151811233"/>
    <hyperlink ref="F145" r:id="rId11" display="https://podminky.urs.cz/item/CS_URS_2024_01/162451106"/>
    <hyperlink ref="F152" r:id="rId12" display="https://podminky.urs.cz/item/CS_URS_2024_01/167151111"/>
    <hyperlink ref="F156" r:id="rId13" display="https://podminky.urs.cz/item/CS_URS_2024_01/174151101"/>
    <hyperlink ref="F164" r:id="rId14" display="https://podminky.urs.cz/item/CS_URS_2024_01/175151101"/>
    <hyperlink ref="F172" r:id="rId15" display="https://podminky.urs.cz/item/CS_URS_2024_01/359901111"/>
    <hyperlink ref="F176" r:id="rId16" display="https://podminky.urs.cz/item/CS_URS_2024_01/451541111"/>
    <hyperlink ref="F178" r:id="rId17" display="https://podminky.urs.cz/item/CS_URS_2024_01/451573111"/>
    <hyperlink ref="F182" r:id="rId18" display="https://podminky.urs.cz/item/CS_URS_2024_01/452321131"/>
    <hyperlink ref="F184" r:id="rId19" display="https://podminky.urs.cz/item/CS_URS_2024_01/452368211"/>
    <hyperlink ref="F189" r:id="rId20" display="https://podminky.urs.cz/item/CS_URS_2024_01/564861111"/>
    <hyperlink ref="F191" r:id="rId21" display="https://podminky.urs.cz/item/CS_URS_2024_01/564952111"/>
    <hyperlink ref="F196" r:id="rId22" display="https://podminky.urs.cz/item/CS_URS_2024_01/631311137"/>
    <hyperlink ref="F202" r:id="rId23" display="https://podminky.urs.cz/item/CS_URS_2024_01/810391811"/>
    <hyperlink ref="F204" r:id="rId24" display="https://podminky.urs.cz/item/CS_URS_2024_01/837375121"/>
    <hyperlink ref="F212" r:id="rId25" display="https://podminky.urs.cz/item/CS_URS_2024_01/871353121"/>
    <hyperlink ref="F221" r:id="rId26" display="https://podminky.urs.cz/item/CS_URS_2024_01/871370320"/>
    <hyperlink ref="F224" r:id="rId27" display="https://podminky.urs.cz/item/CS_URS_2024_01/877370320"/>
    <hyperlink ref="F227" r:id="rId28" display="https://podminky.urs.cz/item/CS_URS_2024_01/890131852"/>
    <hyperlink ref="F231" r:id="rId29" display="https://podminky.urs.cz/item/CS_URS_2024_01/892351111"/>
    <hyperlink ref="F234" r:id="rId30" display="https://podminky.urs.cz/item/CS_URS_2024_01/892372111"/>
    <hyperlink ref="F236" r:id="rId31" display="https://podminky.urs.cz/item/CS_URS_2024_01/892381111"/>
    <hyperlink ref="F238" r:id="rId32" display="https://podminky.urs.cz/item/CS_URS_2024_01/899101211"/>
    <hyperlink ref="F240" r:id="rId33" display="https://podminky.urs.cz/item/CS_URS_2024_01/899722112"/>
    <hyperlink ref="F247" r:id="rId34" display="https://podminky.urs.cz/item/CS_URS_2024_01/894410103"/>
    <hyperlink ref="F250" r:id="rId35" display="https://podminky.urs.cz/item/CS_URS_2024_01/894411121"/>
    <hyperlink ref="F268" r:id="rId36" display="https://podminky.urs.cz/item/CS_URS_2024_01/899104112"/>
    <hyperlink ref="F304" r:id="rId37" display="https://podminky.urs.cz/item/CS_URS_2024_01/899132121"/>
    <hyperlink ref="F306" r:id="rId38" display="https://podminky.urs.cz/item/CS_URS_2024_01/899132122"/>
    <hyperlink ref="F315" r:id="rId39" display="https://podminky.urs.cz/item/CS_URS_2024_01/919794441"/>
    <hyperlink ref="F323" r:id="rId40" display="https://podminky.urs.cz/item/CS_URS_2024_01/997013871"/>
    <hyperlink ref="F326" r:id="rId41" display="https://podminky.urs.cz/item/CS_URS_2024_01/998274101"/>
    <hyperlink ref="F330" r:id="rId42" display="https://podminky.urs.cz/item/CS_URS_2024_01/711159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95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78</v>
      </c>
    </row>
    <row r="4" spans="2:46" s="1" customFormat="1" ht="24.95" customHeight="1">
      <c r="B4" s="22"/>
      <c r="D4" s="113" t="s">
        <v>111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Oprava povrchu komunikací, výměna vodovodu a oprava kanalizace v Klatovech 2024, 5. část</v>
      </c>
      <c r="F7" s="405"/>
      <c r="G7" s="405"/>
      <c r="H7" s="405"/>
      <c r="L7" s="22"/>
    </row>
    <row r="8" spans="2:12" s="1" customFormat="1" ht="12" customHeight="1">
      <c r="B8" s="22"/>
      <c r="D8" s="115" t="s">
        <v>114</v>
      </c>
      <c r="L8" s="22"/>
    </row>
    <row r="9" spans="1:31" s="2" customFormat="1" ht="16.5" customHeight="1">
      <c r="A9" s="36"/>
      <c r="B9" s="41"/>
      <c r="C9" s="36"/>
      <c r="D9" s="36"/>
      <c r="E9" s="404" t="s">
        <v>115</v>
      </c>
      <c r="F9" s="406"/>
      <c r="G9" s="406"/>
      <c r="H9" s="406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116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07" t="s">
        <v>1468</v>
      </c>
      <c r="F11" s="406"/>
      <c r="G11" s="406"/>
      <c r="H11" s="406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19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21</v>
      </c>
      <c r="E14" s="36"/>
      <c r="F14" s="105" t="s">
        <v>22</v>
      </c>
      <c r="G14" s="36"/>
      <c r="H14" s="36"/>
      <c r="I14" s="115" t="s">
        <v>23</v>
      </c>
      <c r="J14" s="117" t="str">
        <f>'Rekapitulace stavby'!AN8</f>
        <v>10. 4. 2024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25</v>
      </c>
      <c r="E16" s="36"/>
      <c r="F16" s="36"/>
      <c r="G16" s="36"/>
      <c r="H16" s="36"/>
      <c r="I16" s="115" t="s">
        <v>26</v>
      </c>
      <c r="J16" s="105" t="str">
        <f>IF('Rekapitulace stavby'!AN10="","",'Rekapitulace stavby'!AN10)</f>
        <v/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5" t="s">
        <v>27</v>
      </c>
      <c r="J17" s="105" t="str">
        <f>IF('Rekapitulace stavby'!AN11="","",'Rekapitulace stavby'!AN11)</f>
        <v/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28</v>
      </c>
      <c r="E19" s="36"/>
      <c r="F19" s="36"/>
      <c r="G19" s="36"/>
      <c r="H19" s="36"/>
      <c r="I19" s="115" t="s">
        <v>26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08" t="str">
        <f>'Rekapitulace stavby'!E14</f>
        <v>Vyplň údaj</v>
      </c>
      <c r="F20" s="409"/>
      <c r="G20" s="409"/>
      <c r="H20" s="409"/>
      <c r="I20" s="115" t="s">
        <v>27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30</v>
      </c>
      <c r="E22" s="36"/>
      <c r="F22" s="36"/>
      <c r="G22" s="36"/>
      <c r="H22" s="36"/>
      <c r="I22" s="115" t="s">
        <v>26</v>
      </c>
      <c r="J22" s="105" t="str">
        <f>IF('Rekapitulace stavby'!AN16="","",'Rekapitulace stavby'!AN16)</f>
        <v/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 xml:space="preserve"> </v>
      </c>
      <c r="F23" s="36"/>
      <c r="G23" s="36"/>
      <c r="H23" s="36"/>
      <c r="I23" s="115" t="s">
        <v>27</v>
      </c>
      <c r="J23" s="105" t="str">
        <f>IF('Rekapitulace stavby'!AN17="","",'Rekapitulace stavby'!AN17)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32</v>
      </c>
      <c r="E25" s="36"/>
      <c r="F25" s="36"/>
      <c r="G25" s="36"/>
      <c r="H25" s="36"/>
      <c r="I25" s="115" t="s">
        <v>26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5" t="s">
        <v>27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33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410" t="s">
        <v>19</v>
      </c>
      <c r="F29" s="410"/>
      <c r="G29" s="410"/>
      <c r="H29" s="41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35</v>
      </c>
      <c r="E32" s="36"/>
      <c r="F32" s="36"/>
      <c r="G32" s="36"/>
      <c r="H32" s="36"/>
      <c r="I32" s="36"/>
      <c r="J32" s="123">
        <f>ROUND(J95,2)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37</v>
      </c>
      <c r="G34" s="36"/>
      <c r="H34" s="36"/>
      <c r="I34" s="124" t="s">
        <v>36</v>
      </c>
      <c r="J34" s="124" t="s">
        <v>38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39</v>
      </c>
      <c r="E35" s="115" t="s">
        <v>40</v>
      </c>
      <c r="F35" s="126">
        <f>ROUND((SUM(BE95:BE265)),2)</f>
        <v>0</v>
      </c>
      <c r="G35" s="36"/>
      <c r="H35" s="36"/>
      <c r="I35" s="127">
        <v>0.21</v>
      </c>
      <c r="J35" s="126">
        <f>ROUND(((SUM(BE95:BE265))*I35),2)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41</v>
      </c>
      <c r="F36" s="126">
        <f>ROUND((SUM(BF95:BF265)),2)</f>
        <v>0</v>
      </c>
      <c r="G36" s="36"/>
      <c r="H36" s="36"/>
      <c r="I36" s="127">
        <v>0.15</v>
      </c>
      <c r="J36" s="126">
        <f>ROUND(((SUM(BF95:BF265))*I36),2)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42</v>
      </c>
      <c r="F37" s="126">
        <f>ROUND((SUM(BG95:BG265)),2)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43</v>
      </c>
      <c r="F38" s="126">
        <f>ROUND((SUM(BH95:BH265)),2)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44</v>
      </c>
      <c r="F39" s="126">
        <f>ROUND((SUM(BI95:BI265)),2)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45</v>
      </c>
      <c r="E41" s="130"/>
      <c r="F41" s="130"/>
      <c r="G41" s="131" t="s">
        <v>46</v>
      </c>
      <c r="H41" s="132" t="s">
        <v>47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118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11" t="str">
        <f>E7</f>
        <v>Oprava povrchu komunikací, výměna vodovodu a oprava kanalizace v Klatovech 2024, 5. část</v>
      </c>
      <c r="F50" s="412"/>
      <c r="G50" s="412"/>
      <c r="H50" s="412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11" t="s">
        <v>115</v>
      </c>
      <c r="F52" s="413"/>
      <c r="G52" s="413"/>
      <c r="H52" s="413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116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401-1 - PŘÍPOJKY V+K</v>
      </c>
      <c r="F54" s="413"/>
      <c r="G54" s="413"/>
      <c r="H54" s="413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10. 4. 2024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30</v>
      </c>
      <c r="J58" s="34" t="str">
        <f>E23</f>
        <v xml:space="preserve"> 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28</v>
      </c>
      <c r="D59" s="38"/>
      <c r="E59" s="38"/>
      <c r="F59" s="29" t="str">
        <f>IF(E20="","",E20)</f>
        <v>Vyplň údaj</v>
      </c>
      <c r="G59" s="38"/>
      <c r="H59" s="38"/>
      <c r="I59" s="31" t="s">
        <v>32</v>
      </c>
      <c r="J59" s="34" t="str">
        <f>E26</f>
        <v xml:space="preserve"> 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119</v>
      </c>
      <c r="D61" s="140"/>
      <c r="E61" s="140"/>
      <c r="F61" s="140"/>
      <c r="G61" s="140"/>
      <c r="H61" s="140"/>
      <c r="I61" s="140"/>
      <c r="J61" s="141" t="s">
        <v>120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67</v>
      </c>
      <c r="D63" s="38"/>
      <c r="E63" s="38"/>
      <c r="F63" s="38"/>
      <c r="G63" s="38"/>
      <c r="H63" s="38"/>
      <c r="I63" s="38"/>
      <c r="J63" s="79">
        <f>J95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121</v>
      </c>
    </row>
    <row r="64" spans="2:12" s="9" customFormat="1" ht="24.95" customHeight="1">
      <c r="B64" s="143"/>
      <c r="C64" s="144"/>
      <c r="D64" s="145" t="s">
        <v>122</v>
      </c>
      <c r="E64" s="146"/>
      <c r="F64" s="146"/>
      <c r="G64" s="146"/>
      <c r="H64" s="146"/>
      <c r="I64" s="146"/>
      <c r="J64" s="147">
        <f>J96</f>
        <v>0</v>
      </c>
      <c r="K64" s="144"/>
      <c r="L64" s="148"/>
    </row>
    <row r="65" spans="2:12" s="10" customFormat="1" ht="19.9" customHeight="1">
      <c r="B65" s="149"/>
      <c r="C65" s="99"/>
      <c r="D65" s="150" t="s">
        <v>123</v>
      </c>
      <c r="E65" s="151"/>
      <c r="F65" s="151"/>
      <c r="G65" s="151"/>
      <c r="H65" s="151"/>
      <c r="I65" s="151"/>
      <c r="J65" s="152">
        <f>J97</f>
        <v>0</v>
      </c>
      <c r="K65" s="99"/>
      <c r="L65" s="153"/>
    </row>
    <row r="66" spans="2:12" s="10" customFormat="1" ht="19.9" customHeight="1">
      <c r="B66" s="149"/>
      <c r="C66" s="99"/>
      <c r="D66" s="150" t="s">
        <v>636</v>
      </c>
      <c r="E66" s="151"/>
      <c r="F66" s="151"/>
      <c r="G66" s="151"/>
      <c r="H66" s="151"/>
      <c r="I66" s="151"/>
      <c r="J66" s="152">
        <f>J147</f>
        <v>0</v>
      </c>
      <c r="K66" s="99"/>
      <c r="L66" s="153"/>
    </row>
    <row r="67" spans="2:12" s="10" customFormat="1" ht="19.9" customHeight="1">
      <c r="B67" s="149"/>
      <c r="C67" s="99"/>
      <c r="D67" s="150" t="s">
        <v>124</v>
      </c>
      <c r="E67" s="151"/>
      <c r="F67" s="151"/>
      <c r="G67" s="151"/>
      <c r="H67" s="151"/>
      <c r="I67" s="151"/>
      <c r="J67" s="152">
        <f>J152</f>
        <v>0</v>
      </c>
      <c r="K67" s="99"/>
      <c r="L67" s="153"/>
    </row>
    <row r="68" spans="2:12" s="10" customFormat="1" ht="19.9" customHeight="1">
      <c r="B68" s="149"/>
      <c r="C68" s="99"/>
      <c r="D68" s="150" t="s">
        <v>125</v>
      </c>
      <c r="E68" s="151"/>
      <c r="F68" s="151"/>
      <c r="G68" s="151"/>
      <c r="H68" s="151"/>
      <c r="I68" s="151"/>
      <c r="J68" s="152">
        <f>J163</f>
        <v>0</v>
      </c>
      <c r="K68" s="99"/>
      <c r="L68" s="153"/>
    </row>
    <row r="69" spans="2:12" s="10" customFormat="1" ht="19.9" customHeight="1">
      <c r="B69" s="149"/>
      <c r="C69" s="99"/>
      <c r="D69" s="150" t="s">
        <v>637</v>
      </c>
      <c r="E69" s="151"/>
      <c r="F69" s="151"/>
      <c r="G69" s="151"/>
      <c r="H69" s="151"/>
      <c r="I69" s="151"/>
      <c r="J69" s="152">
        <f>J191</f>
        <v>0</v>
      </c>
      <c r="K69" s="99"/>
      <c r="L69" s="153"/>
    </row>
    <row r="70" spans="2:12" s="10" customFormat="1" ht="19.9" customHeight="1">
      <c r="B70" s="149"/>
      <c r="C70" s="99"/>
      <c r="D70" s="150" t="s">
        <v>638</v>
      </c>
      <c r="E70" s="151"/>
      <c r="F70" s="151"/>
      <c r="G70" s="151"/>
      <c r="H70" s="151"/>
      <c r="I70" s="151"/>
      <c r="J70" s="152">
        <f>J230</f>
        <v>0</v>
      </c>
      <c r="K70" s="99"/>
      <c r="L70" s="153"/>
    </row>
    <row r="71" spans="2:12" s="10" customFormat="1" ht="19.9" customHeight="1">
      <c r="B71" s="149"/>
      <c r="C71" s="99"/>
      <c r="D71" s="150" t="s">
        <v>126</v>
      </c>
      <c r="E71" s="151"/>
      <c r="F71" s="151"/>
      <c r="G71" s="151"/>
      <c r="H71" s="151"/>
      <c r="I71" s="151"/>
      <c r="J71" s="152">
        <f>J235</f>
        <v>0</v>
      </c>
      <c r="K71" s="99"/>
      <c r="L71" s="153"/>
    </row>
    <row r="72" spans="2:12" s="10" customFormat="1" ht="19.9" customHeight="1">
      <c r="B72" s="149"/>
      <c r="C72" s="99"/>
      <c r="D72" s="150" t="s">
        <v>127</v>
      </c>
      <c r="E72" s="151"/>
      <c r="F72" s="151"/>
      <c r="G72" s="151"/>
      <c r="H72" s="151"/>
      <c r="I72" s="151"/>
      <c r="J72" s="152">
        <f>J250</f>
        <v>0</v>
      </c>
      <c r="K72" s="99"/>
      <c r="L72" s="153"/>
    </row>
    <row r="73" spans="2:12" s="10" customFormat="1" ht="19.9" customHeight="1">
      <c r="B73" s="149"/>
      <c r="C73" s="99"/>
      <c r="D73" s="150" t="s">
        <v>128</v>
      </c>
      <c r="E73" s="151"/>
      <c r="F73" s="151"/>
      <c r="G73" s="151"/>
      <c r="H73" s="151"/>
      <c r="I73" s="151"/>
      <c r="J73" s="152">
        <f>J261</f>
        <v>0</v>
      </c>
      <c r="K73" s="99"/>
      <c r="L73" s="153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134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411" t="str">
        <f>E7</f>
        <v>Oprava povrchu komunikací, výměna vodovodu a oprava kanalizace v Klatovech 2024, 5. část</v>
      </c>
      <c r="F83" s="412"/>
      <c r="G83" s="412"/>
      <c r="H83" s="412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114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36"/>
      <c r="B85" s="37"/>
      <c r="C85" s="38"/>
      <c r="D85" s="38"/>
      <c r="E85" s="411" t="s">
        <v>115</v>
      </c>
      <c r="F85" s="413"/>
      <c r="G85" s="413"/>
      <c r="H85" s="413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116</v>
      </c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65" t="str">
        <f>E11</f>
        <v>SO 401-1 - PŘÍPOJKY V+K</v>
      </c>
      <c r="F87" s="413"/>
      <c r="G87" s="413"/>
      <c r="H87" s="413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21</v>
      </c>
      <c r="D89" s="38"/>
      <c r="E89" s="38"/>
      <c r="F89" s="29" t="str">
        <f>F14</f>
        <v xml:space="preserve"> </v>
      </c>
      <c r="G89" s="38"/>
      <c r="H89" s="38"/>
      <c r="I89" s="31" t="s">
        <v>23</v>
      </c>
      <c r="J89" s="61" t="str">
        <f>IF(J14="","",J14)</f>
        <v>10. 4. 2024</v>
      </c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25</v>
      </c>
      <c r="D91" s="38"/>
      <c r="E91" s="38"/>
      <c r="F91" s="29" t="str">
        <f>E17</f>
        <v xml:space="preserve"> </v>
      </c>
      <c r="G91" s="38"/>
      <c r="H91" s="38"/>
      <c r="I91" s="31" t="s">
        <v>30</v>
      </c>
      <c r="J91" s="34" t="str">
        <f>E23</f>
        <v xml:space="preserve"> </v>
      </c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IF(E20="","",E20)</f>
        <v>Vyplň údaj</v>
      </c>
      <c r="G92" s="38"/>
      <c r="H92" s="38"/>
      <c r="I92" s="31" t="s">
        <v>32</v>
      </c>
      <c r="J92" s="34" t="str">
        <f>E26</f>
        <v xml:space="preserve"> 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11" customFormat="1" ht="29.25" customHeight="1">
      <c r="A94" s="154"/>
      <c r="B94" s="155"/>
      <c r="C94" s="156" t="s">
        <v>135</v>
      </c>
      <c r="D94" s="157" t="s">
        <v>54</v>
      </c>
      <c r="E94" s="157" t="s">
        <v>50</v>
      </c>
      <c r="F94" s="157" t="s">
        <v>51</v>
      </c>
      <c r="G94" s="157" t="s">
        <v>136</v>
      </c>
      <c r="H94" s="157" t="s">
        <v>137</v>
      </c>
      <c r="I94" s="157" t="s">
        <v>138</v>
      </c>
      <c r="J94" s="157" t="s">
        <v>120</v>
      </c>
      <c r="K94" s="158" t="s">
        <v>139</v>
      </c>
      <c r="L94" s="159"/>
      <c r="M94" s="70" t="s">
        <v>19</v>
      </c>
      <c r="N94" s="71" t="s">
        <v>39</v>
      </c>
      <c r="O94" s="71" t="s">
        <v>140</v>
      </c>
      <c r="P94" s="71" t="s">
        <v>141</v>
      </c>
      <c r="Q94" s="71" t="s">
        <v>142</v>
      </c>
      <c r="R94" s="71" t="s">
        <v>143</v>
      </c>
      <c r="S94" s="71" t="s">
        <v>144</v>
      </c>
      <c r="T94" s="72" t="s">
        <v>145</v>
      </c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</row>
    <row r="95" spans="1:63" s="2" customFormat="1" ht="22.9" customHeight="1">
      <c r="A95" s="36"/>
      <c r="B95" s="37"/>
      <c r="C95" s="77" t="s">
        <v>146</v>
      </c>
      <c r="D95" s="38"/>
      <c r="E95" s="38"/>
      <c r="F95" s="38"/>
      <c r="G95" s="38"/>
      <c r="H95" s="38"/>
      <c r="I95" s="38"/>
      <c r="J95" s="160">
        <f>BK95</f>
        <v>0</v>
      </c>
      <c r="K95" s="38"/>
      <c r="L95" s="41"/>
      <c r="M95" s="73"/>
      <c r="N95" s="161"/>
      <c r="O95" s="74"/>
      <c r="P95" s="162">
        <f>P96</f>
        <v>0</v>
      </c>
      <c r="Q95" s="74"/>
      <c r="R95" s="162">
        <f>R96</f>
        <v>0</v>
      </c>
      <c r="S95" s="74"/>
      <c r="T95" s="163">
        <f>T96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68</v>
      </c>
      <c r="AU95" s="19" t="s">
        <v>121</v>
      </c>
      <c r="BK95" s="164">
        <f>BK96</f>
        <v>0</v>
      </c>
    </row>
    <row r="96" spans="2:63" s="12" customFormat="1" ht="25.9" customHeight="1">
      <c r="B96" s="165"/>
      <c r="C96" s="166"/>
      <c r="D96" s="167" t="s">
        <v>68</v>
      </c>
      <c r="E96" s="168" t="s">
        <v>147</v>
      </c>
      <c r="F96" s="168" t="s">
        <v>148</v>
      </c>
      <c r="G96" s="166"/>
      <c r="H96" s="166"/>
      <c r="I96" s="169"/>
      <c r="J96" s="170">
        <f>BK96</f>
        <v>0</v>
      </c>
      <c r="K96" s="166"/>
      <c r="L96" s="171"/>
      <c r="M96" s="172"/>
      <c r="N96" s="173"/>
      <c r="O96" s="173"/>
      <c r="P96" s="174">
        <f>P97+P147+P152+P163+P191+P230+P235+P250+P261</f>
        <v>0</v>
      </c>
      <c r="Q96" s="173"/>
      <c r="R96" s="174">
        <f>R97+R147+R152+R163+R191+R230+R235+R250+R261</f>
        <v>0</v>
      </c>
      <c r="S96" s="173"/>
      <c r="T96" s="175">
        <f>T97+T147+T152+T163+T191+T230+T235+T250+T261</f>
        <v>0</v>
      </c>
      <c r="AR96" s="176" t="s">
        <v>76</v>
      </c>
      <c r="AT96" s="177" t="s">
        <v>68</v>
      </c>
      <c r="AU96" s="177" t="s">
        <v>69</v>
      </c>
      <c r="AY96" s="176" t="s">
        <v>149</v>
      </c>
      <c r="BK96" s="178">
        <f>BK97+BK147+BK152+BK163+BK191+BK230+BK235+BK250+BK261</f>
        <v>0</v>
      </c>
    </row>
    <row r="97" spans="2:63" s="12" customFormat="1" ht="22.9" customHeight="1">
      <c r="B97" s="165"/>
      <c r="C97" s="166"/>
      <c r="D97" s="167" t="s">
        <v>68</v>
      </c>
      <c r="E97" s="179" t="s">
        <v>76</v>
      </c>
      <c r="F97" s="179" t="s">
        <v>150</v>
      </c>
      <c r="G97" s="166"/>
      <c r="H97" s="166"/>
      <c r="I97" s="169"/>
      <c r="J97" s="180">
        <f>BK97</f>
        <v>0</v>
      </c>
      <c r="K97" s="166"/>
      <c r="L97" s="171"/>
      <c r="M97" s="172"/>
      <c r="N97" s="173"/>
      <c r="O97" s="173"/>
      <c r="P97" s="174">
        <f>SUM(P98:P146)</f>
        <v>0</v>
      </c>
      <c r="Q97" s="173"/>
      <c r="R97" s="174">
        <f>SUM(R98:R146)</f>
        <v>0</v>
      </c>
      <c r="S97" s="173"/>
      <c r="T97" s="175">
        <f>SUM(T98:T146)</f>
        <v>0</v>
      </c>
      <c r="AR97" s="176" t="s">
        <v>76</v>
      </c>
      <c r="AT97" s="177" t="s">
        <v>68</v>
      </c>
      <c r="AU97" s="177" t="s">
        <v>76</v>
      </c>
      <c r="AY97" s="176" t="s">
        <v>149</v>
      </c>
      <c r="BK97" s="178">
        <f>SUM(BK98:BK146)</f>
        <v>0</v>
      </c>
    </row>
    <row r="98" spans="1:65" s="2" customFormat="1" ht="16.5" customHeight="1">
      <c r="A98" s="36"/>
      <c r="B98" s="37"/>
      <c r="C98" s="181" t="s">
        <v>76</v>
      </c>
      <c r="D98" s="181" t="s">
        <v>151</v>
      </c>
      <c r="E98" s="182" t="s">
        <v>1469</v>
      </c>
      <c r="F98" s="183" t="s">
        <v>1470</v>
      </c>
      <c r="G98" s="184" t="s">
        <v>159</v>
      </c>
      <c r="H98" s="185">
        <v>8</v>
      </c>
      <c r="I98" s="186"/>
      <c r="J98" s="187">
        <f>ROUND(I98*H98,2)</f>
        <v>0</v>
      </c>
      <c r="K98" s="183" t="s">
        <v>160</v>
      </c>
      <c r="L98" s="41"/>
      <c r="M98" s="188" t="s">
        <v>19</v>
      </c>
      <c r="N98" s="189" t="s">
        <v>40</v>
      </c>
      <c r="O98" s="66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2" t="s">
        <v>155</v>
      </c>
      <c r="AT98" s="192" t="s">
        <v>151</v>
      </c>
      <c r="AU98" s="192" t="s">
        <v>78</v>
      </c>
      <c r="AY98" s="19" t="s">
        <v>149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9" t="s">
        <v>76</v>
      </c>
      <c r="BK98" s="193">
        <f>ROUND(I98*H98,2)</f>
        <v>0</v>
      </c>
      <c r="BL98" s="19" t="s">
        <v>155</v>
      </c>
      <c r="BM98" s="192" t="s">
        <v>78</v>
      </c>
    </row>
    <row r="99" spans="1:47" s="2" customFormat="1" ht="11.25">
      <c r="A99" s="36"/>
      <c r="B99" s="37"/>
      <c r="C99" s="38"/>
      <c r="D99" s="194" t="s">
        <v>162</v>
      </c>
      <c r="E99" s="38"/>
      <c r="F99" s="195" t="s">
        <v>1471</v>
      </c>
      <c r="G99" s="38"/>
      <c r="H99" s="38"/>
      <c r="I99" s="196"/>
      <c r="J99" s="38"/>
      <c r="K99" s="38"/>
      <c r="L99" s="41"/>
      <c r="M99" s="197"/>
      <c r="N99" s="198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162</v>
      </c>
      <c r="AU99" s="19" t="s">
        <v>78</v>
      </c>
    </row>
    <row r="100" spans="1:65" s="2" customFormat="1" ht="16.5" customHeight="1">
      <c r="A100" s="36"/>
      <c r="B100" s="37"/>
      <c r="C100" s="181" t="s">
        <v>78</v>
      </c>
      <c r="D100" s="181" t="s">
        <v>151</v>
      </c>
      <c r="E100" s="182" t="s">
        <v>1472</v>
      </c>
      <c r="F100" s="183" t="s">
        <v>641</v>
      </c>
      <c r="G100" s="184" t="s">
        <v>159</v>
      </c>
      <c r="H100" s="185">
        <v>7.4</v>
      </c>
      <c r="I100" s="186"/>
      <c r="J100" s="187">
        <f>ROUND(I100*H100,2)</f>
        <v>0</v>
      </c>
      <c r="K100" s="183" t="s">
        <v>160</v>
      </c>
      <c r="L100" s="41"/>
      <c r="M100" s="188" t="s">
        <v>19</v>
      </c>
      <c r="N100" s="189" t="s">
        <v>40</v>
      </c>
      <c r="O100" s="66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155</v>
      </c>
      <c r="AT100" s="192" t="s">
        <v>151</v>
      </c>
      <c r="AU100" s="192" t="s">
        <v>78</v>
      </c>
      <c r="AY100" s="19" t="s">
        <v>149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9" t="s">
        <v>76</v>
      </c>
      <c r="BK100" s="193">
        <f>ROUND(I100*H100,2)</f>
        <v>0</v>
      </c>
      <c r="BL100" s="19" t="s">
        <v>155</v>
      </c>
      <c r="BM100" s="192" t="s">
        <v>155</v>
      </c>
    </row>
    <row r="101" spans="1:47" s="2" customFormat="1" ht="11.25">
      <c r="A101" s="36"/>
      <c r="B101" s="37"/>
      <c r="C101" s="38"/>
      <c r="D101" s="194" t="s">
        <v>162</v>
      </c>
      <c r="E101" s="38"/>
      <c r="F101" s="195" t="s">
        <v>1473</v>
      </c>
      <c r="G101" s="38"/>
      <c r="H101" s="38"/>
      <c r="I101" s="196"/>
      <c r="J101" s="38"/>
      <c r="K101" s="38"/>
      <c r="L101" s="41"/>
      <c r="M101" s="197"/>
      <c r="N101" s="198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162</v>
      </c>
      <c r="AU101" s="19" t="s">
        <v>78</v>
      </c>
    </row>
    <row r="102" spans="2:51" s="14" customFormat="1" ht="11.25">
      <c r="B102" s="210"/>
      <c r="C102" s="211"/>
      <c r="D102" s="201" t="s">
        <v>164</v>
      </c>
      <c r="E102" s="212" t="s">
        <v>19</v>
      </c>
      <c r="F102" s="213" t="s">
        <v>1474</v>
      </c>
      <c r="G102" s="211"/>
      <c r="H102" s="214">
        <v>7.4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164</v>
      </c>
      <c r="AU102" s="220" t="s">
        <v>78</v>
      </c>
      <c r="AV102" s="14" t="s">
        <v>78</v>
      </c>
      <c r="AW102" s="14" t="s">
        <v>31</v>
      </c>
      <c r="AX102" s="14" t="s">
        <v>69</v>
      </c>
      <c r="AY102" s="220" t="s">
        <v>149</v>
      </c>
    </row>
    <row r="103" spans="2:51" s="15" customFormat="1" ht="11.25">
      <c r="B103" s="221"/>
      <c r="C103" s="222"/>
      <c r="D103" s="201" t="s">
        <v>164</v>
      </c>
      <c r="E103" s="223" t="s">
        <v>19</v>
      </c>
      <c r="F103" s="224" t="s">
        <v>166</v>
      </c>
      <c r="G103" s="222"/>
      <c r="H103" s="225">
        <v>7.4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164</v>
      </c>
      <c r="AU103" s="231" t="s">
        <v>78</v>
      </c>
      <c r="AV103" s="15" t="s">
        <v>155</v>
      </c>
      <c r="AW103" s="15" t="s">
        <v>31</v>
      </c>
      <c r="AX103" s="15" t="s">
        <v>76</v>
      </c>
      <c r="AY103" s="231" t="s">
        <v>149</v>
      </c>
    </row>
    <row r="104" spans="1:65" s="2" customFormat="1" ht="16.5" customHeight="1">
      <c r="A104" s="36"/>
      <c r="B104" s="37"/>
      <c r="C104" s="181" t="s">
        <v>167</v>
      </c>
      <c r="D104" s="181" t="s">
        <v>151</v>
      </c>
      <c r="E104" s="182" t="s">
        <v>642</v>
      </c>
      <c r="F104" s="183" t="s">
        <v>643</v>
      </c>
      <c r="G104" s="184" t="s">
        <v>159</v>
      </c>
      <c r="H104" s="185">
        <v>7.6</v>
      </c>
      <c r="I104" s="186"/>
      <c r="J104" s="187">
        <f>ROUND(I104*H104,2)</f>
        <v>0</v>
      </c>
      <c r="K104" s="183" t="s">
        <v>160</v>
      </c>
      <c r="L104" s="41"/>
      <c r="M104" s="188" t="s">
        <v>19</v>
      </c>
      <c r="N104" s="189" t="s">
        <v>40</v>
      </c>
      <c r="O104" s="66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155</v>
      </c>
      <c r="AT104" s="192" t="s">
        <v>151</v>
      </c>
      <c r="AU104" s="192" t="s">
        <v>78</v>
      </c>
      <c r="AY104" s="19" t="s">
        <v>149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76</v>
      </c>
      <c r="BK104" s="193">
        <f>ROUND(I104*H104,2)</f>
        <v>0</v>
      </c>
      <c r="BL104" s="19" t="s">
        <v>155</v>
      </c>
      <c r="BM104" s="192" t="s">
        <v>188</v>
      </c>
    </row>
    <row r="105" spans="1:47" s="2" customFormat="1" ht="11.25">
      <c r="A105" s="36"/>
      <c r="B105" s="37"/>
      <c r="C105" s="38"/>
      <c r="D105" s="194" t="s">
        <v>162</v>
      </c>
      <c r="E105" s="38"/>
      <c r="F105" s="195" t="s">
        <v>644</v>
      </c>
      <c r="G105" s="38"/>
      <c r="H105" s="38"/>
      <c r="I105" s="196"/>
      <c r="J105" s="38"/>
      <c r="K105" s="38"/>
      <c r="L105" s="41"/>
      <c r="M105" s="197"/>
      <c r="N105" s="198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162</v>
      </c>
      <c r="AU105" s="19" t="s">
        <v>78</v>
      </c>
    </row>
    <row r="106" spans="2:51" s="14" customFormat="1" ht="11.25">
      <c r="B106" s="210"/>
      <c r="C106" s="211"/>
      <c r="D106" s="201" t="s">
        <v>164</v>
      </c>
      <c r="E106" s="212" t="s">
        <v>19</v>
      </c>
      <c r="F106" s="213" t="s">
        <v>1475</v>
      </c>
      <c r="G106" s="211"/>
      <c r="H106" s="214">
        <v>7.6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164</v>
      </c>
      <c r="AU106" s="220" t="s">
        <v>78</v>
      </c>
      <c r="AV106" s="14" t="s">
        <v>78</v>
      </c>
      <c r="AW106" s="14" t="s">
        <v>31</v>
      </c>
      <c r="AX106" s="14" t="s">
        <v>69</v>
      </c>
      <c r="AY106" s="220" t="s">
        <v>149</v>
      </c>
    </row>
    <row r="107" spans="2:51" s="15" customFormat="1" ht="11.25">
      <c r="B107" s="221"/>
      <c r="C107" s="222"/>
      <c r="D107" s="201" t="s">
        <v>164</v>
      </c>
      <c r="E107" s="223" t="s">
        <v>19</v>
      </c>
      <c r="F107" s="224" t="s">
        <v>166</v>
      </c>
      <c r="G107" s="222"/>
      <c r="H107" s="225">
        <v>7.6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164</v>
      </c>
      <c r="AU107" s="231" t="s">
        <v>78</v>
      </c>
      <c r="AV107" s="15" t="s">
        <v>155</v>
      </c>
      <c r="AW107" s="15" t="s">
        <v>31</v>
      </c>
      <c r="AX107" s="15" t="s">
        <v>76</v>
      </c>
      <c r="AY107" s="231" t="s">
        <v>149</v>
      </c>
    </row>
    <row r="108" spans="1:65" s="2" customFormat="1" ht="16.5" customHeight="1">
      <c r="A108" s="36"/>
      <c r="B108" s="37"/>
      <c r="C108" s="181" t="s">
        <v>155</v>
      </c>
      <c r="D108" s="181" t="s">
        <v>151</v>
      </c>
      <c r="E108" s="182" t="s">
        <v>189</v>
      </c>
      <c r="F108" s="183" t="s">
        <v>652</v>
      </c>
      <c r="G108" s="184" t="s">
        <v>191</v>
      </c>
      <c r="H108" s="185">
        <v>16</v>
      </c>
      <c r="I108" s="186"/>
      <c r="J108" s="187">
        <f>ROUND(I108*H108,2)</f>
        <v>0</v>
      </c>
      <c r="K108" s="183" t="s">
        <v>160</v>
      </c>
      <c r="L108" s="41"/>
      <c r="M108" s="188" t="s">
        <v>19</v>
      </c>
      <c r="N108" s="189" t="s">
        <v>40</v>
      </c>
      <c r="O108" s="66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155</v>
      </c>
      <c r="AT108" s="192" t="s">
        <v>151</v>
      </c>
      <c r="AU108" s="192" t="s">
        <v>78</v>
      </c>
      <c r="AY108" s="19" t="s">
        <v>149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9" t="s">
        <v>76</v>
      </c>
      <c r="BK108" s="193">
        <f>ROUND(I108*H108,2)</f>
        <v>0</v>
      </c>
      <c r="BL108" s="19" t="s">
        <v>155</v>
      </c>
      <c r="BM108" s="192" t="s">
        <v>203</v>
      </c>
    </row>
    <row r="109" spans="1:47" s="2" customFormat="1" ht="11.25">
      <c r="A109" s="36"/>
      <c r="B109" s="37"/>
      <c r="C109" s="38"/>
      <c r="D109" s="194" t="s">
        <v>162</v>
      </c>
      <c r="E109" s="38"/>
      <c r="F109" s="195" t="s">
        <v>193</v>
      </c>
      <c r="G109" s="38"/>
      <c r="H109" s="38"/>
      <c r="I109" s="196"/>
      <c r="J109" s="38"/>
      <c r="K109" s="38"/>
      <c r="L109" s="41"/>
      <c r="M109" s="197"/>
      <c r="N109" s="198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162</v>
      </c>
      <c r="AU109" s="19" t="s">
        <v>78</v>
      </c>
    </row>
    <row r="110" spans="2:51" s="14" customFormat="1" ht="11.25">
      <c r="B110" s="210"/>
      <c r="C110" s="211"/>
      <c r="D110" s="201" t="s">
        <v>164</v>
      </c>
      <c r="E110" s="212" t="s">
        <v>19</v>
      </c>
      <c r="F110" s="213" t="s">
        <v>1476</v>
      </c>
      <c r="G110" s="211"/>
      <c r="H110" s="214">
        <v>16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164</v>
      </c>
      <c r="AU110" s="220" t="s">
        <v>78</v>
      </c>
      <c r="AV110" s="14" t="s">
        <v>78</v>
      </c>
      <c r="AW110" s="14" t="s">
        <v>31</v>
      </c>
      <c r="AX110" s="14" t="s">
        <v>69</v>
      </c>
      <c r="AY110" s="220" t="s">
        <v>149</v>
      </c>
    </row>
    <row r="111" spans="2:51" s="15" customFormat="1" ht="11.25">
      <c r="B111" s="221"/>
      <c r="C111" s="222"/>
      <c r="D111" s="201" t="s">
        <v>164</v>
      </c>
      <c r="E111" s="223" t="s">
        <v>19</v>
      </c>
      <c r="F111" s="224" t="s">
        <v>166</v>
      </c>
      <c r="G111" s="222"/>
      <c r="H111" s="225">
        <v>16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164</v>
      </c>
      <c r="AU111" s="231" t="s">
        <v>78</v>
      </c>
      <c r="AV111" s="15" t="s">
        <v>155</v>
      </c>
      <c r="AW111" s="15" t="s">
        <v>31</v>
      </c>
      <c r="AX111" s="15" t="s">
        <v>76</v>
      </c>
      <c r="AY111" s="231" t="s">
        <v>149</v>
      </c>
    </row>
    <row r="112" spans="1:65" s="2" customFormat="1" ht="21.75" customHeight="1">
      <c r="A112" s="36"/>
      <c r="B112" s="37"/>
      <c r="C112" s="181" t="s">
        <v>180</v>
      </c>
      <c r="D112" s="181" t="s">
        <v>151</v>
      </c>
      <c r="E112" s="182" t="s">
        <v>673</v>
      </c>
      <c r="F112" s="183" t="s">
        <v>674</v>
      </c>
      <c r="G112" s="184" t="s">
        <v>107</v>
      </c>
      <c r="H112" s="185">
        <v>50.03</v>
      </c>
      <c r="I112" s="186"/>
      <c r="J112" s="187">
        <f>ROUND(I112*H112,2)</f>
        <v>0</v>
      </c>
      <c r="K112" s="183" t="s">
        <v>160</v>
      </c>
      <c r="L112" s="41"/>
      <c r="M112" s="188" t="s">
        <v>19</v>
      </c>
      <c r="N112" s="189" t="s">
        <v>40</v>
      </c>
      <c r="O112" s="66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155</v>
      </c>
      <c r="AT112" s="192" t="s">
        <v>151</v>
      </c>
      <c r="AU112" s="192" t="s">
        <v>78</v>
      </c>
      <c r="AY112" s="19" t="s">
        <v>149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9" t="s">
        <v>76</v>
      </c>
      <c r="BK112" s="193">
        <f>ROUND(I112*H112,2)</f>
        <v>0</v>
      </c>
      <c r="BL112" s="19" t="s">
        <v>155</v>
      </c>
      <c r="BM112" s="192" t="s">
        <v>224</v>
      </c>
    </row>
    <row r="113" spans="1:47" s="2" customFormat="1" ht="11.25">
      <c r="A113" s="36"/>
      <c r="B113" s="37"/>
      <c r="C113" s="38"/>
      <c r="D113" s="194" t="s">
        <v>162</v>
      </c>
      <c r="E113" s="38"/>
      <c r="F113" s="195" t="s">
        <v>675</v>
      </c>
      <c r="G113" s="38"/>
      <c r="H113" s="38"/>
      <c r="I113" s="196"/>
      <c r="J113" s="38"/>
      <c r="K113" s="38"/>
      <c r="L113" s="41"/>
      <c r="M113" s="197"/>
      <c r="N113" s="198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162</v>
      </c>
      <c r="AU113" s="19" t="s">
        <v>78</v>
      </c>
    </row>
    <row r="114" spans="2:51" s="14" customFormat="1" ht="11.25">
      <c r="B114" s="210"/>
      <c r="C114" s="211"/>
      <c r="D114" s="201" t="s">
        <v>164</v>
      </c>
      <c r="E114" s="212" t="s">
        <v>19</v>
      </c>
      <c r="F114" s="213" t="s">
        <v>1477</v>
      </c>
      <c r="G114" s="211"/>
      <c r="H114" s="214">
        <v>91.05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164</v>
      </c>
      <c r="AU114" s="220" t="s">
        <v>78</v>
      </c>
      <c r="AV114" s="14" t="s">
        <v>78</v>
      </c>
      <c r="AW114" s="14" t="s">
        <v>31</v>
      </c>
      <c r="AX114" s="14" t="s">
        <v>69</v>
      </c>
      <c r="AY114" s="220" t="s">
        <v>149</v>
      </c>
    </row>
    <row r="115" spans="2:51" s="14" customFormat="1" ht="11.25">
      <c r="B115" s="210"/>
      <c r="C115" s="211"/>
      <c r="D115" s="201" t="s">
        <v>164</v>
      </c>
      <c r="E115" s="212" t="s">
        <v>19</v>
      </c>
      <c r="F115" s="213" t="s">
        <v>1478</v>
      </c>
      <c r="G115" s="211"/>
      <c r="H115" s="214">
        <v>9.01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164</v>
      </c>
      <c r="AU115" s="220" t="s">
        <v>78</v>
      </c>
      <c r="AV115" s="14" t="s">
        <v>78</v>
      </c>
      <c r="AW115" s="14" t="s">
        <v>31</v>
      </c>
      <c r="AX115" s="14" t="s">
        <v>69</v>
      </c>
      <c r="AY115" s="220" t="s">
        <v>149</v>
      </c>
    </row>
    <row r="116" spans="2:51" s="15" customFormat="1" ht="11.25">
      <c r="B116" s="221"/>
      <c r="C116" s="222"/>
      <c r="D116" s="201" t="s">
        <v>164</v>
      </c>
      <c r="E116" s="223" t="s">
        <v>19</v>
      </c>
      <c r="F116" s="224" t="s">
        <v>166</v>
      </c>
      <c r="G116" s="222"/>
      <c r="H116" s="225">
        <v>100.06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164</v>
      </c>
      <c r="AU116" s="231" t="s">
        <v>78</v>
      </c>
      <c r="AV116" s="15" t="s">
        <v>155</v>
      </c>
      <c r="AW116" s="15" t="s">
        <v>31</v>
      </c>
      <c r="AX116" s="15" t="s">
        <v>69</v>
      </c>
      <c r="AY116" s="231" t="s">
        <v>149</v>
      </c>
    </row>
    <row r="117" spans="2:51" s="14" customFormat="1" ht="11.25">
      <c r="B117" s="210"/>
      <c r="C117" s="211"/>
      <c r="D117" s="201" t="s">
        <v>164</v>
      </c>
      <c r="E117" s="212" t="s">
        <v>19</v>
      </c>
      <c r="F117" s="213" t="s">
        <v>1479</v>
      </c>
      <c r="G117" s="211"/>
      <c r="H117" s="214">
        <v>50.03</v>
      </c>
      <c r="I117" s="215"/>
      <c r="J117" s="211"/>
      <c r="K117" s="211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164</v>
      </c>
      <c r="AU117" s="220" t="s">
        <v>78</v>
      </c>
      <c r="AV117" s="14" t="s">
        <v>78</v>
      </c>
      <c r="AW117" s="14" t="s">
        <v>31</v>
      </c>
      <c r="AX117" s="14" t="s">
        <v>69</v>
      </c>
      <c r="AY117" s="220" t="s">
        <v>149</v>
      </c>
    </row>
    <row r="118" spans="2:51" s="15" customFormat="1" ht="11.25">
      <c r="B118" s="221"/>
      <c r="C118" s="222"/>
      <c r="D118" s="201" t="s">
        <v>164</v>
      </c>
      <c r="E118" s="223" t="s">
        <v>19</v>
      </c>
      <c r="F118" s="224" t="s">
        <v>166</v>
      </c>
      <c r="G118" s="222"/>
      <c r="H118" s="225">
        <v>50.03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AT118" s="231" t="s">
        <v>164</v>
      </c>
      <c r="AU118" s="231" t="s">
        <v>78</v>
      </c>
      <c r="AV118" s="15" t="s">
        <v>155</v>
      </c>
      <c r="AW118" s="15" t="s">
        <v>31</v>
      </c>
      <c r="AX118" s="15" t="s">
        <v>76</v>
      </c>
      <c r="AY118" s="231" t="s">
        <v>149</v>
      </c>
    </row>
    <row r="119" spans="1:65" s="2" customFormat="1" ht="21.75" customHeight="1">
      <c r="A119" s="36"/>
      <c r="B119" s="37"/>
      <c r="C119" s="181" t="s">
        <v>188</v>
      </c>
      <c r="D119" s="181" t="s">
        <v>151</v>
      </c>
      <c r="E119" s="182" t="s">
        <v>681</v>
      </c>
      <c r="F119" s="183" t="s">
        <v>682</v>
      </c>
      <c r="G119" s="184" t="s">
        <v>107</v>
      </c>
      <c r="H119" s="185">
        <v>50.03</v>
      </c>
      <c r="I119" s="186"/>
      <c r="J119" s="187">
        <f>ROUND(I119*H119,2)</f>
        <v>0</v>
      </c>
      <c r="K119" s="183" t="s">
        <v>160</v>
      </c>
      <c r="L119" s="41"/>
      <c r="M119" s="188" t="s">
        <v>19</v>
      </c>
      <c r="N119" s="189" t="s">
        <v>40</v>
      </c>
      <c r="O119" s="66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155</v>
      </c>
      <c r="AT119" s="192" t="s">
        <v>151</v>
      </c>
      <c r="AU119" s="192" t="s">
        <v>78</v>
      </c>
      <c r="AY119" s="19" t="s">
        <v>149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9" t="s">
        <v>76</v>
      </c>
      <c r="BK119" s="193">
        <f>ROUND(I119*H119,2)</f>
        <v>0</v>
      </c>
      <c r="BL119" s="19" t="s">
        <v>155</v>
      </c>
      <c r="BM119" s="192" t="s">
        <v>237</v>
      </c>
    </row>
    <row r="120" spans="1:47" s="2" customFormat="1" ht="11.25">
      <c r="A120" s="36"/>
      <c r="B120" s="37"/>
      <c r="C120" s="38"/>
      <c r="D120" s="194" t="s">
        <v>162</v>
      </c>
      <c r="E120" s="38"/>
      <c r="F120" s="195" t="s">
        <v>683</v>
      </c>
      <c r="G120" s="38"/>
      <c r="H120" s="38"/>
      <c r="I120" s="196"/>
      <c r="J120" s="38"/>
      <c r="K120" s="38"/>
      <c r="L120" s="41"/>
      <c r="M120" s="197"/>
      <c r="N120" s="198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162</v>
      </c>
      <c r="AU120" s="19" t="s">
        <v>78</v>
      </c>
    </row>
    <row r="121" spans="1:65" s="2" customFormat="1" ht="16.5" customHeight="1">
      <c r="A121" s="36"/>
      <c r="B121" s="37"/>
      <c r="C121" s="181" t="s">
        <v>196</v>
      </c>
      <c r="D121" s="181" t="s">
        <v>151</v>
      </c>
      <c r="E121" s="182" t="s">
        <v>688</v>
      </c>
      <c r="F121" s="183" t="s">
        <v>689</v>
      </c>
      <c r="G121" s="184" t="s">
        <v>107</v>
      </c>
      <c r="H121" s="185">
        <v>6</v>
      </c>
      <c r="I121" s="186"/>
      <c r="J121" s="187">
        <f>ROUND(I121*H121,2)</f>
        <v>0</v>
      </c>
      <c r="K121" s="183" t="s">
        <v>160</v>
      </c>
      <c r="L121" s="41"/>
      <c r="M121" s="188" t="s">
        <v>19</v>
      </c>
      <c r="N121" s="189" t="s">
        <v>40</v>
      </c>
      <c r="O121" s="66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155</v>
      </c>
      <c r="AT121" s="192" t="s">
        <v>151</v>
      </c>
      <c r="AU121" s="192" t="s">
        <v>78</v>
      </c>
      <c r="AY121" s="19" t="s">
        <v>149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9" t="s">
        <v>76</v>
      </c>
      <c r="BK121" s="193">
        <f>ROUND(I121*H121,2)</f>
        <v>0</v>
      </c>
      <c r="BL121" s="19" t="s">
        <v>155</v>
      </c>
      <c r="BM121" s="192" t="s">
        <v>252</v>
      </c>
    </row>
    <row r="122" spans="1:47" s="2" customFormat="1" ht="11.25">
      <c r="A122" s="36"/>
      <c r="B122" s="37"/>
      <c r="C122" s="38"/>
      <c r="D122" s="194" t="s">
        <v>162</v>
      </c>
      <c r="E122" s="38"/>
      <c r="F122" s="195" t="s">
        <v>690</v>
      </c>
      <c r="G122" s="38"/>
      <c r="H122" s="38"/>
      <c r="I122" s="196"/>
      <c r="J122" s="38"/>
      <c r="K122" s="38"/>
      <c r="L122" s="41"/>
      <c r="M122" s="197"/>
      <c r="N122" s="198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162</v>
      </c>
      <c r="AU122" s="19" t="s">
        <v>78</v>
      </c>
    </row>
    <row r="123" spans="1:65" s="2" customFormat="1" ht="16.5" customHeight="1">
      <c r="A123" s="36"/>
      <c r="B123" s="37"/>
      <c r="C123" s="181" t="s">
        <v>203</v>
      </c>
      <c r="D123" s="181" t="s">
        <v>151</v>
      </c>
      <c r="E123" s="182" t="s">
        <v>691</v>
      </c>
      <c r="F123" s="183" t="s">
        <v>692</v>
      </c>
      <c r="G123" s="184" t="s">
        <v>154</v>
      </c>
      <c r="H123" s="185">
        <v>19</v>
      </c>
      <c r="I123" s="186"/>
      <c r="J123" s="187">
        <f>ROUND(I123*H123,2)</f>
        <v>0</v>
      </c>
      <c r="K123" s="183" t="s">
        <v>19</v>
      </c>
      <c r="L123" s="41"/>
      <c r="M123" s="188" t="s">
        <v>19</v>
      </c>
      <c r="N123" s="189" t="s">
        <v>40</v>
      </c>
      <c r="O123" s="66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155</v>
      </c>
      <c r="AT123" s="192" t="s">
        <v>151</v>
      </c>
      <c r="AU123" s="192" t="s">
        <v>78</v>
      </c>
      <c r="AY123" s="19" t="s">
        <v>149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9" t="s">
        <v>76</v>
      </c>
      <c r="BK123" s="193">
        <f>ROUND(I123*H123,2)</f>
        <v>0</v>
      </c>
      <c r="BL123" s="19" t="s">
        <v>155</v>
      </c>
      <c r="BM123" s="192" t="s">
        <v>262</v>
      </c>
    </row>
    <row r="124" spans="1:65" s="2" customFormat="1" ht="16.5" customHeight="1">
      <c r="A124" s="36"/>
      <c r="B124" s="37"/>
      <c r="C124" s="181" t="s">
        <v>211</v>
      </c>
      <c r="D124" s="181" t="s">
        <v>151</v>
      </c>
      <c r="E124" s="182" t="s">
        <v>693</v>
      </c>
      <c r="F124" s="183" t="s">
        <v>694</v>
      </c>
      <c r="G124" s="184" t="s">
        <v>159</v>
      </c>
      <c r="H124" s="185">
        <v>134.12</v>
      </c>
      <c r="I124" s="186"/>
      <c r="J124" s="187">
        <f>ROUND(I124*H124,2)</f>
        <v>0</v>
      </c>
      <c r="K124" s="183" t="s">
        <v>160</v>
      </c>
      <c r="L124" s="41"/>
      <c r="M124" s="188" t="s">
        <v>19</v>
      </c>
      <c r="N124" s="189" t="s">
        <v>40</v>
      </c>
      <c r="O124" s="66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155</v>
      </c>
      <c r="AT124" s="192" t="s">
        <v>151</v>
      </c>
      <c r="AU124" s="192" t="s">
        <v>78</v>
      </c>
      <c r="AY124" s="19" t="s">
        <v>149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9" t="s">
        <v>76</v>
      </c>
      <c r="BK124" s="193">
        <f>ROUND(I124*H124,2)</f>
        <v>0</v>
      </c>
      <c r="BL124" s="19" t="s">
        <v>155</v>
      </c>
      <c r="BM124" s="192" t="s">
        <v>273</v>
      </c>
    </row>
    <row r="125" spans="1:47" s="2" customFormat="1" ht="11.25">
      <c r="A125" s="36"/>
      <c r="B125" s="37"/>
      <c r="C125" s="38"/>
      <c r="D125" s="194" t="s">
        <v>162</v>
      </c>
      <c r="E125" s="38"/>
      <c r="F125" s="195" t="s">
        <v>695</v>
      </c>
      <c r="G125" s="38"/>
      <c r="H125" s="38"/>
      <c r="I125" s="196"/>
      <c r="J125" s="38"/>
      <c r="K125" s="38"/>
      <c r="L125" s="41"/>
      <c r="M125" s="197"/>
      <c r="N125" s="198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162</v>
      </c>
      <c r="AU125" s="19" t="s">
        <v>78</v>
      </c>
    </row>
    <row r="126" spans="2:51" s="14" customFormat="1" ht="11.25">
      <c r="B126" s="210"/>
      <c r="C126" s="211"/>
      <c r="D126" s="201" t="s">
        <v>164</v>
      </c>
      <c r="E126" s="212" t="s">
        <v>19</v>
      </c>
      <c r="F126" s="213" t="s">
        <v>1480</v>
      </c>
      <c r="G126" s="211"/>
      <c r="H126" s="214">
        <v>134.12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164</v>
      </c>
      <c r="AU126" s="220" t="s">
        <v>78</v>
      </c>
      <c r="AV126" s="14" t="s">
        <v>78</v>
      </c>
      <c r="AW126" s="14" t="s">
        <v>31</v>
      </c>
      <c r="AX126" s="14" t="s">
        <v>69</v>
      </c>
      <c r="AY126" s="220" t="s">
        <v>149</v>
      </c>
    </row>
    <row r="127" spans="2:51" s="15" customFormat="1" ht="11.25">
      <c r="B127" s="221"/>
      <c r="C127" s="222"/>
      <c r="D127" s="201" t="s">
        <v>164</v>
      </c>
      <c r="E127" s="223" t="s">
        <v>19</v>
      </c>
      <c r="F127" s="224" t="s">
        <v>166</v>
      </c>
      <c r="G127" s="222"/>
      <c r="H127" s="225">
        <v>134.12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164</v>
      </c>
      <c r="AU127" s="231" t="s">
        <v>78</v>
      </c>
      <c r="AV127" s="15" t="s">
        <v>155</v>
      </c>
      <c r="AW127" s="15" t="s">
        <v>31</v>
      </c>
      <c r="AX127" s="15" t="s">
        <v>76</v>
      </c>
      <c r="AY127" s="231" t="s">
        <v>149</v>
      </c>
    </row>
    <row r="128" spans="1:65" s="2" customFormat="1" ht="16.5" customHeight="1">
      <c r="A128" s="36"/>
      <c r="B128" s="37"/>
      <c r="C128" s="181" t="s">
        <v>224</v>
      </c>
      <c r="D128" s="181" t="s">
        <v>151</v>
      </c>
      <c r="E128" s="182" t="s">
        <v>697</v>
      </c>
      <c r="F128" s="183" t="s">
        <v>698</v>
      </c>
      <c r="G128" s="184" t="s">
        <v>159</v>
      </c>
      <c r="H128" s="185">
        <v>134.12</v>
      </c>
      <c r="I128" s="186"/>
      <c r="J128" s="187">
        <f>ROUND(I128*H128,2)</f>
        <v>0</v>
      </c>
      <c r="K128" s="183" t="s">
        <v>160</v>
      </c>
      <c r="L128" s="41"/>
      <c r="M128" s="188" t="s">
        <v>19</v>
      </c>
      <c r="N128" s="189" t="s">
        <v>40</v>
      </c>
      <c r="O128" s="66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155</v>
      </c>
      <c r="AT128" s="192" t="s">
        <v>151</v>
      </c>
      <c r="AU128" s="192" t="s">
        <v>78</v>
      </c>
      <c r="AY128" s="19" t="s">
        <v>149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76</v>
      </c>
      <c r="BK128" s="193">
        <f>ROUND(I128*H128,2)</f>
        <v>0</v>
      </c>
      <c r="BL128" s="19" t="s">
        <v>155</v>
      </c>
      <c r="BM128" s="192" t="s">
        <v>287</v>
      </c>
    </row>
    <row r="129" spans="1:47" s="2" customFormat="1" ht="11.25">
      <c r="A129" s="36"/>
      <c r="B129" s="37"/>
      <c r="C129" s="38"/>
      <c r="D129" s="194" t="s">
        <v>162</v>
      </c>
      <c r="E129" s="38"/>
      <c r="F129" s="195" t="s">
        <v>699</v>
      </c>
      <c r="G129" s="38"/>
      <c r="H129" s="38"/>
      <c r="I129" s="196"/>
      <c r="J129" s="38"/>
      <c r="K129" s="38"/>
      <c r="L129" s="41"/>
      <c r="M129" s="197"/>
      <c r="N129" s="198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162</v>
      </c>
      <c r="AU129" s="19" t="s">
        <v>78</v>
      </c>
    </row>
    <row r="130" spans="1:65" s="2" customFormat="1" ht="24.2" customHeight="1">
      <c r="A130" s="36"/>
      <c r="B130" s="37"/>
      <c r="C130" s="181" t="s">
        <v>233</v>
      </c>
      <c r="D130" s="181" t="s">
        <v>151</v>
      </c>
      <c r="E130" s="182" t="s">
        <v>711</v>
      </c>
      <c r="F130" s="183" t="s">
        <v>712</v>
      </c>
      <c r="G130" s="184" t="s">
        <v>107</v>
      </c>
      <c r="H130" s="185">
        <v>64.57</v>
      </c>
      <c r="I130" s="186"/>
      <c r="J130" s="187">
        <f>ROUND(I130*H130,2)</f>
        <v>0</v>
      </c>
      <c r="K130" s="183" t="s">
        <v>19</v>
      </c>
      <c r="L130" s="41"/>
      <c r="M130" s="188" t="s">
        <v>19</v>
      </c>
      <c r="N130" s="189" t="s">
        <v>40</v>
      </c>
      <c r="O130" s="66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155</v>
      </c>
      <c r="AT130" s="192" t="s">
        <v>151</v>
      </c>
      <c r="AU130" s="192" t="s">
        <v>78</v>
      </c>
      <c r="AY130" s="19" t="s">
        <v>149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9" t="s">
        <v>76</v>
      </c>
      <c r="BK130" s="193">
        <f>ROUND(I130*H130,2)</f>
        <v>0</v>
      </c>
      <c r="BL130" s="19" t="s">
        <v>155</v>
      </c>
      <c r="BM130" s="192" t="s">
        <v>298</v>
      </c>
    </row>
    <row r="131" spans="2:51" s="14" customFormat="1" ht="11.25">
      <c r="B131" s="210"/>
      <c r="C131" s="211"/>
      <c r="D131" s="201" t="s">
        <v>164</v>
      </c>
      <c r="E131" s="212" t="s">
        <v>19</v>
      </c>
      <c r="F131" s="213" t="s">
        <v>1481</v>
      </c>
      <c r="G131" s="211"/>
      <c r="H131" s="214">
        <v>64.57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164</v>
      </c>
      <c r="AU131" s="220" t="s">
        <v>78</v>
      </c>
      <c r="AV131" s="14" t="s">
        <v>78</v>
      </c>
      <c r="AW131" s="14" t="s">
        <v>31</v>
      </c>
      <c r="AX131" s="14" t="s">
        <v>69</v>
      </c>
      <c r="AY131" s="220" t="s">
        <v>149</v>
      </c>
    </row>
    <row r="132" spans="2:51" s="15" customFormat="1" ht="11.25">
      <c r="B132" s="221"/>
      <c r="C132" s="222"/>
      <c r="D132" s="201" t="s">
        <v>164</v>
      </c>
      <c r="E132" s="223" t="s">
        <v>19</v>
      </c>
      <c r="F132" s="224" t="s">
        <v>166</v>
      </c>
      <c r="G132" s="222"/>
      <c r="H132" s="225">
        <v>64.57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164</v>
      </c>
      <c r="AU132" s="231" t="s">
        <v>78</v>
      </c>
      <c r="AV132" s="15" t="s">
        <v>155</v>
      </c>
      <c r="AW132" s="15" t="s">
        <v>31</v>
      </c>
      <c r="AX132" s="15" t="s">
        <v>76</v>
      </c>
      <c r="AY132" s="231" t="s">
        <v>149</v>
      </c>
    </row>
    <row r="133" spans="1:65" s="2" customFormat="1" ht="16.5" customHeight="1">
      <c r="A133" s="36"/>
      <c r="B133" s="37"/>
      <c r="C133" s="181" t="s">
        <v>237</v>
      </c>
      <c r="D133" s="181" t="s">
        <v>151</v>
      </c>
      <c r="E133" s="182" t="s">
        <v>238</v>
      </c>
      <c r="F133" s="183" t="s">
        <v>719</v>
      </c>
      <c r="G133" s="184" t="s">
        <v>107</v>
      </c>
      <c r="H133" s="185">
        <v>70.98</v>
      </c>
      <c r="I133" s="186"/>
      <c r="J133" s="187">
        <f>ROUND(I133*H133,2)</f>
        <v>0</v>
      </c>
      <c r="K133" s="183" t="s">
        <v>160</v>
      </c>
      <c r="L133" s="41"/>
      <c r="M133" s="188" t="s">
        <v>19</v>
      </c>
      <c r="N133" s="189" t="s">
        <v>40</v>
      </c>
      <c r="O133" s="66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155</v>
      </c>
      <c r="AT133" s="192" t="s">
        <v>151</v>
      </c>
      <c r="AU133" s="192" t="s">
        <v>78</v>
      </c>
      <c r="AY133" s="19" t="s">
        <v>149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9" t="s">
        <v>76</v>
      </c>
      <c r="BK133" s="193">
        <f>ROUND(I133*H133,2)</f>
        <v>0</v>
      </c>
      <c r="BL133" s="19" t="s">
        <v>155</v>
      </c>
      <c r="BM133" s="192" t="s">
        <v>308</v>
      </c>
    </row>
    <row r="134" spans="1:47" s="2" customFormat="1" ht="11.25">
      <c r="A134" s="36"/>
      <c r="B134" s="37"/>
      <c r="C134" s="38"/>
      <c r="D134" s="194" t="s">
        <v>162</v>
      </c>
      <c r="E134" s="38"/>
      <c r="F134" s="195" t="s">
        <v>720</v>
      </c>
      <c r="G134" s="38"/>
      <c r="H134" s="38"/>
      <c r="I134" s="196"/>
      <c r="J134" s="38"/>
      <c r="K134" s="38"/>
      <c r="L134" s="41"/>
      <c r="M134" s="197"/>
      <c r="N134" s="198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162</v>
      </c>
      <c r="AU134" s="19" t="s">
        <v>78</v>
      </c>
    </row>
    <row r="135" spans="2:51" s="14" customFormat="1" ht="11.25">
      <c r="B135" s="210"/>
      <c r="C135" s="211"/>
      <c r="D135" s="201" t="s">
        <v>164</v>
      </c>
      <c r="E135" s="212" t="s">
        <v>19</v>
      </c>
      <c r="F135" s="213" t="s">
        <v>1482</v>
      </c>
      <c r="G135" s="211"/>
      <c r="H135" s="214">
        <v>70.98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164</v>
      </c>
      <c r="AU135" s="220" t="s">
        <v>78</v>
      </c>
      <c r="AV135" s="14" t="s">
        <v>78</v>
      </c>
      <c r="AW135" s="14" t="s">
        <v>31</v>
      </c>
      <c r="AX135" s="14" t="s">
        <v>69</v>
      </c>
      <c r="AY135" s="220" t="s">
        <v>149</v>
      </c>
    </row>
    <row r="136" spans="2:51" s="15" customFormat="1" ht="11.25">
      <c r="B136" s="221"/>
      <c r="C136" s="222"/>
      <c r="D136" s="201" t="s">
        <v>164</v>
      </c>
      <c r="E136" s="223" t="s">
        <v>19</v>
      </c>
      <c r="F136" s="224" t="s">
        <v>166</v>
      </c>
      <c r="G136" s="222"/>
      <c r="H136" s="225">
        <v>70.98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164</v>
      </c>
      <c r="AU136" s="231" t="s">
        <v>78</v>
      </c>
      <c r="AV136" s="15" t="s">
        <v>155</v>
      </c>
      <c r="AW136" s="15" t="s">
        <v>31</v>
      </c>
      <c r="AX136" s="15" t="s">
        <v>76</v>
      </c>
      <c r="AY136" s="231" t="s">
        <v>149</v>
      </c>
    </row>
    <row r="137" spans="1:65" s="2" customFormat="1" ht="16.5" customHeight="1">
      <c r="A137" s="36"/>
      <c r="B137" s="37"/>
      <c r="C137" s="233" t="s">
        <v>245</v>
      </c>
      <c r="D137" s="233" t="s">
        <v>246</v>
      </c>
      <c r="E137" s="234" t="s">
        <v>725</v>
      </c>
      <c r="F137" s="235" t="s">
        <v>726</v>
      </c>
      <c r="G137" s="236" t="s">
        <v>249</v>
      </c>
      <c r="H137" s="237">
        <v>63.882</v>
      </c>
      <c r="I137" s="238"/>
      <c r="J137" s="239">
        <f>ROUND(I137*H137,2)</f>
        <v>0</v>
      </c>
      <c r="K137" s="235" t="s">
        <v>160</v>
      </c>
      <c r="L137" s="240"/>
      <c r="M137" s="241" t="s">
        <v>19</v>
      </c>
      <c r="N137" s="242" t="s">
        <v>40</v>
      </c>
      <c r="O137" s="66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203</v>
      </c>
      <c r="AT137" s="192" t="s">
        <v>246</v>
      </c>
      <c r="AU137" s="192" t="s">
        <v>78</v>
      </c>
      <c r="AY137" s="19" t="s">
        <v>149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9" t="s">
        <v>76</v>
      </c>
      <c r="BK137" s="193">
        <f>ROUND(I137*H137,2)</f>
        <v>0</v>
      </c>
      <c r="BL137" s="19" t="s">
        <v>155</v>
      </c>
      <c r="BM137" s="192" t="s">
        <v>318</v>
      </c>
    </row>
    <row r="138" spans="2:51" s="14" customFormat="1" ht="11.25">
      <c r="B138" s="210"/>
      <c r="C138" s="211"/>
      <c r="D138" s="201" t="s">
        <v>164</v>
      </c>
      <c r="E138" s="212" t="s">
        <v>19</v>
      </c>
      <c r="F138" s="213" t="s">
        <v>1483</v>
      </c>
      <c r="G138" s="211"/>
      <c r="H138" s="214">
        <v>63.882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164</v>
      </c>
      <c r="AU138" s="220" t="s">
        <v>78</v>
      </c>
      <c r="AV138" s="14" t="s">
        <v>78</v>
      </c>
      <c r="AW138" s="14" t="s">
        <v>31</v>
      </c>
      <c r="AX138" s="14" t="s">
        <v>69</v>
      </c>
      <c r="AY138" s="220" t="s">
        <v>149</v>
      </c>
    </row>
    <row r="139" spans="2:51" s="15" customFormat="1" ht="11.25">
      <c r="B139" s="221"/>
      <c r="C139" s="222"/>
      <c r="D139" s="201" t="s">
        <v>164</v>
      </c>
      <c r="E139" s="223" t="s">
        <v>19</v>
      </c>
      <c r="F139" s="224" t="s">
        <v>166</v>
      </c>
      <c r="G139" s="222"/>
      <c r="H139" s="225">
        <v>63.882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164</v>
      </c>
      <c r="AU139" s="231" t="s">
        <v>78</v>
      </c>
      <c r="AV139" s="15" t="s">
        <v>155</v>
      </c>
      <c r="AW139" s="15" t="s">
        <v>31</v>
      </c>
      <c r="AX139" s="15" t="s">
        <v>76</v>
      </c>
      <c r="AY139" s="231" t="s">
        <v>149</v>
      </c>
    </row>
    <row r="140" spans="1:65" s="2" customFormat="1" ht="16.5" customHeight="1">
      <c r="A140" s="36"/>
      <c r="B140" s="37"/>
      <c r="C140" s="181" t="s">
        <v>252</v>
      </c>
      <c r="D140" s="181" t="s">
        <v>151</v>
      </c>
      <c r="E140" s="182" t="s">
        <v>728</v>
      </c>
      <c r="F140" s="183" t="s">
        <v>729</v>
      </c>
      <c r="G140" s="184" t="s">
        <v>107</v>
      </c>
      <c r="H140" s="185">
        <v>19.8</v>
      </c>
      <c r="I140" s="186"/>
      <c r="J140" s="187">
        <f>ROUND(I140*H140,2)</f>
        <v>0</v>
      </c>
      <c r="K140" s="183" t="s">
        <v>160</v>
      </c>
      <c r="L140" s="41"/>
      <c r="M140" s="188" t="s">
        <v>19</v>
      </c>
      <c r="N140" s="189" t="s">
        <v>40</v>
      </c>
      <c r="O140" s="66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155</v>
      </c>
      <c r="AT140" s="192" t="s">
        <v>151</v>
      </c>
      <c r="AU140" s="192" t="s">
        <v>78</v>
      </c>
      <c r="AY140" s="19" t="s">
        <v>149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9" t="s">
        <v>76</v>
      </c>
      <c r="BK140" s="193">
        <f>ROUND(I140*H140,2)</f>
        <v>0</v>
      </c>
      <c r="BL140" s="19" t="s">
        <v>155</v>
      </c>
      <c r="BM140" s="192" t="s">
        <v>328</v>
      </c>
    </row>
    <row r="141" spans="1:47" s="2" customFormat="1" ht="11.25">
      <c r="A141" s="36"/>
      <c r="B141" s="37"/>
      <c r="C141" s="38"/>
      <c r="D141" s="194" t="s">
        <v>162</v>
      </c>
      <c r="E141" s="38"/>
      <c r="F141" s="195" t="s">
        <v>730</v>
      </c>
      <c r="G141" s="38"/>
      <c r="H141" s="38"/>
      <c r="I141" s="196"/>
      <c r="J141" s="38"/>
      <c r="K141" s="38"/>
      <c r="L141" s="41"/>
      <c r="M141" s="197"/>
      <c r="N141" s="198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162</v>
      </c>
      <c r="AU141" s="19" t="s">
        <v>78</v>
      </c>
    </row>
    <row r="142" spans="2:51" s="14" customFormat="1" ht="11.25">
      <c r="B142" s="210"/>
      <c r="C142" s="211"/>
      <c r="D142" s="201" t="s">
        <v>164</v>
      </c>
      <c r="E142" s="212" t="s">
        <v>19</v>
      </c>
      <c r="F142" s="213" t="s">
        <v>1484</v>
      </c>
      <c r="G142" s="211"/>
      <c r="H142" s="214">
        <v>19.8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164</v>
      </c>
      <c r="AU142" s="220" t="s">
        <v>78</v>
      </c>
      <c r="AV142" s="14" t="s">
        <v>78</v>
      </c>
      <c r="AW142" s="14" t="s">
        <v>31</v>
      </c>
      <c r="AX142" s="14" t="s">
        <v>69</v>
      </c>
      <c r="AY142" s="220" t="s">
        <v>149</v>
      </c>
    </row>
    <row r="143" spans="2:51" s="15" customFormat="1" ht="11.25">
      <c r="B143" s="221"/>
      <c r="C143" s="222"/>
      <c r="D143" s="201" t="s">
        <v>164</v>
      </c>
      <c r="E143" s="223" t="s">
        <v>19</v>
      </c>
      <c r="F143" s="224" t="s">
        <v>166</v>
      </c>
      <c r="G143" s="222"/>
      <c r="H143" s="225">
        <v>19.8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164</v>
      </c>
      <c r="AU143" s="231" t="s">
        <v>78</v>
      </c>
      <c r="AV143" s="15" t="s">
        <v>155</v>
      </c>
      <c r="AW143" s="15" t="s">
        <v>31</v>
      </c>
      <c r="AX143" s="15" t="s">
        <v>76</v>
      </c>
      <c r="AY143" s="231" t="s">
        <v>149</v>
      </c>
    </row>
    <row r="144" spans="1:65" s="2" customFormat="1" ht="16.5" customHeight="1">
      <c r="A144" s="36"/>
      <c r="B144" s="37"/>
      <c r="C144" s="233" t="s">
        <v>8</v>
      </c>
      <c r="D144" s="233" t="s">
        <v>246</v>
      </c>
      <c r="E144" s="234" t="s">
        <v>732</v>
      </c>
      <c r="F144" s="235" t="s">
        <v>733</v>
      </c>
      <c r="G144" s="236" t="s">
        <v>249</v>
      </c>
      <c r="H144" s="237">
        <v>39.6</v>
      </c>
      <c r="I144" s="238"/>
      <c r="J144" s="239">
        <f>ROUND(I144*H144,2)</f>
        <v>0</v>
      </c>
      <c r="K144" s="235" t="s">
        <v>160</v>
      </c>
      <c r="L144" s="240"/>
      <c r="M144" s="241" t="s">
        <v>19</v>
      </c>
      <c r="N144" s="242" t="s">
        <v>40</v>
      </c>
      <c r="O144" s="66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203</v>
      </c>
      <c r="AT144" s="192" t="s">
        <v>246</v>
      </c>
      <c r="AU144" s="192" t="s">
        <v>78</v>
      </c>
      <c r="AY144" s="19" t="s">
        <v>149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9" t="s">
        <v>76</v>
      </c>
      <c r="BK144" s="193">
        <f>ROUND(I144*H144,2)</f>
        <v>0</v>
      </c>
      <c r="BL144" s="19" t="s">
        <v>155</v>
      </c>
      <c r="BM144" s="192" t="s">
        <v>338</v>
      </c>
    </row>
    <row r="145" spans="2:51" s="14" customFormat="1" ht="11.25">
      <c r="B145" s="210"/>
      <c r="C145" s="211"/>
      <c r="D145" s="201" t="s">
        <v>164</v>
      </c>
      <c r="E145" s="212" t="s">
        <v>19</v>
      </c>
      <c r="F145" s="213" t="s">
        <v>1485</v>
      </c>
      <c r="G145" s="211"/>
      <c r="H145" s="214">
        <v>39.6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164</v>
      </c>
      <c r="AU145" s="220" t="s">
        <v>78</v>
      </c>
      <c r="AV145" s="14" t="s">
        <v>78</v>
      </c>
      <c r="AW145" s="14" t="s">
        <v>31</v>
      </c>
      <c r="AX145" s="14" t="s">
        <v>69</v>
      </c>
      <c r="AY145" s="220" t="s">
        <v>149</v>
      </c>
    </row>
    <row r="146" spans="2:51" s="15" customFormat="1" ht="11.25">
      <c r="B146" s="221"/>
      <c r="C146" s="222"/>
      <c r="D146" s="201" t="s">
        <v>164</v>
      </c>
      <c r="E146" s="223" t="s">
        <v>19</v>
      </c>
      <c r="F146" s="224" t="s">
        <v>166</v>
      </c>
      <c r="G146" s="222"/>
      <c r="H146" s="225">
        <v>39.6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164</v>
      </c>
      <c r="AU146" s="231" t="s">
        <v>78</v>
      </c>
      <c r="AV146" s="15" t="s">
        <v>155</v>
      </c>
      <c r="AW146" s="15" t="s">
        <v>31</v>
      </c>
      <c r="AX146" s="15" t="s">
        <v>76</v>
      </c>
      <c r="AY146" s="231" t="s">
        <v>149</v>
      </c>
    </row>
    <row r="147" spans="2:63" s="12" customFormat="1" ht="22.9" customHeight="1">
      <c r="B147" s="165"/>
      <c r="C147" s="166"/>
      <c r="D147" s="167" t="s">
        <v>68</v>
      </c>
      <c r="E147" s="179" t="s">
        <v>155</v>
      </c>
      <c r="F147" s="179" t="s">
        <v>737</v>
      </c>
      <c r="G147" s="166"/>
      <c r="H147" s="166"/>
      <c r="I147" s="169"/>
      <c r="J147" s="180">
        <f>BK147</f>
        <v>0</v>
      </c>
      <c r="K147" s="166"/>
      <c r="L147" s="171"/>
      <c r="M147" s="172"/>
      <c r="N147" s="173"/>
      <c r="O147" s="173"/>
      <c r="P147" s="174">
        <f>SUM(P148:P151)</f>
        <v>0</v>
      </c>
      <c r="Q147" s="173"/>
      <c r="R147" s="174">
        <f>SUM(R148:R151)</f>
        <v>0</v>
      </c>
      <c r="S147" s="173"/>
      <c r="T147" s="175">
        <f>SUM(T148:T151)</f>
        <v>0</v>
      </c>
      <c r="AR147" s="176" t="s">
        <v>76</v>
      </c>
      <c r="AT147" s="177" t="s">
        <v>68</v>
      </c>
      <c r="AU147" s="177" t="s">
        <v>76</v>
      </c>
      <c r="AY147" s="176" t="s">
        <v>149</v>
      </c>
      <c r="BK147" s="178">
        <f>SUM(BK148:BK151)</f>
        <v>0</v>
      </c>
    </row>
    <row r="148" spans="1:65" s="2" customFormat="1" ht="16.5" customHeight="1">
      <c r="A148" s="36"/>
      <c r="B148" s="37"/>
      <c r="C148" s="181" t="s">
        <v>262</v>
      </c>
      <c r="D148" s="181" t="s">
        <v>151</v>
      </c>
      <c r="E148" s="182" t="s">
        <v>738</v>
      </c>
      <c r="F148" s="183" t="s">
        <v>739</v>
      </c>
      <c r="G148" s="184" t="s">
        <v>107</v>
      </c>
      <c r="H148" s="185">
        <v>6.6</v>
      </c>
      <c r="I148" s="186"/>
      <c r="J148" s="187">
        <f>ROUND(I148*H148,2)</f>
        <v>0</v>
      </c>
      <c r="K148" s="183" t="s">
        <v>160</v>
      </c>
      <c r="L148" s="41"/>
      <c r="M148" s="188" t="s">
        <v>19</v>
      </c>
      <c r="N148" s="189" t="s">
        <v>40</v>
      </c>
      <c r="O148" s="66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155</v>
      </c>
      <c r="AT148" s="192" t="s">
        <v>151</v>
      </c>
      <c r="AU148" s="192" t="s">
        <v>78</v>
      </c>
      <c r="AY148" s="19" t="s">
        <v>149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9" t="s">
        <v>76</v>
      </c>
      <c r="BK148" s="193">
        <f>ROUND(I148*H148,2)</f>
        <v>0</v>
      </c>
      <c r="BL148" s="19" t="s">
        <v>155</v>
      </c>
      <c r="BM148" s="192" t="s">
        <v>349</v>
      </c>
    </row>
    <row r="149" spans="1:47" s="2" customFormat="1" ht="11.25">
      <c r="A149" s="36"/>
      <c r="B149" s="37"/>
      <c r="C149" s="38"/>
      <c r="D149" s="194" t="s">
        <v>162</v>
      </c>
      <c r="E149" s="38"/>
      <c r="F149" s="195" t="s">
        <v>740</v>
      </c>
      <c r="G149" s="38"/>
      <c r="H149" s="38"/>
      <c r="I149" s="196"/>
      <c r="J149" s="38"/>
      <c r="K149" s="38"/>
      <c r="L149" s="41"/>
      <c r="M149" s="197"/>
      <c r="N149" s="198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162</v>
      </c>
      <c r="AU149" s="19" t="s">
        <v>78</v>
      </c>
    </row>
    <row r="150" spans="2:51" s="14" customFormat="1" ht="11.25">
      <c r="B150" s="210"/>
      <c r="C150" s="211"/>
      <c r="D150" s="201" t="s">
        <v>164</v>
      </c>
      <c r="E150" s="212" t="s">
        <v>19</v>
      </c>
      <c r="F150" s="213" t="s">
        <v>1486</v>
      </c>
      <c r="G150" s="211"/>
      <c r="H150" s="214">
        <v>6.6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164</v>
      </c>
      <c r="AU150" s="220" t="s">
        <v>78</v>
      </c>
      <c r="AV150" s="14" t="s">
        <v>78</v>
      </c>
      <c r="AW150" s="14" t="s">
        <v>31</v>
      </c>
      <c r="AX150" s="14" t="s">
        <v>69</v>
      </c>
      <c r="AY150" s="220" t="s">
        <v>149</v>
      </c>
    </row>
    <row r="151" spans="2:51" s="15" customFormat="1" ht="11.25">
      <c r="B151" s="221"/>
      <c r="C151" s="222"/>
      <c r="D151" s="201" t="s">
        <v>164</v>
      </c>
      <c r="E151" s="223" t="s">
        <v>19</v>
      </c>
      <c r="F151" s="224" t="s">
        <v>166</v>
      </c>
      <c r="G151" s="222"/>
      <c r="H151" s="225">
        <v>6.6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164</v>
      </c>
      <c r="AU151" s="231" t="s">
        <v>78</v>
      </c>
      <c r="AV151" s="15" t="s">
        <v>155</v>
      </c>
      <c r="AW151" s="15" t="s">
        <v>31</v>
      </c>
      <c r="AX151" s="15" t="s">
        <v>76</v>
      </c>
      <c r="AY151" s="231" t="s">
        <v>149</v>
      </c>
    </row>
    <row r="152" spans="2:63" s="12" customFormat="1" ht="22.9" customHeight="1">
      <c r="B152" s="165"/>
      <c r="C152" s="166"/>
      <c r="D152" s="167" t="s">
        <v>68</v>
      </c>
      <c r="E152" s="179" t="s">
        <v>180</v>
      </c>
      <c r="F152" s="179" t="s">
        <v>281</v>
      </c>
      <c r="G152" s="166"/>
      <c r="H152" s="166"/>
      <c r="I152" s="169"/>
      <c r="J152" s="180">
        <f>BK152</f>
        <v>0</v>
      </c>
      <c r="K152" s="166"/>
      <c r="L152" s="171"/>
      <c r="M152" s="172"/>
      <c r="N152" s="173"/>
      <c r="O152" s="173"/>
      <c r="P152" s="174">
        <f>SUM(P153:P162)</f>
        <v>0</v>
      </c>
      <c r="Q152" s="173"/>
      <c r="R152" s="174">
        <f>SUM(R153:R162)</f>
        <v>0</v>
      </c>
      <c r="S152" s="173"/>
      <c r="T152" s="175">
        <f>SUM(T153:T162)</f>
        <v>0</v>
      </c>
      <c r="AR152" s="176" t="s">
        <v>76</v>
      </c>
      <c r="AT152" s="177" t="s">
        <v>68</v>
      </c>
      <c r="AU152" s="177" t="s">
        <v>76</v>
      </c>
      <c r="AY152" s="176" t="s">
        <v>149</v>
      </c>
      <c r="BK152" s="178">
        <f>SUM(BK153:BK162)</f>
        <v>0</v>
      </c>
    </row>
    <row r="153" spans="1:65" s="2" customFormat="1" ht="16.5" customHeight="1">
      <c r="A153" s="36"/>
      <c r="B153" s="37"/>
      <c r="C153" s="181" t="s">
        <v>267</v>
      </c>
      <c r="D153" s="181" t="s">
        <v>151</v>
      </c>
      <c r="E153" s="182" t="s">
        <v>752</v>
      </c>
      <c r="F153" s="183" t="s">
        <v>753</v>
      </c>
      <c r="G153" s="184" t="s">
        <v>159</v>
      </c>
      <c r="H153" s="185">
        <v>23</v>
      </c>
      <c r="I153" s="186"/>
      <c r="J153" s="187">
        <f>ROUND(I153*H153,2)</f>
        <v>0</v>
      </c>
      <c r="K153" s="183" t="s">
        <v>160</v>
      </c>
      <c r="L153" s="41"/>
      <c r="M153" s="188" t="s">
        <v>19</v>
      </c>
      <c r="N153" s="189" t="s">
        <v>40</v>
      </c>
      <c r="O153" s="66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155</v>
      </c>
      <c r="AT153" s="192" t="s">
        <v>151</v>
      </c>
      <c r="AU153" s="192" t="s">
        <v>78</v>
      </c>
      <c r="AY153" s="19" t="s">
        <v>149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9" t="s">
        <v>76</v>
      </c>
      <c r="BK153" s="193">
        <f>ROUND(I153*H153,2)</f>
        <v>0</v>
      </c>
      <c r="BL153" s="19" t="s">
        <v>155</v>
      </c>
      <c r="BM153" s="192" t="s">
        <v>359</v>
      </c>
    </row>
    <row r="154" spans="1:47" s="2" customFormat="1" ht="11.25">
      <c r="A154" s="36"/>
      <c r="B154" s="37"/>
      <c r="C154" s="38"/>
      <c r="D154" s="194" t="s">
        <v>162</v>
      </c>
      <c r="E154" s="38"/>
      <c r="F154" s="195" t="s">
        <v>754</v>
      </c>
      <c r="G154" s="38"/>
      <c r="H154" s="38"/>
      <c r="I154" s="196"/>
      <c r="J154" s="38"/>
      <c r="K154" s="38"/>
      <c r="L154" s="41"/>
      <c r="M154" s="197"/>
      <c r="N154" s="198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162</v>
      </c>
      <c r="AU154" s="19" t="s">
        <v>78</v>
      </c>
    </row>
    <row r="155" spans="2:51" s="14" customFormat="1" ht="11.25">
      <c r="B155" s="210"/>
      <c r="C155" s="211"/>
      <c r="D155" s="201" t="s">
        <v>164</v>
      </c>
      <c r="E155" s="212" t="s">
        <v>19</v>
      </c>
      <c r="F155" s="213" t="s">
        <v>1487</v>
      </c>
      <c r="G155" s="211"/>
      <c r="H155" s="214">
        <v>23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164</v>
      </c>
      <c r="AU155" s="220" t="s">
        <v>78</v>
      </c>
      <c r="AV155" s="14" t="s">
        <v>78</v>
      </c>
      <c r="AW155" s="14" t="s">
        <v>31</v>
      </c>
      <c r="AX155" s="14" t="s">
        <v>69</v>
      </c>
      <c r="AY155" s="220" t="s">
        <v>149</v>
      </c>
    </row>
    <row r="156" spans="2:51" s="15" customFormat="1" ht="11.25">
      <c r="B156" s="221"/>
      <c r="C156" s="222"/>
      <c r="D156" s="201" t="s">
        <v>164</v>
      </c>
      <c r="E156" s="223" t="s">
        <v>19</v>
      </c>
      <c r="F156" s="224" t="s">
        <v>166</v>
      </c>
      <c r="G156" s="222"/>
      <c r="H156" s="225">
        <v>23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164</v>
      </c>
      <c r="AU156" s="231" t="s">
        <v>78</v>
      </c>
      <c r="AV156" s="15" t="s">
        <v>155</v>
      </c>
      <c r="AW156" s="15" t="s">
        <v>31</v>
      </c>
      <c r="AX156" s="15" t="s">
        <v>76</v>
      </c>
      <c r="AY156" s="231" t="s">
        <v>149</v>
      </c>
    </row>
    <row r="157" spans="1:65" s="2" customFormat="1" ht="16.5" customHeight="1">
      <c r="A157" s="36"/>
      <c r="B157" s="37"/>
      <c r="C157" s="181" t="s">
        <v>273</v>
      </c>
      <c r="D157" s="181" t="s">
        <v>151</v>
      </c>
      <c r="E157" s="182" t="s">
        <v>771</v>
      </c>
      <c r="F157" s="183" t="s">
        <v>772</v>
      </c>
      <c r="G157" s="184" t="s">
        <v>159</v>
      </c>
      <c r="H157" s="185">
        <v>7.6</v>
      </c>
      <c r="I157" s="186"/>
      <c r="J157" s="187">
        <f>ROUND(I157*H157,2)</f>
        <v>0</v>
      </c>
      <c r="K157" s="183" t="s">
        <v>160</v>
      </c>
      <c r="L157" s="41"/>
      <c r="M157" s="188" t="s">
        <v>19</v>
      </c>
      <c r="N157" s="189" t="s">
        <v>40</v>
      </c>
      <c r="O157" s="66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155</v>
      </c>
      <c r="AT157" s="192" t="s">
        <v>151</v>
      </c>
      <c r="AU157" s="192" t="s">
        <v>78</v>
      </c>
      <c r="AY157" s="19" t="s">
        <v>149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9" t="s">
        <v>76</v>
      </c>
      <c r="BK157" s="193">
        <f>ROUND(I157*H157,2)</f>
        <v>0</v>
      </c>
      <c r="BL157" s="19" t="s">
        <v>155</v>
      </c>
      <c r="BM157" s="192" t="s">
        <v>370</v>
      </c>
    </row>
    <row r="158" spans="1:47" s="2" customFormat="1" ht="11.25">
      <c r="A158" s="36"/>
      <c r="B158" s="37"/>
      <c r="C158" s="38"/>
      <c r="D158" s="194" t="s">
        <v>162</v>
      </c>
      <c r="E158" s="38"/>
      <c r="F158" s="195" t="s">
        <v>773</v>
      </c>
      <c r="G158" s="38"/>
      <c r="H158" s="38"/>
      <c r="I158" s="196"/>
      <c r="J158" s="38"/>
      <c r="K158" s="38"/>
      <c r="L158" s="41"/>
      <c r="M158" s="197"/>
      <c r="N158" s="198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162</v>
      </c>
      <c r="AU158" s="19" t="s">
        <v>78</v>
      </c>
    </row>
    <row r="159" spans="1:65" s="2" customFormat="1" ht="16.5" customHeight="1">
      <c r="A159" s="36"/>
      <c r="B159" s="37"/>
      <c r="C159" s="181" t="s">
        <v>282</v>
      </c>
      <c r="D159" s="181" t="s">
        <v>151</v>
      </c>
      <c r="E159" s="182" t="s">
        <v>775</v>
      </c>
      <c r="F159" s="183" t="s">
        <v>776</v>
      </c>
      <c r="G159" s="184" t="s">
        <v>159</v>
      </c>
      <c r="H159" s="185">
        <v>7.4</v>
      </c>
      <c r="I159" s="186"/>
      <c r="J159" s="187">
        <f>ROUND(I159*H159,2)</f>
        <v>0</v>
      </c>
      <c r="K159" s="183" t="s">
        <v>160</v>
      </c>
      <c r="L159" s="41"/>
      <c r="M159" s="188" t="s">
        <v>19</v>
      </c>
      <c r="N159" s="189" t="s">
        <v>40</v>
      </c>
      <c r="O159" s="66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155</v>
      </c>
      <c r="AT159" s="192" t="s">
        <v>151</v>
      </c>
      <c r="AU159" s="192" t="s">
        <v>78</v>
      </c>
      <c r="AY159" s="19" t="s">
        <v>149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9" t="s">
        <v>76</v>
      </c>
      <c r="BK159" s="193">
        <f>ROUND(I159*H159,2)</f>
        <v>0</v>
      </c>
      <c r="BL159" s="19" t="s">
        <v>155</v>
      </c>
      <c r="BM159" s="192" t="s">
        <v>379</v>
      </c>
    </row>
    <row r="160" spans="1:47" s="2" customFormat="1" ht="11.25">
      <c r="A160" s="36"/>
      <c r="B160" s="37"/>
      <c r="C160" s="38"/>
      <c r="D160" s="194" t="s">
        <v>162</v>
      </c>
      <c r="E160" s="38"/>
      <c r="F160" s="195" t="s">
        <v>777</v>
      </c>
      <c r="G160" s="38"/>
      <c r="H160" s="38"/>
      <c r="I160" s="196"/>
      <c r="J160" s="38"/>
      <c r="K160" s="38"/>
      <c r="L160" s="41"/>
      <c r="M160" s="197"/>
      <c r="N160" s="198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162</v>
      </c>
      <c r="AU160" s="19" t="s">
        <v>78</v>
      </c>
    </row>
    <row r="161" spans="1:65" s="2" customFormat="1" ht="16.5" customHeight="1">
      <c r="A161" s="36"/>
      <c r="B161" s="37"/>
      <c r="C161" s="181" t="s">
        <v>287</v>
      </c>
      <c r="D161" s="181" t="s">
        <v>151</v>
      </c>
      <c r="E161" s="182" t="s">
        <v>360</v>
      </c>
      <c r="F161" s="183" t="s">
        <v>1488</v>
      </c>
      <c r="G161" s="184" t="s">
        <v>159</v>
      </c>
      <c r="H161" s="185">
        <v>8</v>
      </c>
      <c r="I161" s="186"/>
      <c r="J161" s="187">
        <f>ROUND(I161*H161,2)</f>
        <v>0</v>
      </c>
      <c r="K161" s="183" t="s">
        <v>160</v>
      </c>
      <c r="L161" s="41"/>
      <c r="M161" s="188" t="s">
        <v>19</v>
      </c>
      <c r="N161" s="189" t="s">
        <v>40</v>
      </c>
      <c r="O161" s="66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155</v>
      </c>
      <c r="AT161" s="192" t="s">
        <v>151</v>
      </c>
      <c r="AU161" s="192" t="s">
        <v>78</v>
      </c>
      <c r="AY161" s="19" t="s">
        <v>149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9" t="s">
        <v>76</v>
      </c>
      <c r="BK161" s="193">
        <f>ROUND(I161*H161,2)</f>
        <v>0</v>
      </c>
      <c r="BL161" s="19" t="s">
        <v>155</v>
      </c>
      <c r="BM161" s="192" t="s">
        <v>391</v>
      </c>
    </row>
    <row r="162" spans="1:47" s="2" customFormat="1" ht="11.25">
      <c r="A162" s="36"/>
      <c r="B162" s="37"/>
      <c r="C162" s="38"/>
      <c r="D162" s="194" t="s">
        <v>162</v>
      </c>
      <c r="E162" s="38"/>
      <c r="F162" s="195" t="s">
        <v>363</v>
      </c>
      <c r="G162" s="38"/>
      <c r="H162" s="38"/>
      <c r="I162" s="196"/>
      <c r="J162" s="38"/>
      <c r="K162" s="38"/>
      <c r="L162" s="41"/>
      <c r="M162" s="197"/>
      <c r="N162" s="198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162</v>
      </c>
      <c r="AU162" s="19" t="s">
        <v>78</v>
      </c>
    </row>
    <row r="163" spans="2:63" s="12" customFormat="1" ht="22.9" customHeight="1">
      <c r="B163" s="165"/>
      <c r="C163" s="166"/>
      <c r="D163" s="167" t="s">
        <v>68</v>
      </c>
      <c r="E163" s="179" t="s">
        <v>203</v>
      </c>
      <c r="F163" s="179" t="s">
        <v>369</v>
      </c>
      <c r="G163" s="166"/>
      <c r="H163" s="166"/>
      <c r="I163" s="169"/>
      <c r="J163" s="180">
        <f>BK163</f>
        <v>0</v>
      </c>
      <c r="K163" s="166"/>
      <c r="L163" s="171"/>
      <c r="M163" s="172"/>
      <c r="N163" s="173"/>
      <c r="O163" s="173"/>
      <c r="P163" s="174">
        <f>SUM(P164:P190)</f>
        <v>0</v>
      </c>
      <c r="Q163" s="173"/>
      <c r="R163" s="174">
        <f>SUM(R164:R190)</f>
        <v>0</v>
      </c>
      <c r="S163" s="173"/>
      <c r="T163" s="175">
        <f>SUM(T164:T190)</f>
        <v>0</v>
      </c>
      <c r="AR163" s="176" t="s">
        <v>76</v>
      </c>
      <c r="AT163" s="177" t="s">
        <v>68</v>
      </c>
      <c r="AU163" s="177" t="s">
        <v>76</v>
      </c>
      <c r="AY163" s="176" t="s">
        <v>149</v>
      </c>
      <c r="BK163" s="178">
        <f>SUM(BK164:BK190)</f>
        <v>0</v>
      </c>
    </row>
    <row r="164" spans="1:65" s="2" customFormat="1" ht="16.5" customHeight="1">
      <c r="A164" s="36"/>
      <c r="B164" s="37"/>
      <c r="C164" s="181" t="s">
        <v>7</v>
      </c>
      <c r="D164" s="181" t="s">
        <v>151</v>
      </c>
      <c r="E164" s="182" t="s">
        <v>1489</v>
      </c>
      <c r="F164" s="183" t="s">
        <v>1490</v>
      </c>
      <c r="G164" s="184" t="s">
        <v>191</v>
      </c>
      <c r="H164" s="185">
        <v>9.7</v>
      </c>
      <c r="I164" s="186"/>
      <c r="J164" s="187">
        <f>ROUND(I164*H164,2)</f>
        <v>0</v>
      </c>
      <c r="K164" s="183" t="s">
        <v>160</v>
      </c>
      <c r="L164" s="41"/>
      <c r="M164" s="188" t="s">
        <v>19</v>
      </c>
      <c r="N164" s="189" t="s">
        <v>40</v>
      </c>
      <c r="O164" s="66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155</v>
      </c>
      <c r="AT164" s="192" t="s">
        <v>151</v>
      </c>
      <c r="AU164" s="192" t="s">
        <v>78</v>
      </c>
      <c r="AY164" s="19" t="s">
        <v>149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9" t="s">
        <v>76</v>
      </c>
      <c r="BK164" s="193">
        <f>ROUND(I164*H164,2)</f>
        <v>0</v>
      </c>
      <c r="BL164" s="19" t="s">
        <v>155</v>
      </c>
      <c r="BM164" s="192" t="s">
        <v>401</v>
      </c>
    </row>
    <row r="165" spans="1:47" s="2" customFormat="1" ht="11.25">
      <c r="A165" s="36"/>
      <c r="B165" s="37"/>
      <c r="C165" s="38"/>
      <c r="D165" s="194" t="s">
        <v>162</v>
      </c>
      <c r="E165" s="38"/>
      <c r="F165" s="195" t="s">
        <v>1491</v>
      </c>
      <c r="G165" s="38"/>
      <c r="H165" s="38"/>
      <c r="I165" s="196"/>
      <c r="J165" s="38"/>
      <c r="K165" s="38"/>
      <c r="L165" s="41"/>
      <c r="M165" s="197"/>
      <c r="N165" s="198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162</v>
      </c>
      <c r="AU165" s="19" t="s">
        <v>78</v>
      </c>
    </row>
    <row r="166" spans="2:51" s="14" customFormat="1" ht="11.25">
      <c r="B166" s="210"/>
      <c r="C166" s="211"/>
      <c r="D166" s="201" t="s">
        <v>164</v>
      </c>
      <c r="E166" s="212" t="s">
        <v>19</v>
      </c>
      <c r="F166" s="213" t="s">
        <v>1492</v>
      </c>
      <c r="G166" s="211"/>
      <c r="H166" s="214">
        <v>9.7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164</v>
      </c>
      <c r="AU166" s="220" t="s">
        <v>78</v>
      </c>
      <c r="AV166" s="14" t="s">
        <v>78</v>
      </c>
      <c r="AW166" s="14" t="s">
        <v>31</v>
      </c>
      <c r="AX166" s="14" t="s">
        <v>69</v>
      </c>
      <c r="AY166" s="220" t="s">
        <v>149</v>
      </c>
    </row>
    <row r="167" spans="2:51" s="15" customFormat="1" ht="11.25">
      <c r="B167" s="221"/>
      <c r="C167" s="222"/>
      <c r="D167" s="201" t="s">
        <v>164</v>
      </c>
      <c r="E167" s="223" t="s">
        <v>19</v>
      </c>
      <c r="F167" s="224" t="s">
        <v>166</v>
      </c>
      <c r="G167" s="222"/>
      <c r="H167" s="225">
        <v>9.7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164</v>
      </c>
      <c r="AU167" s="231" t="s">
        <v>78</v>
      </c>
      <c r="AV167" s="15" t="s">
        <v>155</v>
      </c>
      <c r="AW167" s="15" t="s">
        <v>31</v>
      </c>
      <c r="AX167" s="15" t="s">
        <v>76</v>
      </c>
      <c r="AY167" s="231" t="s">
        <v>149</v>
      </c>
    </row>
    <row r="168" spans="1:65" s="2" customFormat="1" ht="16.5" customHeight="1">
      <c r="A168" s="36"/>
      <c r="B168" s="37"/>
      <c r="C168" s="233" t="s">
        <v>298</v>
      </c>
      <c r="D168" s="233" t="s">
        <v>246</v>
      </c>
      <c r="E168" s="234" t="s">
        <v>1493</v>
      </c>
      <c r="F168" s="235" t="s">
        <v>1494</v>
      </c>
      <c r="G168" s="236" t="s">
        <v>191</v>
      </c>
      <c r="H168" s="237">
        <v>9.797</v>
      </c>
      <c r="I168" s="238"/>
      <c r="J168" s="239">
        <f>ROUND(I168*H168,2)</f>
        <v>0</v>
      </c>
      <c r="K168" s="235" t="s">
        <v>160</v>
      </c>
      <c r="L168" s="240"/>
      <c r="M168" s="241" t="s">
        <v>19</v>
      </c>
      <c r="N168" s="242" t="s">
        <v>40</v>
      </c>
      <c r="O168" s="66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203</v>
      </c>
      <c r="AT168" s="192" t="s">
        <v>246</v>
      </c>
      <c r="AU168" s="192" t="s">
        <v>78</v>
      </c>
      <c r="AY168" s="19" t="s">
        <v>149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9" t="s">
        <v>76</v>
      </c>
      <c r="BK168" s="193">
        <f>ROUND(I168*H168,2)</f>
        <v>0</v>
      </c>
      <c r="BL168" s="19" t="s">
        <v>155</v>
      </c>
      <c r="BM168" s="192" t="s">
        <v>409</v>
      </c>
    </row>
    <row r="169" spans="2:51" s="14" customFormat="1" ht="11.25">
      <c r="B169" s="210"/>
      <c r="C169" s="211"/>
      <c r="D169" s="201" t="s">
        <v>164</v>
      </c>
      <c r="E169" s="212" t="s">
        <v>19</v>
      </c>
      <c r="F169" s="213" t="s">
        <v>1495</v>
      </c>
      <c r="G169" s="211"/>
      <c r="H169" s="214">
        <v>9.797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164</v>
      </c>
      <c r="AU169" s="220" t="s">
        <v>78</v>
      </c>
      <c r="AV169" s="14" t="s">
        <v>78</v>
      </c>
      <c r="AW169" s="14" t="s">
        <v>31</v>
      </c>
      <c r="AX169" s="14" t="s">
        <v>69</v>
      </c>
      <c r="AY169" s="220" t="s">
        <v>149</v>
      </c>
    </row>
    <row r="170" spans="2:51" s="15" customFormat="1" ht="11.25">
      <c r="B170" s="221"/>
      <c r="C170" s="222"/>
      <c r="D170" s="201" t="s">
        <v>164</v>
      </c>
      <c r="E170" s="223" t="s">
        <v>19</v>
      </c>
      <c r="F170" s="224" t="s">
        <v>166</v>
      </c>
      <c r="G170" s="222"/>
      <c r="H170" s="225">
        <v>9.797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164</v>
      </c>
      <c r="AU170" s="231" t="s">
        <v>78</v>
      </c>
      <c r="AV170" s="15" t="s">
        <v>155</v>
      </c>
      <c r="AW170" s="15" t="s">
        <v>31</v>
      </c>
      <c r="AX170" s="15" t="s">
        <v>76</v>
      </c>
      <c r="AY170" s="231" t="s">
        <v>149</v>
      </c>
    </row>
    <row r="171" spans="1:65" s="2" customFormat="1" ht="16.5" customHeight="1">
      <c r="A171" s="36"/>
      <c r="B171" s="37"/>
      <c r="C171" s="181" t="s">
        <v>303</v>
      </c>
      <c r="D171" s="181" t="s">
        <v>151</v>
      </c>
      <c r="E171" s="182" t="s">
        <v>1496</v>
      </c>
      <c r="F171" s="183" t="s">
        <v>1497</v>
      </c>
      <c r="G171" s="184" t="s">
        <v>191</v>
      </c>
      <c r="H171" s="185">
        <v>51</v>
      </c>
      <c r="I171" s="186"/>
      <c r="J171" s="187">
        <f>ROUND(I171*H171,2)</f>
        <v>0</v>
      </c>
      <c r="K171" s="183" t="s">
        <v>160</v>
      </c>
      <c r="L171" s="41"/>
      <c r="M171" s="188" t="s">
        <v>19</v>
      </c>
      <c r="N171" s="189" t="s">
        <v>40</v>
      </c>
      <c r="O171" s="66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155</v>
      </c>
      <c r="AT171" s="192" t="s">
        <v>151</v>
      </c>
      <c r="AU171" s="192" t="s">
        <v>78</v>
      </c>
      <c r="AY171" s="19" t="s">
        <v>149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9" t="s">
        <v>76</v>
      </c>
      <c r="BK171" s="193">
        <f>ROUND(I171*H171,2)</f>
        <v>0</v>
      </c>
      <c r="BL171" s="19" t="s">
        <v>155</v>
      </c>
      <c r="BM171" s="192" t="s">
        <v>418</v>
      </c>
    </row>
    <row r="172" spans="1:47" s="2" customFormat="1" ht="11.25">
      <c r="A172" s="36"/>
      <c r="B172" s="37"/>
      <c r="C172" s="38"/>
      <c r="D172" s="194" t="s">
        <v>162</v>
      </c>
      <c r="E172" s="38"/>
      <c r="F172" s="195" t="s">
        <v>1498</v>
      </c>
      <c r="G172" s="38"/>
      <c r="H172" s="38"/>
      <c r="I172" s="196"/>
      <c r="J172" s="38"/>
      <c r="K172" s="38"/>
      <c r="L172" s="41"/>
      <c r="M172" s="197"/>
      <c r="N172" s="198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162</v>
      </c>
      <c r="AU172" s="19" t="s">
        <v>78</v>
      </c>
    </row>
    <row r="173" spans="1:65" s="2" customFormat="1" ht="16.5" customHeight="1">
      <c r="A173" s="36"/>
      <c r="B173" s="37"/>
      <c r="C173" s="181" t="s">
        <v>308</v>
      </c>
      <c r="D173" s="181" t="s">
        <v>151</v>
      </c>
      <c r="E173" s="182" t="s">
        <v>1110</v>
      </c>
      <c r="F173" s="183" t="s">
        <v>1499</v>
      </c>
      <c r="G173" s="184" t="s">
        <v>191</v>
      </c>
      <c r="H173" s="185">
        <v>54</v>
      </c>
      <c r="I173" s="186"/>
      <c r="J173" s="187">
        <f>ROUND(I173*H173,2)</f>
        <v>0</v>
      </c>
      <c r="K173" s="183" t="s">
        <v>19</v>
      </c>
      <c r="L173" s="41"/>
      <c r="M173" s="188" t="s">
        <v>19</v>
      </c>
      <c r="N173" s="189" t="s">
        <v>40</v>
      </c>
      <c r="O173" s="66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155</v>
      </c>
      <c r="AT173" s="192" t="s">
        <v>151</v>
      </c>
      <c r="AU173" s="192" t="s">
        <v>78</v>
      </c>
      <c r="AY173" s="19" t="s">
        <v>149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76</v>
      </c>
      <c r="BK173" s="193">
        <f>ROUND(I173*H173,2)</f>
        <v>0</v>
      </c>
      <c r="BL173" s="19" t="s">
        <v>155</v>
      </c>
      <c r="BM173" s="192" t="s">
        <v>427</v>
      </c>
    </row>
    <row r="174" spans="1:47" s="2" customFormat="1" ht="19.5">
      <c r="A174" s="36"/>
      <c r="B174" s="37"/>
      <c r="C174" s="38"/>
      <c r="D174" s="201" t="s">
        <v>184</v>
      </c>
      <c r="E174" s="38"/>
      <c r="F174" s="232" t="s">
        <v>1500</v>
      </c>
      <c r="G174" s="38"/>
      <c r="H174" s="38"/>
      <c r="I174" s="196"/>
      <c r="J174" s="38"/>
      <c r="K174" s="38"/>
      <c r="L174" s="41"/>
      <c r="M174" s="197"/>
      <c r="N174" s="198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184</v>
      </c>
      <c r="AU174" s="19" t="s">
        <v>78</v>
      </c>
    </row>
    <row r="175" spans="1:65" s="2" customFormat="1" ht="21.75" customHeight="1">
      <c r="A175" s="36"/>
      <c r="B175" s="37"/>
      <c r="C175" s="181" t="s">
        <v>313</v>
      </c>
      <c r="D175" s="181" t="s">
        <v>151</v>
      </c>
      <c r="E175" s="182" t="s">
        <v>1501</v>
      </c>
      <c r="F175" s="183" t="s">
        <v>1502</v>
      </c>
      <c r="G175" s="184" t="s">
        <v>191</v>
      </c>
      <c r="H175" s="185">
        <v>11</v>
      </c>
      <c r="I175" s="186"/>
      <c r="J175" s="187">
        <f>ROUND(I175*H175,2)</f>
        <v>0</v>
      </c>
      <c r="K175" s="183" t="s">
        <v>160</v>
      </c>
      <c r="L175" s="41"/>
      <c r="M175" s="188" t="s">
        <v>19</v>
      </c>
      <c r="N175" s="189" t="s">
        <v>40</v>
      </c>
      <c r="O175" s="66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155</v>
      </c>
      <c r="AT175" s="192" t="s">
        <v>151</v>
      </c>
      <c r="AU175" s="192" t="s">
        <v>78</v>
      </c>
      <c r="AY175" s="19" t="s">
        <v>149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9" t="s">
        <v>76</v>
      </c>
      <c r="BK175" s="193">
        <f>ROUND(I175*H175,2)</f>
        <v>0</v>
      </c>
      <c r="BL175" s="19" t="s">
        <v>155</v>
      </c>
      <c r="BM175" s="192" t="s">
        <v>436</v>
      </c>
    </row>
    <row r="176" spans="1:47" s="2" customFormat="1" ht="11.25">
      <c r="A176" s="36"/>
      <c r="B176" s="37"/>
      <c r="C176" s="38"/>
      <c r="D176" s="194" t="s">
        <v>162</v>
      </c>
      <c r="E176" s="38"/>
      <c r="F176" s="195" t="s">
        <v>1503</v>
      </c>
      <c r="G176" s="38"/>
      <c r="H176" s="38"/>
      <c r="I176" s="196"/>
      <c r="J176" s="38"/>
      <c r="K176" s="38"/>
      <c r="L176" s="41"/>
      <c r="M176" s="197"/>
      <c r="N176" s="198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162</v>
      </c>
      <c r="AU176" s="19" t="s">
        <v>78</v>
      </c>
    </row>
    <row r="177" spans="1:65" s="2" customFormat="1" ht="16.5" customHeight="1">
      <c r="A177" s="36"/>
      <c r="B177" s="37"/>
      <c r="C177" s="181" t="s">
        <v>318</v>
      </c>
      <c r="D177" s="181" t="s">
        <v>151</v>
      </c>
      <c r="E177" s="182" t="s">
        <v>1107</v>
      </c>
      <c r="F177" s="183" t="s">
        <v>1504</v>
      </c>
      <c r="G177" s="184" t="s">
        <v>191</v>
      </c>
      <c r="H177" s="185">
        <v>12</v>
      </c>
      <c r="I177" s="186"/>
      <c r="J177" s="187">
        <f>ROUND(I177*H177,2)</f>
        <v>0</v>
      </c>
      <c r="K177" s="183" t="s">
        <v>19</v>
      </c>
      <c r="L177" s="41"/>
      <c r="M177" s="188" t="s">
        <v>19</v>
      </c>
      <c r="N177" s="189" t="s">
        <v>40</v>
      </c>
      <c r="O177" s="66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155</v>
      </c>
      <c r="AT177" s="192" t="s">
        <v>151</v>
      </c>
      <c r="AU177" s="192" t="s">
        <v>78</v>
      </c>
      <c r="AY177" s="19" t="s">
        <v>149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9" t="s">
        <v>76</v>
      </c>
      <c r="BK177" s="193">
        <f>ROUND(I177*H177,2)</f>
        <v>0</v>
      </c>
      <c r="BL177" s="19" t="s">
        <v>155</v>
      </c>
      <c r="BM177" s="192" t="s">
        <v>444</v>
      </c>
    </row>
    <row r="178" spans="1:47" s="2" customFormat="1" ht="19.5">
      <c r="A178" s="36"/>
      <c r="B178" s="37"/>
      <c r="C178" s="38"/>
      <c r="D178" s="201" t="s">
        <v>184</v>
      </c>
      <c r="E178" s="38"/>
      <c r="F178" s="232" t="s">
        <v>1500</v>
      </c>
      <c r="G178" s="38"/>
      <c r="H178" s="38"/>
      <c r="I178" s="196"/>
      <c r="J178" s="38"/>
      <c r="K178" s="38"/>
      <c r="L178" s="41"/>
      <c r="M178" s="197"/>
      <c r="N178" s="198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184</v>
      </c>
      <c r="AU178" s="19" t="s">
        <v>78</v>
      </c>
    </row>
    <row r="179" spans="1:65" s="2" customFormat="1" ht="21.75" customHeight="1">
      <c r="A179" s="36"/>
      <c r="B179" s="37"/>
      <c r="C179" s="181" t="s">
        <v>323</v>
      </c>
      <c r="D179" s="181" t="s">
        <v>151</v>
      </c>
      <c r="E179" s="182" t="s">
        <v>1505</v>
      </c>
      <c r="F179" s="183" t="s">
        <v>1506</v>
      </c>
      <c r="G179" s="184" t="s">
        <v>191</v>
      </c>
      <c r="H179" s="185">
        <v>1</v>
      </c>
      <c r="I179" s="186"/>
      <c r="J179" s="187">
        <f>ROUND(I179*H179,2)</f>
        <v>0</v>
      </c>
      <c r="K179" s="183" t="s">
        <v>160</v>
      </c>
      <c r="L179" s="41"/>
      <c r="M179" s="188" t="s">
        <v>19</v>
      </c>
      <c r="N179" s="189" t="s">
        <v>40</v>
      </c>
      <c r="O179" s="66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2" t="s">
        <v>155</v>
      </c>
      <c r="AT179" s="192" t="s">
        <v>151</v>
      </c>
      <c r="AU179" s="192" t="s">
        <v>78</v>
      </c>
      <c r="AY179" s="19" t="s">
        <v>149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9" t="s">
        <v>76</v>
      </c>
      <c r="BK179" s="193">
        <f>ROUND(I179*H179,2)</f>
        <v>0</v>
      </c>
      <c r="BL179" s="19" t="s">
        <v>155</v>
      </c>
      <c r="BM179" s="192" t="s">
        <v>454</v>
      </c>
    </row>
    <row r="180" spans="1:47" s="2" customFormat="1" ht="11.25">
      <c r="A180" s="36"/>
      <c r="B180" s="37"/>
      <c r="C180" s="38"/>
      <c r="D180" s="194" t="s">
        <v>162</v>
      </c>
      <c r="E180" s="38"/>
      <c r="F180" s="195" t="s">
        <v>1507</v>
      </c>
      <c r="G180" s="38"/>
      <c r="H180" s="38"/>
      <c r="I180" s="196"/>
      <c r="J180" s="38"/>
      <c r="K180" s="38"/>
      <c r="L180" s="41"/>
      <c r="M180" s="197"/>
      <c r="N180" s="198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162</v>
      </c>
      <c r="AU180" s="19" t="s">
        <v>78</v>
      </c>
    </row>
    <row r="181" spans="1:65" s="2" customFormat="1" ht="16.5" customHeight="1">
      <c r="A181" s="36"/>
      <c r="B181" s="37"/>
      <c r="C181" s="181" t="s">
        <v>328</v>
      </c>
      <c r="D181" s="181" t="s">
        <v>151</v>
      </c>
      <c r="E181" s="182" t="s">
        <v>1103</v>
      </c>
      <c r="F181" s="183" t="s">
        <v>1508</v>
      </c>
      <c r="G181" s="184" t="s">
        <v>191</v>
      </c>
      <c r="H181" s="185">
        <v>6</v>
      </c>
      <c r="I181" s="186"/>
      <c r="J181" s="187">
        <f>ROUND(I181*H181,2)</f>
        <v>0</v>
      </c>
      <c r="K181" s="183" t="s">
        <v>19</v>
      </c>
      <c r="L181" s="41"/>
      <c r="M181" s="188" t="s">
        <v>19</v>
      </c>
      <c r="N181" s="189" t="s">
        <v>40</v>
      </c>
      <c r="O181" s="66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155</v>
      </c>
      <c r="AT181" s="192" t="s">
        <v>151</v>
      </c>
      <c r="AU181" s="192" t="s">
        <v>78</v>
      </c>
      <c r="AY181" s="19" t="s">
        <v>149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9" t="s">
        <v>76</v>
      </c>
      <c r="BK181" s="193">
        <f>ROUND(I181*H181,2)</f>
        <v>0</v>
      </c>
      <c r="BL181" s="19" t="s">
        <v>155</v>
      </c>
      <c r="BM181" s="192" t="s">
        <v>465</v>
      </c>
    </row>
    <row r="182" spans="1:47" s="2" customFormat="1" ht="19.5">
      <c r="A182" s="36"/>
      <c r="B182" s="37"/>
      <c r="C182" s="38"/>
      <c r="D182" s="201" t="s">
        <v>184</v>
      </c>
      <c r="E182" s="38"/>
      <c r="F182" s="232" t="s">
        <v>1500</v>
      </c>
      <c r="G182" s="38"/>
      <c r="H182" s="38"/>
      <c r="I182" s="196"/>
      <c r="J182" s="38"/>
      <c r="K182" s="38"/>
      <c r="L182" s="41"/>
      <c r="M182" s="197"/>
      <c r="N182" s="198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184</v>
      </c>
      <c r="AU182" s="19" t="s">
        <v>78</v>
      </c>
    </row>
    <row r="183" spans="1:65" s="2" customFormat="1" ht="16.5" customHeight="1">
      <c r="A183" s="36"/>
      <c r="B183" s="37"/>
      <c r="C183" s="181" t="s">
        <v>333</v>
      </c>
      <c r="D183" s="181" t="s">
        <v>151</v>
      </c>
      <c r="E183" s="182" t="s">
        <v>1152</v>
      </c>
      <c r="F183" s="183" t="s">
        <v>1153</v>
      </c>
      <c r="G183" s="184" t="s">
        <v>191</v>
      </c>
      <c r="H183" s="185">
        <v>63</v>
      </c>
      <c r="I183" s="186"/>
      <c r="J183" s="187">
        <f>ROUND(I183*H183,2)</f>
        <v>0</v>
      </c>
      <c r="K183" s="183" t="s">
        <v>160</v>
      </c>
      <c r="L183" s="41"/>
      <c r="M183" s="188" t="s">
        <v>19</v>
      </c>
      <c r="N183" s="189" t="s">
        <v>40</v>
      </c>
      <c r="O183" s="66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155</v>
      </c>
      <c r="AT183" s="192" t="s">
        <v>151</v>
      </c>
      <c r="AU183" s="192" t="s">
        <v>78</v>
      </c>
      <c r="AY183" s="19" t="s">
        <v>149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9" t="s">
        <v>76</v>
      </c>
      <c r="BK183" s="193">
        <f>ROUND(I183*H183,2)</f>
        <v>0</v>
      </c>
      <c r="BL183" s="19" t="s">
        <v>155</v>
      </c>
      <c r="BM183" s="192" t="s">
        <v>474</v>
      </c>
    </row>
    <row r="184" spans="1:47" s="2" customFormat="1" ht="11.25">
      <c r="A184" s="36"/>
      <c r="B184" s="37"/>
      <c r="C184" s="38"/>
      <c r="D184" s="194" t="s">
        <v>162</v>
      </c>
      <c r="E184" s="38"/>
      <c r="F184" s="195" t="s">
        <v>1155</v>
      </c>
      <c r="G184" s="38"/>
      <c r="H184" s="38"/>
      <c r="I184" s="196"/>
      <c r="J184" s="38"/>
      <c r="K184" s="38"/>
      <c r="L184" s="41"/>
      <c r="M184" s="197"/>
      <c r="N184" s="198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162</v>
      </c>
      <c r="AU184" s="19" t="s">
        <v>78</v>
      </c>
    </row>
    <row r="185" spans="2:51" s="14" customFormat="1" ht="11.25">
      <c r="B185" s="210"/>
      <c r="C185" s="211"/>
      <c r="D185" s="201" t="s">
        <v>164</v>
      </c>
      <c r="E185" s="212" t="s">
        <v>19</v>
      </c>
      <c r="F185" s="213" t="s">
        <v>1509</v>
      </c>
      <c r="G185" s="211"/>
      <c r="H185" s="214">
        <v>63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164</v>
      </c>
      <c r="AU185" s="220" t="s">
        <v>78</v>
      </c>
      <c r="AV185" s="14" t="s">
        <v>78</v>
      </c>
      <c r="AW185" s="14" t="s">
        <v>31</v>
      </c>
      <c r="AX185" s="14" t="s">
        <v>69</v>
      </c>
      <c r="AY185" s="220" t="s">
        <v>149</v>
      </c>
    </row>
    <row r="186" spans="2:51" s="15" customFormat="1" ht="11.25">
      <c r="B186" s="221"/>
      <c r="C186" s="222"/>
      <c r="D186" s="201" t="s">
        <v>164</v>
      </c>
      <c r="E186" s="223" t="s">
        <v>19</v>
      </c>
      <c r="F186" s="224" t="s">
        <v>166</v>
      </c>
      <c r="G186" s="222"/>
      <c r="H186" s="225">
        <v>63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164</v>
      </c>
      <c r="AU186" s="231" t="s">
        <v>78</v>
      </c>
      <c r="AV186" s="15" t="s">
        <v>155</v>
      </c>
      <c r="AW186" s="15" t="s">
        <v>31</v>
      </c>
      <c r="AX186" s="15" t="s">
        <v>76</v>
      </c>
      <c r="AY186" s="231" t="s">
        <v>149</v>
      </c>
    </row>
    <row r="187" spans="1:65" s="2" customFormat="1" ht="16.5" customHeight="1">
      <c r="A187" s="36"/>
      <c r="B187" s="37"/>
      <c r="C187" s="181" t="s">
        <v>338</v>
      </c>
      <c r="D187" s="181" t="s">
        <v>151</v>
      </c>
      <c r="E187" s="182" t="s">
        <v>1144</v>
      </c>
      <c r="F187" s="183" t="s">
        <v>1145</v>
      </c>
      <c r="G187" s="184" t="s">
        <v>191</v>
      </c>
      <c r="H187" s="185">
        <v>63</v>
      </c>
      <c r="I187" s="186"/>
      <c r="J187" s="187">
        <f>ROUND(I187*H187,2)</f>
        <v>0</v>
      </c>
      <c r="K187" s="183" t="s">
        <v>160</v>
      </c>
      <c r="L187" s="41"/>
      <c r="M187" s="188" t="s">
        <v>19</v>
      </c>
      <c r="N187" s="189" t="s">
        <v>40</v>
      </c>
      <c r="O187" s="66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2" t="s">
        <v>155</v>
      </c>
      <c r="AT187" s="192" t="s">
        <v>151</v>
      </c>
      <c r="AU187" s="192" t="s">
        <v>78</v>
      </c>
      <c r="AY187" s="19" t="s">
        <v>149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9" t="s">
        <v>76</v>
      </c>
      <c r="BK187" s="193">
        <f>ROUND(I187*H187,2)</f>
        <v>0</v>
      </c>
      <c r="BL187" s="19" t="s">
        <v>155</v>
      </c>
      <c r="BM187" s="192" t="s">
        <v>482</v>
      </c>
    </row>
    <row r="188" spans="1:47" s="2" customFormat="1" ht="11.25">
      <c r="A188" s="36"/>
      <c r="B188" s="37"/>
      <c r="C188" s="38"/>
      <c r="D188" s="194" t="s">
        <v>162</v>
      </c>
      <c r="E188" s="38"/>
      <c r="F188" s="195" t="s">
        <v>1147</v>
      </c>
      <c r="G188" s="38"/>
      <c r="H188" s="38"/>
      <c r="I188" s="196"/>
      <c r="J188" s="38"/>
      <c r="K188" s="38"/>
      <c r="L188" s="41"/>
      <c r="M188" s="197"/>
      <c r="N188" s="198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162</v>
      </c>
      <c r="AU188" s="19" t="s">
        <v>78</v>
      </c>
    </row>
    <row r="189" spans="1:65" s="2" customFormat="1" ht="16.5" customHeight="1">
      <c r="A189" s="36"/>
      <c r="B189" s="37"/>
      <c r="C189" s="181" t="s">
        <v>344</v>
      </c>
      <c r="D189" s="181" t="s">
        <v>151</v>
      </c>
      <c r="E189" s="182" t="s">
        <v>868</v>
      </c>
      <c r="F189" s="183" t="s">
        <v>869</v>
      </c>
      <c r="G189" s="184" t="s">
        <v>191</v>
      </c>
      <c r="H189" s="185">
        <v>63</v>
      </c>
      <c r="I189" s="186"/>
      <c r="J189" s="187">
        <f>ROUND(I189*H189,2)</f>
        <v>0</v>
      </c>
      <c r="K189" s="183" t="s">
        <v>160</v>
      </c>
      <c r="L189" s="41"/>
      <c r="M189" s="188" t="s">
        <v>19</v>
      </c>
      <c r="N189" s="189" t="s">
        <v>40</v>
      </c>
      <c r="O189" s="66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155</v>
      </c>
      <c r="AT189" s="192" t="s">
        <v>151</v>
      </c>
      <c r="AU189" s="192" t="s">
        <v>78</v>
      </c>
      <c r="AY189" s="19" t="s">
        <v>149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9" t="s">
        <v>76</v>
      </c>
      <c r="BK189" s="193">
        <f>ROUND(I189*H189,2)</f>
        <v>0</v>
      </c>
      <c r="BL189" s="19" t="s">
        <v>155</v>
      </c>
      <c r="BM189" s="192" t="s">
        <v>492</v>
      </c>
    </row>
    <row r="190" spans="1:47" s="2" customFormat="1" ht="11.25">
      <c r="A190" s="36"/>
      <c r="B190" s="37"/>
      <c r="C190" s="38"/>
      <c r="D190" s="194" t="s">
        <v>162</v>
      </c>
      <c r="E190" s="38"/>
      <c r="F190" s="195" t="s">
        <v>871</v>
      </c>
      <c r="G190" s="38"/>
      <c r="H190" s="38"/>
      <c r="I190" s="196"/>
      <c r="J190" s="38"/>
      <c r="K190" s="38"/>
      <c r="L190" s="41"/>
      <c r="M190" s="197"/>
      <c r="N190" s="198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162</v>
      </c>
      <c r="AU190" s="19" t="s">
        <v>78</v>
      </c>
    </row>
    <row r="191" spans="2:63" s="12" customFormat="1" ht="22.9" customHeight="1">
      <c r="B191" s="165"/>
      <c r="C191" s="166"/>
      <c r="D191" s="167" t="s">
        <v>68</v>
      </c>
      <c r="E191" s="179" t="s">
        <v>872</v>
      </c>
      <c r="F191" s="179" t="s">
        <v>873</v>
      </c>
      <c r="G191" s="166"/>
      <c r="H191" s="166"/>
      <c r="I191" s="169"/>
      <c r="J191" s="180">
        <f>BK191</f>
        <v>0</v>
      </c>
      <c r="K191" s="166"/>
      <c r="L191" s="171"/>
      <c r="M191" s="172"/>
      <c r="N191" s="173"/>
      <c r="O191" s="173"/>
      <c r="P191" s="174">
        <f>SUM(P192:P229)</f>
        <v>0</v>
      </c>
      <c r="Q191" s="173"/>
      <c r="R191" s="174">
        <f>SUM(R192:R229)</f>
        <v>0</v>
      </c>
      <c r="S191" s="173"/>
      <c r="T191" s="175">
        <f>SUM(T192:T229)</f>
        <v>0</v>
      </c>
      <c r="AR191" s="176" t="s">
        <v>76</v>
      </c>
      <c r="AT191" s="177" t="s">
        <v>68</v>
      </c>
      <c r="AU191" s="177" t="s">
        <v>76</v>
      </c>
      <c r="AY191" s="176" t="s">
        <v>149</v>
      </c>
      <c r="BK191" s="178">
        <f>SUM(BK192:BK229)</f>
        <v>0</v>
      </c>
    </row>
    <row r="192" spans="1:65" s="2" customFormat="1" ht="16.5" customHeight="1">
      <c r="A192" s="36"/>
      <c r="B192" s="37"/>
      <c r="C192" s="181" t="s">
        <v>349</v>
      </c>
      <c r="D192" s="181" t="s">
        <v>151</v>
      </c>
      <c r="E192" s="182" t="s">
        <v>1510</v>
      </c>
      <c r="F192" s="183" t="s">
        <v>1511</v>
      </c>
      <c r="G192" s="184" t="s">
        <v>382</v>
      </c>
      <c r="H192" s="185">
        <v>16</v>
      </c>
      <c r="I192" s="186"/>
      <c r="J192" s="187">
        <f>ROUND(I192*H192,2)</f>
        <v>0</v>
      </c>
      <c r="K192" s="183" t="s">
        <v>160</v>
      </c>
      <c r="L192" s="41"/>
      <c r="M192" s="188" t="s">
        <v>19</v>
      </c>
      <c r="N192" s="189" t="s">
        <v>40</v>
      </c>
      <c r="O192" s="66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2" t="s">
        <v>155</v>
      </c>
      <c r="AT192" s="192" t="s">
        <v>151</v>
      </c>
      <c r="AU192" s="192" t="s">
        <v>78</v>
      </c>
      <c r="AY192" s="19" t="s">
        <v>149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9" t="s">
        <v>76</v>
      </c>
      <c r="BK192" s="193">
        <f>ROUND(I192*H192,2)</f>
        <v>0</v>
      </c>
      <c r="BL192" s="19" t="s">
        <v>155</v>
      </c>
      <c r="BM192" s="192" t="s">
        <v>504</v>
      </c>
    </row>
    <row r="193" spans="1:47" s="2" customFormat="1" ht="11.25">
      <c r="A193" s="36"/>
      <c r="B193" s="37"/>
      <c r="C193" s="38"/>
      <c r="D193" s="194" t="s">
        <v>162</v>
      </c>
      <c r="E193" s="38"/>
      <c r="F193" s="195" t="s">
        <v>1512</v>
      </c>
      <c r="G193" s="38"/>
      <c r="H193" s="38"/>
      <c r="I193" s="196"/>
      <c r="J193" s="38"/>
      <c r="K193" s="38"/>
      <c r="L193" s="41"/>
      <c r="M193" s="197"/>
      <c r="N193" s="198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162</v>
      </c>
      <c r="AU193" s="19" t="s">
        <v>78</v>
      </c>
    </row>
    <row r="194" spans="1:65" s="2" customFormat="1" ht="16.5" customHeight="1">
      <c r="A194" s="36"/>
      <c r="B194" s="37"/>
      <c r="C194" s="181" t="s">
        <v>278</v>
      </c>
      <c r="D194" s="181" t="s">
        <v>151</v>
      </c>
      <c r="E194" s="182" t="s">
        <v>1513</v>
      </c>
      <c r="F194" s="183" t="s">
        <v>1514</v>
      </c>
      <c r="G194" s="184" t="s">
        <v>154</v>
      </c>
      <c r="H194" s="185">
        <v>13</v>
      </c>
      <c r="I194" s="186"/>
      <c r="J194" s="187">
        <f>ROUND(I194*H194,2)</f>
        <v>0</v>
      </c>
      <c r="K194" s="183" t="s">
        <v>19</v>
      </c>
      <c r="L194" s="41"/>
      <c r="M194" s="188" t="s">
        <v>19</v>
      </c>
      <c r="N194" s="189" t="s">
        <v>40</v>
      </c>
      <c r="O194" s="66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2" t="s">
        <v>155</v>
      </c>
      <c r="AT194" s="192" t="s">
        <v>151</v>
      </c>
      <c r="AU194" s="192" t="s">
        <v>78</v>
      </c>
      <c r="AY194" s="19" t="s">
        <v>149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9" t="s">
        <v>76</v>
      </c>
      <c r="BK194" s="193">
        <f>ROUND(I194*H194,2)</f>
        <v>0</v>
      </c>
      <c r="BL194" s="19" t="s">
        <v>155</v>
      </c>
      <c r="BM194" s="192" t="s">
        <v>513</v>
      </c>
    </row>
    <row r="195" spans="1:47" s="2" customFormat="1" ht="19.5">
      <c r="A195" s="36"/>
      <c r="B195" s="37"/>
      <c r="C195" s="38"/>
      <c r="D195" s="201" t="s">
        <v>184</v>
      </c>
      <c r="E195" s="38"/>
      <c r="F195" s="232" t="s">
        <v>1500</v>
      </c>
      <c r="G195" s="38"/>
      <c r="H195" s="38"/>
      <c r="I195" s="196"/>
      <c r="J195" s="38"/>
      <c r="K195" s="38"/>
      <c r="L195" s="41"/>
      <c r="M195" s="197"/>
      <c r="N195" s="198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184</v>
      </c>
      <c r="AU195" s="19" t="s">
        <v>78</v>
      </c>
    </row>
    <row r="196" spans="1:65" s="2" customFormat="1" ht="16.5" customHeight="1">
      <c r="A196" s="36"/>
      <c r="B196" s="37"/>
      <c r="C196" s="181" t="s">
        <v>359</v>
      </c>
      <c r="D196" s="181" t="s">
        <v>151</v>
      </c>
      <c r="E196" s="182" t="s">
        <v>1515</v>
      </c>
      <c r="F196" s="183" t="s">
        <v>1516</v>
      </c>
      <c r="G196" s="184" t="s">
        <v>154</v>
      </c>
      <c r="H196" s="185">
        <v>3</v>
      </c>
      <c r="I196" s="186"/>
      <c r="J196" s="187">
        <f>ROUND(I196*H196,2)</f>
        <v>0</v>
      </c>
      <c r="K196" s="183" t="s">
        <v>19</v>
      </c>
      <c r="L196" s="41"/>
      <c r="M196" s="188" t="s">
        <v>19</v>
      </c>
      <c r="N196" s="189" t="s">
        <v>40</v>
      </c>
      <c r="O196" s="66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2" t="s">
        <v>155</v>
      </c>
      <c r="AT196" s="192" t="s">
        <v>151</v>
      </c>
      <c r="AU196" s="192" t="s">
        <v>78</v>
      </c>
      <c r="AY196" s="19" t="s">
        <v>149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9" t="s">
        <v>76</v>
      </c>
      <c r="BK196" s="193">
        <f>ROUND(I196*H196,2)</f>
        <v>0</v>
      </c>
      <c r="BL196" s="19" t="s">
        <v>155</v>
      </c>
      <c r="BM196" s="192" t="s">
        <v>523</v>
      </c>
    </row>
    <row r="197" spans="1:47" s="2" customFormat="1" ht="19.5">
      <c r="A197" s="36"/>
      <c r="B197" s="37"/>
      <c r="C197" s="38"/>
      <c r="D197" s="201" t="s">
        <v>184</v>
      </c>
      <c r="E197" s="38"/>
      <c r="F197" s="232" t="s">
        <v>1500</v>
      </c>
      <c r="G197" s="38"/>
      <c r="H197" s="38"/>
      <c r="I197" s="196"/>
      <c r="J197" s="38"/>
      <c r="K197" s="38"/>
      <c r="L197" s="41"/>
      <c r="M197" s="197"/>
      <c r="N197" s="198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184</v>
      </c>
      <c r="AU197" s="19" t="s">
        <v>78</v>
      </c>
    </row>
    <row r="198" spans="1:65" s="2" customFormat="1" ht="16.5" customHeight="1">
      <c r="A198" s="36"/>
      <c r="B198" s="37"/>
      <c r="C198" s="181" t="s">
        <v>364</v>
      </c>
      <c r="D198" s="181" t="s">
        <v>151</v>
      </c>
      <c r="E198" s="182" t="s">
        <v>1517</v>
      </c>
      <c r="F198" s="183" t="s">
        <v>1518</v>
      </c>
      <c r="G198" s="184" t="s">
        <v>382</v>
      </c>
      <c r="H198" s="185">
        <v>3</v>
      </c>
      <c r="I198" s="186"/>
      <c r="J198" s="187">
        <f>ROUND(I198*H198,2)</f>
        <v>0</v>
      </c>
      <c r="K198" s="183" t="s">
        <v>160</v>
      </c>
      <c r="L198" s="41"/>
      <c r="M198" s="188" t="s">
        <v>19</v>
      </c>
      <c r="N198" s="189" t="s">
        <v>40</v>
      </c>
      <c r="O198" s="66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2" t="s">
        <v>155</v>
      </c>
      <c r="AT198" s="192" t="s">
        <v>151</v>
      </c>
      <c r="AU198" s="192" t="s">
        <v>78</v>
      </c>
      <c r="AY198" s="19" t="s">
        <v>149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9" t="s">
        <v>76</v>
      </c>
      <c r="BK198" s="193">
        <f>ROUND(I198*H198,2)</f>
        <v>0</v>
      </c>
      <c r="BL198" s="19" t="s">
        <v>155</v>
      </c>
      <c r="BM198" s="192" t="s">
        <v>535</v>
      </c>
    </row>
    <row r="199" spans="1:47" s="2" customFormat="1" ht="11.25">
      <c r="A199" s="36"/>
      <c r="B199" s="37"/>
      <c r="C199" s="38"/>
      <c r="D199" s="194" t="s">
        <v>162</v>
      </c>
      <c r="E199" s="38"/>
      <c r="F199" s="195" t="s">
        <v>1519</v>
      </c>
      <c r="G199" s="38"/>
      <c r="H199" s="38"/>
      <c r="I199" s="196"/>
      <c r="J199" s="38"/>
      <c r="K199" s="38"/>
      <c r="L199" s="41"/>
      <c r="M199" s="197"/>
      <c r="N199" s="198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162</v>
      </c>
      <c r="AU199" s="19" t="s">
        <v>78</v>
      </c>
    </row>
    <row r="200" spans="1:65" s="2" customFormat="1" ht="16.5" customHeight="1">
      <c r="A200" s="36"/>
      <c r="B200" s="37"/>
      <c r="C200" s="181" t="s">
        <v>370</v>
      </c>
      <c r="D200" s="181" t="s">
        <v>151</v>
      </c>
      <c r="E200" s="182" t="s">
        <v>1520</v>
      </c>
      <c r="F200" s="183" t="s">
        <v>1521</v>
      </c>
      <c r="G200" s="184" t="s">
        <v>154</v>
      </c>
      <c r="H200" s="185">
        <v>1</v>
      </c>
      <c r="I200" s="186"/>
      <c r="J200" s="187">
        <f>ROUND(I200*H200,2)</f>
        <v>0</v>
      </c>
      <c r="K200" s="183" t="s">
        <v>19</v>
      </c>
      <c r="L200" s="41"/>
      <c r="M200" s="188" t="s">
        <v>19</v>
      </c>
      <c r="N200" s="189" t="s">
        <v>40</v>
      </c>
      <c r="O200" s="66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2" t="s">
        <v>155</v>
      </c>
      <c r="AT200" s="192" t="s">
        <v>151</v>
      </c>
      <c r="AU200" s="192" t="s">
        <v>78</v>
      </c>
      <c r="AY200" s="19" t="s">
        <v>149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9" t="s">
        <v>76</v>
      </c>
      <c r="BK200" s="193">
        <f>ROUND(I200*H200,2)</f>
        <v>0</v>
      </c>
      <c r="BL200" s="19" t="s">
        <v>155</v>
      </c>
      <c r="BM200" s="192" t="s">
        <v>546</v>
      </c>
    </row>
    <row r="201" spans="1:47" s="2" customFormat="1" ht="19.5">
      <c r="A201" s="36"/>
      <c r="B201" s="37"/>
      <c r="C201" s="38"/>
      <c r="D201" s="201" t="s">
        <v>184</v>
      </c>
      <c r="E201" s="38"/>
      <c r="F201" s="232" t="s">
        <v>1500</v>
      </c>
      <c r="G201" s="38"/>
      <c r="H201" s="38"/>
      <c r="I201" s="196"/>
      <c r="J201" s="38"/>
      <c r="K201" s="38"/>
      <c r="L201" s="41"/>
      <c r="M201" s="197"/>
      <c r="N201" s="198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184</v>
      </c>
      <c r="AU201" s="19" t="s">
        <v>78</v>
      </c>
    </row>
    <row r="202" spans="1:65" s="2" customFormat="1" ht="16.5" customHeight="1">
      <c r="A202" s="36"/>
      <c r="B202" s="37"/>
      <c r="C202" s="181" t="s">
        <v>374</v>
      </c>
      <c r="D202" s="181" t="s">
        <v>151</v>
      </c>
      <c r="E202" s="182" t="s">
        <v>1522</v>
      </c>
      <c r="F202" s="183" t="s">
        <v>1523</v>
      </c>
      <c r="G202" s="184" t="s">
        <v>154</v>
      </c>
      <c r="H202" s="185">
        <v>2</v>
      </c>
      <c r="I202" s="186"/>
      <c r="J202" s="187">
        <f>ROUND(I202*H202,2)</f>
        <v>0</v>
      </c>
      <c r="K202" s="183" t="s">
        <v>19</v>
      </c>
      <c r="L202" s="41"/>
      <c r="M202" s="188" t="s">
        <v>19</v>
      </c>
      <c r="N202" s="189" t="s">
        <v>40</v>
      </c>
      <c r="O202" s="66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2" t="s">
        <v>155</v>
      </c>
      <c r="AT202" s="192" t="s">
        <v>151</v>
      </c>
      <c r="AU202" s="192" t="s">
        <v>78</v>
      </c>
      <c r="AY202" s="19" t="s">
        <v>149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9" t="s">
        <v>76</v>
      </c>
      <c r="BK202" s="193">
        <f>ROUND(I202*H202,2)</f>
        <v>0</v>
      </c>
      <c r="BL202" s="19" t="s">
        <v>155</v>
      </c>
      <c r="BM202" s="192" t="s">
        <v>555</v>
      </c>
    </row>
    <row r="203" spans="1:47" s="2" customFormat="1" ht="19.5">
      <c r="A203" s="36"/>
      <c r="B203" s="37"/>
      <c r="C203" s="38"/>
      <c r="D203" s="201" t="s">
        <v>184</v>
      </c>
      <c r="E203" s="38"/>
      <c r="F203" s="232" t="s">
        <v>1500</v>
      </c>
      <c r="G203" s="38"/>
      <c r="H203" s="38"/>
      <c r="I203" s="196"/>
      <c r="J203" s="38"/>
      <c r="K203" s="38"/>
      <c r="L203" s="41"/>
      <c r="M203" s="197"/>
      <c r="N203" s="198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184</v>
      </c>
      <c r="AU203" s="19" t="s">
        <v>78</v>
      </c>
    </row>
    <row r="204" spans="1:65" s="2" customFormat="1" ht="16.5" customHeight="1">
      <c r="A204" s="36"/>
      <c r="B204" s="37"/>
      <c r="C204" s="181" t="s">
        <v>379</v>
      </c>
      <c r="D204" s="181" t="s">
        <v>151</v>
      </c>
      <c r="E204" s="182" t="s">
        <v>1524</v>
      </c>
      <c r="F204" s="183" t="s">
        <v>1525</v>
      </c>
      <c r="G204" s="184" t="s">
        <v>154</v>
      </c>
      <c r="H204" s="185">
        <v>19</v>
      </c>
      <c r="I204" s="186"/>
      <c r="J204" s="187">
        <f>ROUND(I204*H204,2)</f>
        <v>0</v>
      </c>
      <c r="K204" s="183" t="s">
        <v>19</v>
      </c>
      <c r="L204" s="41"/>
      <c r="M204" s="188" t="s">
        <v>19</v>
      </c>
      <c r="N204" s="189" t="s">
        <v>40</v>
      </c>
      <c r="O204" s="66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2" t="s">
        <v>155</v>
      </c>
      <c r="AT204" s="192" t="s">
        <v>151</v>
      </c>
      <c r="AU204" s="192" t="s">
        <v>78</v>
      </c>
      <c r="AY204" s="19" t="s">
        <v>149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9" t="s">
        <v>76</v>
      </c>
      <c r="BK204" s="193">
        <f>ROUND(I204*H204,2)</f>
        <v>0</v>
      </c>
      <c r="BL204" s="19" t="s">
        <v>155</v>
      </c>
      <c r="BM204" s="192" t="s">
        <v>565</v>
      </c>
    </row>
    <row r="205" spans="1:47" s="2" customFormat="1" ht="19.5">
      <c r="A205" s="36"/>
      <c r="B205" s="37"/>
      <c r="C205" s="38"/>
      <c r="D205" s="201" t="s">
        <v>184</v>
      </c>
      <c r="E205" s="38"/>
      <c r="F205" s="232" t="s">
        <v>1500</v>
      </c>
      <c r="G205" s="38"/>
      <c r="H205" s="38"/>
      <c r="I205" s="196"/>
      <c r="J205" s="38"/>
      <c r="K205" s="38"/>
      <c r="L205" s="41"/>
      <c r="M205" s="197"/>
      <c r="N205" s="198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184</v>
      </c>
      <c r="AU205" s="19" t="s">
        <v>78</v>
      </c>
    </row>
    <row r="206" spans="1:65" s="2" customFormat="1" ht="16.5" customHeight="1">
      <c r="A206" s="36"/>
      <c r="B206" s="37"/>
      <c r="C206" s="181" t="s">
        <v>387</v>
      </c>
      <c r="D206" s="181" t="s">
        <v>151</v>
      </c>
      <c r="E206" s="182" t="s">
        <v>1526</v>
      </c>
      <c r="F206" s="183" t="s">
        <v>1527</v>
      </c>
      <c r="G206" s="184" t="s">
        <v>382</v>
      </c>
      <c r="H206" s="185">
        <v>16</v>
      </c>
      <c r="I206" s="186"/>
      <c r="J206" s="187">
        <f>ROUND(I206*H206,2)</f>
        <v>0</v>
      </c>
      <c r="K206" s="183" t="s">
        <v>160</v>
      </c>
      <c r="L206" s="41"/>
      <c r="M206" s="188" t="s">
        <v>19</v>
      </c>
      <c r="N206" s="189" t="s">
        <v>40</v>
      </c>
      <c r="O206" s="66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2" t="s">
        <v>155</v>
      </c>
      <c r="AT206" s="192" t="s">
        <v>151</v>
      </c>
      <c r="AU206" s="192" t="s">
        <v>78</v>
      </c>
      <c r="AY206" s="19" t="s">
        <v>149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9" t="s">
        <v>76</v>
      </c>
      <c r="BK206" s="193">
        <f>ROUND(I206*H206,2)</f>
        <v>0</v>
      </c>
      <c r="BL206" s="19" t="s">
        <v>155</v>
      </c>
      <c r="BM206" s="192" t="s">
        <v>580</v>
      </c>
    </row>
    <row r="207" spans="1:47" s="2" customFormat="1" ht="11.25">
      <c r="A207" s="36"/>
      <c r="B207" s="37"/>
      <c r="C207" s="38"/>
      <c r="D207" s="194" t="s">
        <v>162</v>
      </c>
      <c r="E207" s="38"/>
      <c r="F207" s="195" t="s">
        <v>1528</v>
      </c>
      <c r="G207" s="38"/>
      <c r="H207" s="38"/>
      <c r="I207" s="196"/>
      <c r="J207" s="38"/>
      <c r="K207" s="38"/>
      <c r="L207" s="41"/>
      <c r="M207" s="197"/>
      <c r="N207" s="198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162</v>
      </c>
      <c r="AU207" s="19" t="s">
        <v>78</v>
      </c>
    </row>
    <row r="208" spans="1:65" s="2" customFormat="1" ht="16.5" customHeight="1">
      <c r="A208" s="36"/>
      <c r="B208" s="37"/>
      <c r="C208" s="181" t="s">
        <v>391</v>
      </c>
      <c r="D208" s="181" t="s">
        <v>151</v>
      </c>
      <c r="E208" s="182" t="s">
        <v>1529</v>
      </c>
      <c r="F208" s="183" t="s">
        <v>1530</v>
      </c>
      <c r="G208" s="184" t="s">
        <v>382</v>
      </c>
      <c r="H208" s="185">
        <v>2</v>
      </c>
      <c r="I208" s="186"/>
      <c r="J208" s="187">
        <f>ROUND(I208*H208,2)</f>
        <v>0</v>
      </c>
      <c r="K208" s="183" t="s">
        <v>160</v>
      </c>
      <c r="L208" s="41"/>
      <c r="M208" s="188" t="s">
        <v>19</v>
      </c>
      <c r="N208" s="189" t="s">
        <v>40</v>
      </c>
      <c r="O208" s="66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2" t="s">
        <v>155</v>
      </c>
      <c r="AT208" s="192" t="s">
        <v>151</v>
      </c>
      <c r="AU208" s="192" t="s">
        <v>78</v>
      </c>
      <c r="AY208" s="19" t="s">
        <v>149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9" t="s">
        <v>76</v>
      </c>
      <c r="BK208" s="193">
        <f>ROUND(I208*H208,2)</f>
        <v>0</v>
      </c>
      <c r="BL208" s="19" t="s">
        <v>155</v>
      </c>
      <c r="BM208" s="192" t="s">
        <v>593</v>
      </c>
    </row>
    <row r="209" spans="1:47" s="2" customFormat="1" ht="11.25">
      <c r="A209" s="36"/>
      <c r="B209" s="37"/>
      <c r="C209" s="38"/>
      <c r="D209" s="194" t="s">
        <v>162</v>
      </c>
      <c r="E209" s="38"/>
      <c r="F209" s="195" t="s">
        <v>1531</v>
      </c>
      <c r="G209" s="38"/>
      <c r="H209" s="38"/>
      <c r="I209" s="196"/>
      <c r="J209" s="38"/>
      <c r="K209" s="38"/>
      <c r="L209" s="41"/>
      <c r="M209" s="197"/>
      <c r="N209" s="198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162</v>
      </c>
      <c r="AU209" s="19" t="s">
        <v>78</v>
      </c>
    </row>
    <row r="210" spans="1:65" s="2" customFormat="1" ht="16.5" customHeight="1">
      <c r="A210" s="36"/>
      <c r="B210" s="37"/>
      <c r="C210" s="181" t="s">
        <v>396</v>
      </c>
      <c r="D210" s="181" t="s">
        <v>151</v>
      </c>
      <c r="E210" s="182" t="s">
        <v>1532</v>
      </c>
      <c r="F210" s="183" t="s">
        <v>1533</v>
      </c>
      <c r="G210" s="184" t="s">
        <v>382</v>
      </c>
      <c r="H210" s="185">
        <v>1</v>
      </c>
      <c r="I210" s="186"/>
      <c r="J210" s="187">
        <f>ROUND(I210*H210,2)</f>
        <v>0</v>
      </c>
      <c r="K210" s="183" t="s">
        <v>160</v>
      </c>
      <c r="L210" s="41"/>
      <c r="M210" s="188" t="s">
        <v>19</v>
      </c>
      <c r="N210" s="189" t="s">
        <v>40</v>
      </c>
      <c r="O210" s="66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2" t="s">
        <v>155</v>
      </c>
      <c r="AT210" s="192" t="s">
        <v>151</v>
      </c>
      <c r="AU210" s="192" t="s">
        <v>78</v>
      </c>
      <c r="AY210" s="19" t="s">
        <v>149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9" t="s">
        <v>76</v>
      </c>
      <c r="BK210" s="193">
        <f>ROUND(I210*H210,2)</f>
        <v>0</v>
      </c>
      <c r="BL210" s="19" t="s">
        <v>155</v>
      </c>
      <c r="BM210" s="192" t="s">
        <v>607</v>
      </c>
    </row>
    <row r="211" spans="1:47" s="2" customFormat="1" ht="11.25">
      <c r="A211" s="36"/>
      <c r="B211" s="37"/>
      <c r="C211" s="38"/>
      <c r="D211" s="194" t="s">
        <v>162</v>
      </c>
      <c r="E211" s="38"/>
      <c r="F211" s="195" t="s">
        <v>1534</v>
      </c>
      <c r="G211" s="38"/>
      <c r="H211" s="38"/>
      <c r="I211" s="196"/>
      <c r="J211" s="38"/>
      <c r="K211" s="38"/>
      <c r="L211" s="41"/>
      <c r="M211" s="197"/>
      <c r="N211" s="198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162</v>
      </c>
      <c r="AU211" s="19" t="s">
        <v>78</v>
      </c>
    </row>
    <row r="212" spans="1:65" s="2" customFormat="1" ht="16.5" customHeight="1">
      <c r="A212" s="36"/>
      <c r="B212" s="37"/>
      <c r="C212" s="181" t="s">
        <v>401</v>
      </c>
      <c r="D212" s="181" t="s">
        <v>151</v>
      </c>
      <c r="E212" s="182" t="s">
        <v>1121</v>
      </c>
      <c r="F212" s="183" t="s">
        <v>1535</v>
      </c>
      <c r="G212" s="184" t="s">
        <v>154</v>
      </c>
      <c r="H212" s="185">
        <v>16</v>
      </c>
      <c r="I212" s="186"/>
      <c r="J212" s="187">
        <f>ROUND(I212*H212,2)</f>
        <v>0</v>
      </c>
      <c r="K212" s="183" t="s">
        <v>19</v>
      </c>
      <c r="L212" s="41"/>
      <c r="M212" s="188" t="s">
        <v>19</v>
      </c>
      <c r="N212" s="189" t="s">
        <v>40</v>
      </c>
      <c r="O212" s="66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2" t="s">
        <v>155</v>
      </c>
      <c r="AT212" s="192" t="s">
        <v>151</v>
      </c>
      <c r="AU212" s="192" t="s">
        <v>78</v>
      </c>
      <c r="AY212" s="19" t="s">
        <v>149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9" t="s">
        <v>76</v>
      </c>
      <c r="BK212" s="193">
        <f>ROUND(I212*H212,2)</f>
        <v>0</v>
      </c>
      <c r="BL212" s="19" t="s">
        <v>155</v>
      </c>
      <c r="BM212" s="192" t="s">
        <v>617</v>
      </c>
    </row>
    <row r="213" spans="1:47" s="2" customFormat="1" ht="19.5">
      <c r="A213" s="36"/>
      <c r="B213" s="37"/>
      <c r="C213" s="38"/>
      <c r="D213" s="201" t="s">
        <v>184</v>
      </c>
      <c r="E213" s="38"/>
      <c r="F213" s="232" t="s">
        <v>1500</v>
      </c>
      <c r="G213" s="38"/>
      <c r="H213" s="38"/>
      <c r="I213" s="196"/>
      <c r="J213" s="38"/>
      <c r="K213" s="38"/>
      <c r="L213" s="41"/>
      <c r="M213" s="197"/>
      <c r="N213" s="198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184</v>
      </c>
      <c r="AU213" s="19" t="s">
        <v>78</v>
      </c>
    </row>
    <row r="214" spans="1:65" s="2" customFormat="1" ht="16.5" customHeight="1">
      <c r="A214" s="36"/>
      <c r="B214" s="37"/>
      <c r="C214" s="181" t="s">
        <v>173</v>
      </c>
      <c r="D214" s="181" t="s">
        <v>151</v>
      </c>
      <c r="E214" s="182" t="s">
        <v>1125</v>
      </c>
      <c r="F214" s="183" t="s">
        <v>1536</v>
      </c>
      <c r="G214" s="184" t="s">
        <v>154</v>
      </c>
      <c r="H214" s="185">
        <v>2</v>
      </c>
      <c r="I214" s="186"/>
      <c r="J214" s="187">
        <f>ROUND(I214*H214,2)</f>
        <v>0</v>
      </c>
      <c r="K214" s="183" t="s">
        <v>19</v>
      </c>
      <c r="L214" s="41"/>
      <c r="M214" s="188" t="s">
        <v>19</v>
      </c>
      <c r="N214" s="189" t="s">
        <v>40</v>
      </c>
      <c r="O214" s="66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2" t="s">
        <v>155</v>
      </c>
      <c r="AT214" s="192" t="s">
        <v>151</v>
      </c>
      <c r="AU214" s="192" t="s">
        <v>78</v>
      </c>
      <c r="AY214" s="19" t="s">
        <v>149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9" t="s">
        <v>76</v>
      </c>
      <c r="BK214" s="193">
        <f>ROUND(I214*H214,2)</f>
        <v>0</v>
      </c>
      <c r="BL214" s="19" t="s">
        <v>155</v>
      </c>
      <c r="BM214" s="192" t="s">
        <v>626</v>
      </c>
    </row>
    <row r="215" spans="1:47" s="2" customFormat="1" ht="19.5">
      <c r="A215" s="36"/>
      <c r="B215" s="37"/>
      <c r="C215" s="38"/>
      <c r="D215" s="201" t="s">
        <v>184</v>
      </c>
      <c r="E215" s="38"/>
      <c r="F215" s="232" t="s">
        <v>1500</v>
      </c>
      <c r="G215" s="38"/>
      <c r="H215" s="38"/>
      <c r="I215" s="196"/>
      <c r="J215" s="38"/>
      <c r="K215" s="38"/>
      <c r="L215" s="41"/>
      <c r="M215" s="197"/>
      <c r="N215" s="198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184</v>
      </c>
      <c r="AU215" s="19" t="s">
        <v>78</v>
      </c>
    </row>
    <row r="216" spans="1:65" s="2" customFormat="1" ht="16.5" customHeight="1">
      <c r="A216" s="36"/>
      <c r="B216" s="37"/>
      <c r="C216" s="181" t="s">
        <v>409</v>
      </c>
      <c r="D216" s="181" t="s">
        <v>151</v>
      </c>
      <c r="E216" s="182" t="s">
        <v>1130</v>
      </c>
      <c r="F216" s="183" t="s">
        <v>1537</v>
      </c>
      <c r="G216" s="184" t="s">
        <v>154</v>
      </c>
      <c r="H216" s="185">
        <v>1</v>
      </c>
      <c r="I216" s="186"/>
      <c r="J216" s="187">
        <f>ROUND(I216*H216,2)</f>
        <v>0</v>
      </c>
      <c r="K216" s="183" t="s">
        <v>19</v>
      </c>
      <c r="L216" s="41"/>
      <c r="M216" s="188" t="s">
        <v>19</v>
      </c>
      <c r="N216" s="189" t="s">
        <v>40</v>
      </c>
      <c r="O216" s="66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2" t="s">
        <v>155</v>
      </c>
      <c r="AT216" s="192" t="s">
        <v>151</v>
      </c>
      <c r="AU216" s="192" t="s">
        <v>78</v>
      </c>
      <c r="AY216" s="19" t="s">
        <v>149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9" t="s">
        <v>76</v>
      </c>
      <c r="BK216" s="193">
        <f>ROUND(I216*H216,2)</f>
        <v>0</v>
      </c>
      <c r="BL216" s="19" t="s">
        <v>155</v>
      </c>
      <c r="BM216" s="192" t="s">
        <v>789</v>
      </c>
    </row>
    <row r="217" spans="1:47" s="2" customFormat="1" ht="19.5">
      <c r="A217" s="36"/>
      <c r="B217" s="37"/>
      <c r="C217" s="38"/>
      <c r="D217" s="201" t="s">
        <v>184</v>
      </c>
      <c r="E217" s="38"/>
      <c r="F217" s="232" t="s">
        <v>1500</v>
      </c>
      <c r="G217" s="38"/>
      <c r="H217" s="38"/>
      <c r="I217" s="196"/>
      <c r="J217" s="38"/>
      <c r="K217" s="38"/>
      <c r="L217" s="41"/>
      <c r="M217" s="197"/>
      <c r="N217" s="198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184</v>
      </c>
      <c r="AU217" s="19" t="s">
        <v>78</v>
      </c>
    </row>
    <row r="218" spans="1:65" s="2" customFormat="1" ht="16.5" customHeight="1">
      <c r="A218" s="36"/>
      <c r="B218" s="37"/>
      <c r="C218" s="181" t="s">
        <v>414</v>
      </c>
      <c r="D218" s="181" t="s">
        <v>151</v>
      </c>
      <c r="E218" s="182" t="s">
        <v>1538</v>
      </c>
      <c r="F218" s="183" t="s">
        <v>1539</v>
      </c>
      <c r="G218" s="184" t="s">
        <v>382</v>
      </c>
      <c r="H218" s="185">
        <v>10</v>
      </c>
      <c r="I218" s="186"/>
      <c r="J218" s="187">
        <f>ROUND(I218*H218,2)</f>
        <v>0</v>
      </c>
      <c r="K218" s="183" t="s">
        <v>160</v>
      </c>
      <c r="L218" s="41"/>
      <c r="M218" s="188" t="s">
        <v>19</v>
      </c>
      <c r="N218" s="189" t="s">
        <v>40</v>
      </c>
      <c r="O218" s="66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2" t="s">
        <v>155</v>
      </c>
      <c r="AT218" s="192" t="s">
        <v>151</v>
      </c>
      <c r="AU218" s="192" t="s">
        <v>78</v>
      </c>
      <c r="AY218" s="19" t="s">
        <v>149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9" t="s">
        <v>76</v>
      </c>
      <c r="BK218" s="193">
        <f>ROUND(I218*H218,2)</f>
        <v>0</v>
      </c>
      <c r="BL218" s="19" t="s">
        <v>155</v>
      </c>
      <c r="BM218" s="192" t="s">
        <v>793</v>
      </c>
    </row>
    <row r="219" spans="1:47" s="2" customFormat="1" ht="11.25">
      <c r="A219" s="36"/>
      <c r="B219" s="37"/>
      <c r="C219" s="38"/>
      <c r="D219" s="194" t="s">
        <v>162</v>
      </c>
      <c r="E219" s="38"/>
      <c r="F219" s="195" t="s">
        <v>1540</v>
      </c>
      <c r="G219" s="38"/>
      <c r="H219" s="38"/>
      <c r="I219" s="196"/>
      <c r="J219" s="38"/>
      <c r="K219" s="38"/>
      <c r="L219" s="41"/>
      <c r="M219" s="197"/>
      <c r="N219" s="198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162</v>
      </c>
      <c r="AU219" s="19" t="s">
        <v>78</v>
      </c>
    </row>
    <row r="220" spans="1:65" s="2" customFormat="1" ht="16.5" customHeight="1">
      <c r="A220" s="36"/>
      <c r="B220" s="37"/>
      <c r="C220" s="181" t="s">
        <v>418</v>
      </c>
      <c r="D220" s="181" t="s">
        <v>151</v>
      </c>
      <c r="E220" s="182" t="s">
        <v>1541</v>
      </c>
      <c r="F220" s="183" t="s">
        <v>1542</v>
      </c>
      <c r="G220" s="184" t="s">
        <v>154</v>
      </c>
      <c r="H220" s="185">
        <v>8</v>
      </c>
      <c r="I220" s="186"/>
      <c r="J220" s="187">
        <f>ROUND(I220*H220,2)</f>
        <v>0</v>
      </c>
      <c r="K220" s="183" t="s">
        <v>19</v>
      </c>
      <c r="L220" s="41"/>
      <c r="M220" s="188" t="s">
        <v>19</v>
      </c>
      <c r="N220" s="189" t="s">
        <v>40</v>
      </c>
      <c r="O220" s="66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2" t="s">
        <v>155</v>
      </c>
      <c r="AT220" s="192" t="s">
        <v>151</v>
      </c>
      <c r="AU220" s="192" t="s">
        <v>78</v>
      </c>
      <c r="AY220" s="19" t="s">
        <v>149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9" t="s">
        <v>76</v>
      </c>
      <c r="BK220" s="193">
        <f>ROUND(I220*H220,2)</f>
        <v>0</v>
      </c>
      <c r="BL220" s="19" t="s">
        <v>155</v>
      </c>
      <c r="BM220" s="192" t="s">
        <v>796</v>
      </c>
    </row>
    <row r="221" spans="1:47" s="2" customFormat="1" ht="19.5">
      <c r="A221" s="36"/>
      <c r="B221" s="37"/>
      <c r="C221" s="38"/>
      <c r="D221" s="201" t="s">
        <v>184</v>
      </c>
      <c r="E221" s="38"/>
      <c r="F221" s="232" t="s">
        <v>1500</v>
      </c>
      <c r="G221" s="38"/>
      <c r="H221" s="38"/>
      <c r="I221" s="196"/>
      <c r="J221" s="38"/>
      <c r="K221" s="38"/>
      <c r="L221" s="41"/>
      <c r="M221" s="197"/>
      <c r="N221" s="198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184</v>
      </c>
      <c r="AU221" s="19" t="s">
        <v>78</v>
      </c>
    </row>
    <row r="222" spans="1:65" s="2" customFormat="1" ht="16.5" customHeight="1">
      <c r="A222" s="36"/>
      <c r="B222" s="37"/>
      <c r="C222" s="181" t="s">
        <v>423</v>
      </c>
      <c r="D222" s="181" t="s">
        <v>151</v>
      </c>
      <c r="E222" s="182" t="s">
        <v>1543</v>
      </c>
      <c r="F222" s="183" t="s">
        <v>1544</v>
      </c>
      <c r="G222" s="184" t="s">
        <v>154</v>
      </c>
      <c r="H222" s="185">
        <v>2</v>
      </c>
      <c r="I222" s="186"/>
      <c r="J222" s="187">
        <f>ROUND(I222*H222,2)</f>
        <v>0</v>
      </c>
      <c r="K222" s="183" t="s">
        <v>19</v>
      </c>
      <c r="L222" s="41"/>
      <c r="M222" s="188" t="s">
        <v>19</v>
      </c>
      <c r="N222" s="189" t="s">
        <v>40</v>
      </c>
      <c r="O222" s="66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2" t="s">
        <v>155</v>
      </c>
      <c r="AT222" s="192" t="s">
        <v>151</v>
      </c>
      <c r="AU222" s="192" t="s">
        <v>78</v>
      </c>
      <c r="AY222" s="19" t="s">
        <v>149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9" t="s">
        <v>76</v>
      </c>
      <c r="BK222" s="193">
        <f>ROUND(I222*H222,2)</f>
        <v>0</v>
      </c>
      <c r="BL222" s="19" t="s">
        <v>155</v>
      </c>
      <c r="BM222" s="192" t="s">
        <v>801</v>
      </c>
    </row>
    <row r="223" spans="1:47" s="2" customFormat="1" ht="19.5">
      <c r="A223" s="36"/>
      <c r="B223" s="37"/>
      <c r="C223" s="38"/>
      <c r="D223" s="201" t="s">
        <v>184</v>
      </c>
      <c r="E223" s="38"/>
      <c r="F223" s="232" t="s">
        <v>1500</v>
      </c>
      <c r="G223" s="38"/>
      <c r="H223" s="38"/>
      <c r="I223" s="196"/>
      <c r="J223" s="38"/>
      <c r="K223" s="38"/>
      <c r="L223" s="41"/>
      <c r="M223" s="197"/>
      <c r="N223" s="198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184</v>
      </c>
      <c r="AU223" s="19" t="s">
        <v>78</v>
      </c>
    </row>
    <row r="224" spans="1:65" s="2" customFormat="1" ht="16.5" customHeight="1">
      <c r="A224" s="36"/>
      <c r="B224" s="37"/>
      <c r="C224" s="181" t="s">
        <v>427</v>
      </c>
      <c r="D224" s="181" t="s">
        <v>151</v>
      </c>
      <c r="E224" s="182" t="s">
        <v>1545</v>
      </c>
      <c r="F224" s="183" t="s">
        <v>1546</v>
      </c>
      <c r="G224" s="184" t="s">
        <v>382</v>
      </c>
      <c r="H224" s="185">
        <v>9</v>
      </c>
      <c r="I224" s="186"/>
      <c r="J224" s="187">
        <f>ROUND(I224*H224,2)</f>
        <v>0</v>
      </c>
      <c r="K224" s="183" t="s">
        <v>160</v>
      </c>
      <c r="L224" s="41"/>
      <c r="M224" s="188" t="s">
        <v>19</v>
      </c>
      <c r="N224" s="189" t="s">
        <v>40</v>
      </c>
      <c r="O224" s="66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2" t="s">
        <v>155</v>
      </c>
      <c r="AT224" s="192" t="s">
        <v>151</v>
      </c>
      <c r="AU224" s="192" t="s">
        <v>78</v>
      </c>
      <c r="AY224" s="19" t="s">
        <v>149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9" t="s">
        <v>76</v>
      </c>
      <c r="BK224" s="193">
        <f>ROUND(I224*H224,2)</f>
        <v>0</v>
      </c>
      <c r="BL224" s="19" t="s">
        <v>155</v>
      </c>
      <c r="BM224" s="192" t="s">
        <v>805</v>
      </c>
    </row>
    <row r="225" spans="1:47" s="2" customFormat="1" ht="11.25">
      <c r="A225" s="36"/>
      <c r="B225" s="37"/>
      <c r="C225" s="38"/>
      <c r="D225" s="194" t="s">
        <v>162</v>
      </c>
      <c r="E225" s="38"/>
      <c r="F225" s="195" t="s">
        <v>1547</v>
      </c>
      <c r="G225" s="38"/>
      <c r="H225" s="38"/>
      <c r="I225" s="196"/>
      <c r="J225" s="38"/>
      <c r="K225" s="38"/>
      <c r="L225" s="41"/>
      <c r="M225" s="197"/>
      <c r="N225" s="198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162</v>
      </c>
      <c r="AU225" s="19" t="s">
        <v>78</v>
      </c>
    </row>
    <row r="226" spans="1:65" s="2" customFormat="1" ht="16.5" customHeight="1">
      <c r="A226" s="36"/>
      <c r="B226" s="37"/>
      <c r="C226" s="181" t="s">
        <v>432</v>
      </c>
      <c r="D226" s="181" t="s">
        <v>151</v>
      </c>
      <c r="E226" s="182" t="s">
        <v>1548</v>
      </c>
      <c r="F226" s="183" t="s">
        <v>1549</v>
      </c>
      <c r="G226" s="184" t="s">
        <v>154</v>
      </c>
      <c r="H226" s="185">
        <v>8</v>
      </c>
      <c r="I226" s="186"/>
      <c r="J226" s="187">
        <f>ROUND(I226*H226,2)</f>
        <v>0</v>
      </c>
      <c r="K226" s="183" t="s">
        <v>19</v>
      </c>
      <c r="L226" s="41"/>
      <c r="M226" s="188" t="s">
        <v>19</v>
      </c>
      <c r="N226" s="189" t="s">
        <v>40</v>
      </c>
      <c r="O226" s="66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2" t="s">
        <v>155</v>
      </c>
      <c r="AT226" s="192" t="s">
        <v>151</v>
      </c>
      <c r="AU226" s="192" t="s">
        <v>78</v>
      </c>
      <c r="AY226" s="19" t="s">
        <v>149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9" t="s">
        <v>76</v>
      </c>
      <c r="BK226" s="193">
        <f>ROUND(I226*H226,2)</f>
        <v>0</v>
      </c>
      <c r="BL226" s="19" t="s">
        <v>155</v>
      </c>
      <c r="BM226" s="192" t="s">
        <v>809</v>
      </c>
    </row>
    <row r="227" spans="1:47" s="2" customFormat="1" ht="19.5">
      <c r="A227" s="36"/>
      <c r="B227" s="37"/>
      <c r="C227" s="38"/>
      <c r="D227" s="201" t="s">
        <v>184</v>
      </c>
      <c r="E227" s="38"/>
      <c r="F227" s="232" t="s">
        <v>1500</v>
      </c>
      <c r="G227" s="38"/>
      <c r="H227" s="38"/>
      <c r="I227" s="196"/>
      <c r="J227" s="38"/>
      <c r="K227" s="38"/>
      <c r="L227" s="41"/>
      <c r="M227" s="197"/>
      <c r="N227" s="198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184</v>
      </c>
      <c r="AU227" s="19" t="s">
        <v>78</v>
      </c>
    </row>
    <row r="228" spans="1:65" s="2" customFormat="1" ht="16.5" customHeight="1">
      <c r="A228" s="36"/>
      <c r="B228" s="37"/>
      <c r="C228" s="181" t="s">
        <v>436</v>
      </c>
      <c r="D228" s="181" t="s">
        <v>151</v>
      </c>
      <c r="E228" s="182" t="s">
        <v>1550</v>
      </c>
      <c r="F228" s="183" t="s">
        <v>1551</v>
      </c>
      <c r="G228" s="184" t="s">
        <v>154</v>
      </c>
      <c r="H228" s="185">
        <v>1</v>
      </c>
      <c r="I228" s="186"/>
      <c r="J228" s="187">
        <f>ROUND(I228*H228,2)</f>
        <v>0</v>
      </c>
      <c r="K228" s="183" t="s">
        <v>19</v>
      </c>
      <c r="L228" s="41"/>
      <c r="M228" s="188" t="s">
        <v>19</v>
      </c>
      <c r="N228" s="189" t="s">
        <v>40</v>
      </c>
      <c r="O228" s="66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2" t="s">
        <v>155</v>
      </c>
      <c r="AT228" s="192" t="s">
        <v>151</v>
      </c>
      <c r="AU228" s="192" t="s">
        <v>78</v>
      </c>
      <c r="AY228" s="19" t="s">
        <v>149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9" t="s">
        <v>76</v>
      </c>
      <c r="BK228" s="193">
        <f>ROUND(I228*H228,2)</f>
        <v>0</v>
      </c>
      <c r="BL228" s="19" t="s">
        <v>155</v>
      </c>
      <c r="BM228" s="192" t="s">
        <v>813</v>
      </c>
    </row>
    <row r="229" spans="1:47" s="2" customFormat="1" ht="19.5">
      <c r="A229" s="36"/>
      <c r="B229" s="37"/>
      <c r="C229" s="38"/>
      <c r="D229" s="201" t="s">
        <v>184</v>
      </c>
      <c r="E229" s="38"/>
      <c r="F229" s="232" t="s">
        <v>1500</v>
      </c>
      <c r="G229" s="38"/>
      <c r="H229" s="38"/>
      <c r="I229" s="196"/>
      <c r="J229" s="38"/>
      <c r="K229" s="38"/>
      <c r="L229" s="41"/>
      <c r="M229" s="197"/>
      <c r="N229" s="198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184</v>
      </c>
      <c r="AU229" s="19" t="s">
        <v>78</v>
      </c>
    </row>
    <row r="230" spans="2:63" s="12" customFormat="1" ht="22.9" customHeight="1">
      <c r="B230" s="165"/>
      <c r="C230" s="166"/>
      <c r="D230" s="167" t="s">
        <v>68</v>
      </c>
      <c r="E230" s="179" t="s">
        <v>1021</v>
      </c>
      <c r="F230" s="179" t="s">
        <v>1022</v>
      </c>
      <c r="G230" s="166"/>
      <c r="H230" s="166"/>
      <c r="I230" s="169"/>
      <c r="J230" s="180">
        <f>BK230</f>
        <v>0</v>
      </c>
      <c r="K230" s="166"/>
      <c r="L230" s="171"/>
      <c r="M230" s="172"/>
      <c r="N230" s="173"/>
      <c r="O230" s="173"/>
      <c r="P230" s="174">
        <f>SUM(P231:P234)</f>
        <v>0</v>
      </c>
      <c r="Q230" s="173"/>
      <c r="R230" s="174">
        <f>SUM(R231:R234)</f>
        <v>0</v>
      </c>
      <c r="S230" s="173"/>
      <c r="T230" s="175">
        <f>SUM(T231:T234)</f>
        <v>0</v>
      </c>
      <c r="AR230" s="176" t="s">
        <v>76</v>
      </c>
      <c r="AT230" s="177" t="s">
        <v>68</v>
      </c>
      <c r="AU230" s="177" t="s">
        <v>76</v>
      </c>
      <c r="AY230" s="176" t="s">
        <v>149</v>
      </c>
      <c r="BK230" s="178">
        <f>SUM(BK231:BK234)</f>
        <v>0</v>
      </c>
    </row>
    <row r="231" spans="1:65" s="2" customFormat="1" ht="16.5" customHeight="1">
      <c r="A231" s="36"/>
      <c r="B231" s="37"/>
      <c r="C231" s="181" t="s">
        <v>440</v>
      </c>
      <c r="D231" s="181" t="s">
        <v>151</v>
      </c>
      <c r="E231" s="182" t="s">
        <v>1023</v>
      </c>
      <c r="F231" s="183" t="s">
        <v>1024</v>
      </c>
      <c r="G231" s="184" t="s">
        <v>382</v>
      </c>
      <c r="H231" s="185">
        <v>19</v>
      </c>
      <c r="I231" s="186"/>
      <c r="J231" s="187">
        <f>ROUND(I231*H231,2)</f>
        <v>0</v>
      </c>
      <c r="K231" s="183" t="s">
        <v>160</v>
      </c>
      <c r="L231" s="41"/>
      <c r="M231" s="188" t="s">
        <v>19</v>
      </c>
      <c r="N231" s="189" t="s">
        <v>40</v>
      </c>
      <c r="O231" s="66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2" t="s">
        <v>155</v>
      </c>
      <c r="AT231" s="192" t="s">
        <v>151</v>
      </c>
      <c r="AU231" s="192" t="s">
        <v>78</v>
      </c>
      <c r="AY231" s="19" t="s">
        <v>149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9" t="s">
        <v>76</v>
      </c>
      <c r="BK231" s="193">
        <f>ROUND(I231*H231,2)</f>
        <v>0</v>
      </c>
      <c r="BL231" s="19" t="s">
        <v>155</v>
      </c>
      <c r="BM231" s="192" t="s">
        <v>817</v>
      </c>
    </row>
    <row r="232" spans="1:47" s="2" customFormat="1" ht="11.25">
      <c r="A232" s="36"/>
      <c r="B232" s="37"/>
      <c r="C232" s="38"/>
      <c r="D232" s="194" t="s">
        <v>162</v>
      </c>
      <c r="E232" s="38"/>
      <c r="F232" s="195" t="s">
        <v>1026</v>
      </c>
      <c r="G232" s="38"/>
      <c r="H232" s="38"/>
      <c r="I232" s="196"/>
      <c r="J232" s="38"/>
      <c r="K232" s="38"/>
      <c r="L232" s="41"/>
      <c r="M232" s="197"/>
      <c r="N232" s="198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162</v>
      </c>
      <c r="AU232" s="19" t="s">
        <v>78</v>
      </c>
    </row>
    <row r="233" spans="1:65" s="2" customFormat="1" ht="16.5" customHeight="1">
      <c r="A233" s="36"/>
      <c r="B233" s="37"/>
      <c r="C233" s="181" t="s">
        <v>444</v>
      </c>
      <c r="D233" s="181" t="s">
        <v>151</v>
      </c>
      <c r="E233" s="182" t="s">
        <v>1552</v>
      </c>
      <c r="F233" s="183" t="s">
        <v>1553</v>
      </c>
      <c r="G233" s="184" t="s">
        <v>154</v>
      </c>
      <c r="H233" s="185">
        <v>19</v>
      </c>
      <c r="I233" s="186"/>
      <c r="J233" s="187">
        <f>ROUND(I233*H233,2)</f>
        <v>0</v>
      </c>
      <c r="K233" s="183" t="s">
        <v>19</v>
      </c>
      <c r="L233" s="41"/>
      <c r="M233" s="188" t="s">
        <v>19</v>
      </c>
      <c r="N233" s="189" t="s">
        <v>40</v>
      </c>
      <c r="O233" s="66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2" t="s">
        <v>155</v>
      </c>
      <c r="AT233" s="192" t="s">
        <v>151</v>
      </c>
      <c r="AU233" s="192" t="s">
        <v>78</v>
      </c>
      <c r="AY233" s="19" t="s">
        <v>149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9" t="s">
        <v>76</v>
      </c>
      <c r="BK233" s="193">
        <f>ROUND(I233*H233,2)</f>
        <v>0</v>
      </c>
      <c r="BL233" s="19" t="s">
        <v>155</v>
      </c>
      <c r="BM233" s="192" t="s">
        <v>820</v>
      </c>
    </row>
    <row r="234" spans="1:47" s="2" customFormat="1" ht="19.5">
      <c r="A234" s="36"/>
      <c r="B234" s="37"/>
      <c r="C234" s="38"/>
      <c r="D234" s="201" t="s">
        <v>184</v>
      </c>
      <c r="E234" s="38"/>
      <c r="F234" s="232" t="s">
        <v>1500</v>
      </c>
      <c r="G234" s="38"/>
      <c r="H234" s="38"/>
      <c r="I234" s="196"/>
      <c r="J234" s="38"/>
      <c r="K234" s="38"/>
      <c r="L234" s="41"/>
      <c r="M234" s="197"/>
      <c r="N234" s="198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184</v>
      </c>
      <c r="AU234" s="19" t="s">
        <v>78</v>
      </c>
    </row>
    <row r="235" spans="2:63" s="12" customFormat="1" ht="22.9" customHeight="1">
      <c r="B235" s="165"/>
      <c r="C235" s="166"/>
      <c r="D235" s="167" t="s">
        <v>68</v>
      </c>
      <c r="E235" s="179" t="s">
        <v>211</v>
      </c>
      <c r="F235" s="179" t="s">
        <v>459</v>
      </c>
      <c r="G235" s="166"/>
      <c r="H235" s="166"/>
      <c r="I235" s="169"/>
      <c r="J235" s="180">
        <f>BK235</f>
        <v>0</v>
      </c>
      <c r="K235" s="166"/>
      <c r="L235" s="171"/>
      <c r="M235" s="172"/>
      <c r="N235" s="173"/>
      <c r="O235" s="173"/>
      <c r="P235" s="174">
        <f>SUM(P236:P249)</f>
        <v>0</v>
      </c>
      <c r="Q235" s="173"/>
      <c r="R235" s="174">
        <f>SUM(R236:R249)</f>
        <v>0</v>
      </c>
      <c r="S235" s="173"/>
      <c r="T235" s="175">
        <f>SUM(T236:T249)</f>
        <v>0</v>
      </c>
      <c r="AR235" s="176" t="s">
        <v>76</v>
      </c>
      <c r="AT235" s="177" t="s">
        <v>68</v>
      </c>
      <c r="AU235" s="177" t="s">
        <v>76</v>
      </c>
      <c r="AY235" s="176" t="s">
        <v>149</v>
      </c>
      <c r="BK235" s="178">
        <f>SUM(BK236:BK249)</f>
        <v>0</v>
      </c>
    </row>
    <row r="236" spans="1:65" s="2" customFormat="1" ht="16.5" customHeight="1">
      <c r="A236" s="36"/>
      <c r="B236" s="37"/>
      <c r="C236" s="181" t="s">
        <v>449</v>
      </c>
      <c r="D236" s="181" t="s">
        <v>151</v>
      </c>
      <c r="E236" s="182" t="s">
        <v>524</v>
      </c>
      <c r="F236" s="183" t="s">
        <v>1162</v>
      </c>
      <c r="G236" s="184" t="s">
        <v>191</v>
      </c>
      <c r="H236" s="185">
        <v>16</v>
      </c>
      <c r="I236" s="186"/>
      <c r="J236" s="187">
        <f>ROUND(I236*H236,2)</f>
        <v>0</v>
      </c>
      <c r="K236" s="183" t="s">
        <v>160</v>
      </c>
      <c r="L236" s="41"/>
      <c r="M236" s="188" t="s">
        <v>19</v>
      </c>
      <c r="N236" s="189" t="s">
        <v>40</v>
      </c>
      <c r="O236" s="66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2" t="s">
        <v>155</v>
      </c>
      <c r="AT236" s="192" t="s">
        <v>151</v>
      </c>
      <c r="AU236" s="192" t="s">
        <v>78</v>
      </c>
      <c r="AY236" s="19" t="s">
        <v>149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9" t="s">
        <v>76</v>
      </c>
      <c r="BK236" s="193">
        <f>ROUND(I236*H236,2)</f>
        <v>0</v>
      </c>
      <c r="BL236" s="19" t="s">
        <v>155</v>
      </c>
      <c r="BM236" s="192" t="s">
        <v>824</v>
      </c>
    </row>
    <row r="237" spans="1:47" s="2" customFormat="1" ht="11.25">
      <c r="A237" s="36"/>
      <c r="B237" s="37"/>
      <c r="C237" s="38"/>
      <c r="D237" s="194" t="s">
        <v>162</v>
      </c>
      <c r="E237" s="38"/>
      <c r="F237" s="195" t="s">
        <v>527</v>
      </c>
      <c r="G237" s="38"/>
      <c r="H237" s="38"/>
      <c r="I237" s="196"/>
      <c r="J237" s="38"/>
      <c r="K237" s="38"/>
      <c r="L237" s="41"/>
      <c r="M237" s="197"/>
      <c r="N237" s="198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162</v>
      </c>
      <c r="AU237" s="19" t="s">
        <v>78</v>
      </c>
    </row>
    <row r="238" spans="1:65" s="2" customFormat="1" ht="21.75" customHeight="1">
      <c r="A238" s="36"/>
      <c r="B238" s="37"/>
      <c r="C238" s="181" t="s">
        <v>454</v>
      </c>
      <c r="D238" s="181" t="s">
        <v>151</v>
      </c>
      <c r="E238" s="182" t="s">
        <v>1164</v>
      </c>
      <c r="F238" s="183" t="s">
        <v>1165</v>
      </c>
      <c r="G238" s="184" t="s">
        <v>191</v>
      </c>
      <c r="H238" s="185">
        <v>8.6</v>
      </c>
      <c r="I238" s="186"/>
      <c r="J238" s="187">
        <f>ROUND(I238*H238,2)</f>
        <v>0</v>
      </c>
      <c r="K238" s="183" t="s">
        <v>160</v>
      </c>
      <c r="L238" s="41"/>
      <c r="M238" s="188" t="s">
        <v>19</v>
      </c>
      <c r="N238" s="189" t="s">
        <v>40</v>
      </c>
      <c r="O238" s="66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2" t="s">
        <v>155</v>
      </c>
      <c r="AT238" s="192" t="s">
        <v>151</v>
      </c>
      <c r="AU238" s="192" t="s">
        <v>78</v>
      </c>
      <c r="AY238" s="19" t="s">
        <v>149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9" t="s">
        <v>76</v>
      </c>
      <c r="BK238" s="193">
        <f>ROUND(I238*H238,2)</f>
        <v>0</v>
      </c>
      <c r="BL238" s="19" t="s">
        <v>155</v>
      </c>
      <c r="BM238" s="192" t="s">
        <v>827</v>
      </c>
    </row>
    <row r="239" spans="1:47" s="2" customFormat="1" ht="11.25">
      <c r="A239" s="36"/>
      <c r="B239" s="37"/>
      <c r="C239" s="38"/>
      <c r="D239" s="194" t="s">
        <v>162</v>
      </c>
      <c r="E239" s="38"/>
      <c r="F239" s="195" t="s">
        <v>1167</v>
      </c>
      <c r="G239" s="38"/>
      <c r="H239" s="38"/>
      <c r="I239" s="196"/>
      <c r="J239" s="38"/>
      <c r="K239" s="38"/>
      <c r="L239" s="41"/>
      <c r="M239" s="197"/>
      <c r="N239" s="198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162</v>
      </c>
      <c r="AU239" s="19" t="s">
        <v>78</v>
      </c>
    </row>
    <row r="240" spans="1:65" s="2" customFormat="1" ht="16.5" customHeight="1">
      <c r="A240" s="36"/>
      <c r="B240" s="37"/>
      <c r="C240" s="181" t="s">
        <v>460</v>
      </c>
      <c r="D240" s="181" t="s">
        <v>151</v>
      </c>
      <c r="E240" s="182" t="s">
        <v>1169</v>
      </c>
      <c r="F240" s="183" t="s">
        <v>1170</v>
      </c>
      <c r="G240" s="184" t="s">
        <v>191</v>
      </c>
      <c r="H240" s="185">
        <v>8.6</v>
      </c>
      <c r="I240" s="186"/>
      <c r="J240" s="187">
        <f>ROUND(I240*H240,2)</f>
        <v>0</v>
      </c>
      <c r="K240" s="183" t="s">
        <v>160</v>
      </c>
      <c r="L240" s="41"/>
      <c r="M240" s="188" t="s">
        <v>19</v>
      </c>
      <c r="N240" s="189" t="s">
        <v>40</v>
      </c>
      <c r="O240" s="66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2" t="s">
        <v>155</v>
      </c>
      <c r="AT240" s="192" t="s">
        <v>151</v>
      </c>
      <c r="AU240" s="192" t="s">
        <v>78</v>
      </c>
      <c r="AY240" s="19" t="s">
        <v>149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9" t="s">
        <v>76</v>
      </c>
      <c r="BK240" s="193">
        <f>ROUND(I240*H240,2)</f>
        <v>0</v>
      </c>
      <c r="BL240" s="19" t="s">
        <v>155</v>
      </c>
      <c r="BM240" s="192" t="s">
        <v>833</v>
      </c>
    </row>
    <row r="241" spans="1:47" s="2" customFormat="1" ht="11.25">
      <c r="A241" s="36"/>
      <c r="B241" s="37"/>
      <c r="C241" s="38"/>
      <c r="D241" s="194" t="s">
        <v>162</v>
      </c>
      <c r="E241" s="38"/>
      <c r="F241" s="195" t="s">
        <v>1172</v>
      </c>
      <c r="G241" s="38"/>
      <c r="H241" s="38"/>
      <c r="I241" s="196"/>
      <c r="J241" s="38"/>
      <c r="K241" s="38"/>
      <c r="L241" s="41"/>
      <c r="M241" s="197"/>
      <c r="N241" s="198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162</v>
      </c>
      <c r="AU241" s="19" t="s">
        <v>78</v>
      </c>
    </row>
    <row r="242" spans="2:51" s="14" customFormat="1" ht="11.25">
      <c r="B242" s="210"/>
      <c r="C242" s="211"/>
      <c r="D242" s="201" t="s">
        <v>164</v>
      </c>
      <c r="E242" s="212" t="s">
        <v>19</v>
      </c>
      <c r="F242" s="213" t="s">
        <v>1554</v>
      </c>
      <c r="G242" s="211"/>
      <c r="H242" s="214">
        <v>8.6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164</v>
      </c>
      <c r="AU242" s="220" t="s">
        <v>78</v>
      </c>
      <c r="AV242" s="14" t="s">
        <v>78</v>
      </c>
      <c r="AW242" s="14" t="s">
        <v>31</v>
      </c>
      <c r="AX242" s="14" t="s">
        <v>69</v>
      </c>
      <c r="AY242" s="220" t="s">
        <v>149</v>
      </c>
    </row>
    <row r="243" spans="2:51" s="15" customFormat="1" ht="11.25">
      <c r="B243" s="221"/>
      <c r="C243" s="222"/>
      <c r="D243" s="201" t="s">
        <v>164</v>
      </c>
      <c r="E243" s="223" t="s">
        <v>19</v>
      </c>
      <c r="F243" s="224" t="s">
        <v>166</v>
      </c>
      <c r="G243" s="222"/>
      <c r="H243" s="225">
        <v>8.6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164</v>
      </c>
      <c r="AU243" s="231" t="s">
        <v>78</v>
      </c>
      <c r="AV243" s="15" t="s">
        <v>155</v>
      </c>
      <c r="AW243" s="15" t="s">
        <v>31</v>
      </c>
      <c r="AX243" s="15" t="s">
        <v>76</v>
      </c>
      <c r="AY243" s="231" t="s">
        <v>149</v>
      </c>
    </row>
    <row r="244" spans="1:65" s="2" customFormat="1" ht="16.5" customHeight="1">
      <c r="A244" s="36"/>
      <c r="B244" s="37"/>
      <c r="C244" s="181" t="s">
        <v>465</v>
      </c>
      <c r="D244" s="181" t="s">
        <v>151</v>
      </c>
      <c r="E244" s="182" t="s">
        <v>1179</v>
      </c>
      <c r="F244" s="183" t="s">
        <v>1180</v>
      </c>
      <c r="G244" s="184" t="s">
        <v>191</v>
      </c>
      <c r="H244" s="185">
        <v>16</v>
      </c>
      <c r="I244" s="186"/>
      <c r="J244" s="187">
        <f>ROUND(I244*H244,2)</f>
        <v>0</v>
      </c>
      <c r="K244" s="183" t="s">
        <v>160</v>
      </c>
      <c r="L244" s="41"/>
      <c r="M244" s="188" t="s">
        <v>19</v>
      </c>
      <c r="N244" s="189" t="s">
        <v>40</v>
      </c>
      <c r="O244" s="66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2" t="s">
        <v>155</v>
      </c>
      <c r="AT244" s="192" t="s">
        <v>151</v>
      </c>
      <c r="AU244" s="192" t="s">
        <v>78</v>
      </c>
      <c r="AY244" s="19" t="s">
        <v>149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9" t="s">
        <v>76</v>
      </c>
      <c r="BK244" s="193">
        <f>ROUND(I244*H244,2)</f>
        <v>0</v>
      </c>
      <c r="BL244" s="19" t="s">
        <v>155</v>
      </c>
      <c r="BM244" s="192" t="s">
        <v>837</v>
      </c>
    </row>
    <row r="245" spans="1:47" s="2" customFormat="1" ht="11.25">
      <c r="A245" s="36"/>
      <c r="B245" s="37"/>
      <c r="C245" s="38"/>
      <c r="D245" s="194" t="s">
        <v>162</v>
      </c>
      <c r="E245" s="38"/>
      <c r="F245" s="195" t="s">
        <v>1182</v>
      </c>
      <c r="G245" s="38"/>
      <c r="H245" s="38"/>
      <c r="I245" s="196"/>
      <c r="J245" s="38"/>
      <c r="K245" s="38"/>
      <c r="L245" s="41"/>
      <c r="M245" s="197"/>
      <c r="N245" s="198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162</v>
      </c>
      <c r="AU245" s="19" t="s">
        <v>78</v>
      </c>
    </row>
    <row r="246" spans="1:65" s="2" customFormat="1" ht="16.5" customHeight="1">
      <c r="A246" s="36"/>
      <c r="B246" s="37"/>
      <c r="C246" s="181" t="s">
        <v>470</v>
      </c>
      <c r="D246" s="181" t="s">
        <v>151</v>
      </c>
      <c r="E246" s="182" t="s">
        <v>1555</v>
      </c>
      <c r="F246" s="183" t="s">
        <v>1556</v>
      </c>
      <c r="G246" s="184" t="s">
        <v>159</v>
      </c>
      <c r="H246" s="185">
        <v>8</v>
      </c>
      <c r="I246" s="186"/>
      <c r="J246" s="187">
        <f>ROUND(I246*H246,2)</f>
        <v>0</v>
      </c>
      <c r="K246" s="183" t="s">
        <v>160</v>
      </c>
      <c r="L246" s="41"/>
      <c r="M246" s="188" t="s">
        <v>19</v>
      </c>
      <c r="N246" s="189" t="s">
        <v>40</v>
      </c>
      <c r="O246" s="66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2" t="s">
        <v>155</v>
      </c>
      <c r="AT246" s="192" t="s">
        <v>151</v>
      </c>
      <c r="AU246" s="192" t="s">
        <v>78</v>
      </c>
      <c r="AY246" s="19" t="s">
        <v>149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9" t="s">
        <v>76</v>
      </c>
      <c r="BK246" s="193">
        <f>ROUND(I246*H246,2)</f>
        <v>0</v>
      </c>
      <c r="BL246" s="19" t="s">
        <v>155</v>
      </c>
      <c r="BM246" s="192" t="s">
        <v>841</v>
      </c>
    </row>
    <row r="247" spans="1:47" s="2" customFormat="1" ht="11.25">
      <c r="A247" s="36"/>
      <c r="B247" s="37"/>
      <c r="C247" s="38"/>
      <c r="D247" s="194" t="s">
        <v>162</v>
      </c>
      <c r="E247" s="38"/>
      <c r="F247" s="195" t="s">
        <v>1557</v>
      </c>
      <c r="G247" s="38"/>
      <c r="H247" s="38"/>
      <c r="I247" s="196"/>
      <c r="J247" s="38"/>
      <c r="K247" s="38"/>
      <c r="L247" s="41"/>
      <c r="M247" s="197"/>
      <c r="N247" s="198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162</v>
      </c>
      <c r="AU247" s="19" t="s">
        <v>78</v>
      </c>
    </row>
    <row r="248" spans="1:65" s="2" customFormat="1" ht="16.5" customHeight="1">
      <c r="A248" s="36"/>
      <c r="B248" s="37"/>
      <c r="C248" s="181" t="s">
        <v>474</v>
      </c>
      <c r="D248" s="181" t="s">
        <v>151</v>
      </c>
      <c r="E248" s="182" t="s">
        <v>1184</v>
      </c>
      <c r="F248" s="183" t="s">
        <v>1185</v>
      </c>
      <c r="G248" s="184" t="s">
        <v>159</v>
      </c>
      <c r="H248" s="185">
        <v>7.4</v>
      </c>
      <c r="I248" s="186"/>
      <c r="J248" s="187">
        <f>ROUND(I248*H248,2)</f>
        <v>0</v>
      </c>
      <c r="K248" s="183" t="s">
        <v>160</v>
      </c>
      <c r="L248" s="41"/>
      <c r="M248" s="188" t="s">
        <v>19</v>
      </c>
      <c r="N248" s="189" t="s">
        <v>40</v>
      </c>
      <c r="O248" s="66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2" t="s">
        <v>155</v>
      </c>
      <c r="AT248" s="192" t="s">
        <v>151</v>
      </c>
      <c r="AU248" s="192" t="s">
        <v>78</v>
      </c>
      <c r="AY248" s="19" t="s">
        <v>149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9" t="s">
        <v>76</v>
      </c>
      <c r="BK248" s="193">
        <f>ROUND(I248*H248,2)</f>
        <v>0</v>
      </c>
      <c r="BL248" s="19" t="s">
        <v>155</v>
      </c>
      <c r="BM248" s="192" t="s">
        <v>845</v>
      </c>
    </row>
    <row r="249" spans="1:47" s="2" customFormat="1" ht="11.25">
      <c r="A249" s="36"/>
      <c r="B249" s="37"/>
      <c r="C249" s="38"/>
      <c r="D249" s="194" t="s">
        <v>162</v>
      </c>
      <c r="E249" s="38"/>
      <c r="F249" s="195" t="s">
        <v>1187</v>
      </c>
      <c r="G249" s="38"/>
      <c r="H249" s="38"/>
      <c r="I249" s="196"/>
      <c r="J249" s="38"/>
      <c r="K249" s="38"/>
      <c r="L249" s="41"/>
      <c r="M249" s="197"/>
      <c r="N249" s="198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162</v>
      </c>
      <c r="AU249" s="19" t="s">
        <v>78</v>
      </c>
    </row>
    <row r="250" spans="2:63" s="12" customFormat="1" ht="22.9" customHeight="1">
      <c r="B250" s="165"/>
      <c r="C250" s="166"/>
      <c r="D250" s="167" t="s">
        <v>68</v>
      </c>
      <c r="E250" s="179" t="s">
        <v>572</v>
      </c>
      <c r="F250" s="179" t="s">
        <v>573</v>
      </c>
      <c r="G250" s="166"/>
      <c r="H250" s="166"/>
      <c r="I250" s="169"/>
      <c r="J250" s="180">
        <f>BK250</f>
        <v>0</v>
      </c>
      <c r="K250" s="166"/>
      <c r="L250" s="171"/>
      <c r="M250" s="172"/>
      <c r="N250" s="173"/>
      <c r="O250" s="173"/>
      <c r="P250" s="174">
        <f>SUM(P251:P260)</f>
        <v>0</v>
      </c>
      <c r="Q250" s="173"/>
      <c r="R250" s="174">
        <f>SUM(R251:R260)</f>
        <v>0</v>
      </c>
      <c r="S250" s="173"/>
      <c r="T250" s="175">
        <f>SUM(T251:T260)</f>
        <v>0</v>
      </c>
      <c r="AR250" s="176" t="s">
        <v>76</v>
      </c>
      <c r="AT250" s="177" t="s">
        <v>68</v>
      </c>
      <c r="AU250" s="177" t="s">
        <v>76</v>
      </c>
      <c r="AY250" s="176" t="s">
        <v>149</v>
      </c>
      <c r="BK250" s="178">
        <f>SUM(BK251:BK260)</f>
        <v>0</v>
      </c>
    </row>
    <row r="251" spans="1:65" s="2" customFormat="1" ht="24.2" customHeight="1">
      <c r="A251" s="36"/>
      <c r="B251" s="37"/>
      <c r="C251" s="181" t="s">
        <v>478</v>
      </c>
      <c r="D251" s="181" t="s">
        <v>151</v>
      </c>
      <c r="E251" s="182" t="s">
        <v>1189</v>
      </c>
      <c r="F251" s="183" t="s">
        <v>1190</v>
      </c>
      <c r="G251" s="184" t="s">
        <v>249</v>
      </c>
      <c r="H251" s="185">
        <v>0.745</v>
      </c>
      <c r="I251" s="186"/>
      <c r="J251" s="187">
        <f>ROUND(I251*H251,2)</f>
        <v>0</v>
      </c>
      <c r="K251" s="183" t="s">
        <v>160</v>
      </c>
      <c r="L251" s="41"/>
      <c r="M251" s="188" t="s">
        <v>19</v>
      </c>
      <c r="N251" s="189" t="s">
        <v>40</v>
      </c>
      <c r="O251" s="66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2" t="s">
        <v>155</v>
      </c>
      <c r="AT251" s="192" t="s">
        <v>151</v>
      </c>
      <c r="AU251" s="192" t="s">
        <v>78</v>
      </c>
      <c r="AY251" s="19" t="s">
        <v>149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9" t="s">
        <v>76</v>
      </c>
      <c r="BK251" s="193">
        <f>ROUND(I251*H251,2)</f>
        <v>0</v>
      </c>
      <c r="BL251" s="19" t="s">
        <v>155</v>
      </c>
      <c r="BM251" s="192" t="s">
        <v>849</v>
      </c>
    </row>
    <row r="252" spans="1:47" s="2" customFormat="1" ht="11.25">
      <c r="A252" s="36"/>
      <c r="B252" s="37"/>
      <c r="C252" s="38"/>
      <c r="D252" s="194" t="s">
        <v>162</v>
      </c>
      <c r="E252" s="38"/>
      <c r="F252" s="195" t="s">
        <v>1192</v>
      </c>
      <c r="G252" s="38"/>
      <c r="H252" s="38"/>
      <c r="I252" s="196"/>
      <c r="J252" s="38"/>
      <c r="K252" s="38"/>
      <c r="L252" s="41"/>
      <c r="M252" s="197"/>
      <c r="N252" s="198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162</v>
      </c>
      <c r="AU252" s="19" t="s">
        <v>78</v>
      </c>
    </row>
    <row r="253" spans="1:65" s="2" customFormat="1" ht="16.5" customHeight="1">
      <c r="A253" s="36"/>
      <c r="B253" s="37"/>
      <c r="C253" s="181" t="s">
        <v>482</v>
      </c>
      <c r="D253" s="181" t="s">
        <v>151</v>
      </c>
      <c r="E253" s="182" t="s">
        <v>1193</v>
      </c>
      <c r="F253" s="183" t="s">
        <v>1194</v>
      </c>
      <c r="G253" s="184" t="s">
        <v>249</v>
      </c>
      <c r="H253" s="185">
        <v>0.745</v>
      </c>
      <c r="I253" s="186"/>
      <c r="J253" s="187">
        <f>ROUND(I253*H253,2)</f>
        <v>0</v>
      </c>
      <c r="K253" s="183" t="s">
        <v>160</v>
      </c>
      <c r="L253" s="41"/>
      <c r="M253" s="188" t="s">
        <v>19</v>
      </c>
      <c r="N253" s="189" t="s">
        <v>40</v>
      </c>
      <c r="O253" s="66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2" t="s">
        <v>155</v>
      </c>
      <c r="AT253" s="192" t="s">
        <v>151</v>
      </c>
      <c r="AU253" s="192" t="s">
        <v>78</v>
      </c>
      <c r="AY253" s="19" t="s">
        <v>149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9" t="s">
        <v>76</v>
      </c>
      <c r="BK253" s="193">
        <f>ROUND(I253*H253,2)</f>
        <v>0</v>
      </c>
      <c r="BL253" s="19" t="s">
        <v>155</v>
      </c>
      <c r="BM253" s="192" t="s">
        <v>853</v>
      </c>
    </row>
    <row r="254" spans="1:47" s="2" customFormat="1" ht="11.25">
      <c r="A254" s="36"/>
      <c r="B254" s="37"/>
      <c r="C254" s="38"/>
      <c r="D254" s="194" t="s">
        <v>162</v>
      </c>
      <c r="E254" s="38"/>
      <c r="F254" s="195" t="s">
        <v>1196</v>
      </c>
      <c r="G254" s="38"/>
      <c r="H254" s="38"/>
      <c r="I254" s="196"/>
      <c r="J254" s="38"/>
      <c r="K254" s="38"/>
      <c r="L254" s="41"/>
      <c r="M254" s="197"/>
      <c r="N254" s="198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162</v>
      </c>
      <c r="AU254" s="19" t="s">
        <v>78</v>
      </c>
    </row>
    <row r="255" spans="1:65" s="2" customFormat="1" ht="16.5" customHeight="1">
      <c r="A255" s="36"/>
      <c r="B255" s="37"/>
      <c r="C255" s="181" t="s">
        <v>487</v>
      </c>
      <c r="D255" s="181" t="s">
        <v>151</v>
      </c>
      <c r="E255" s="182" t="s">
        <v>1198</v>
      </c>
      <c r="F255" s="183" t="s">
        <v>1199</v>
      </c>
      <c r="G255" s="184" t="s">
        <v>249</v>
      </c>
      <c r="H255" s="185">
        <v>7.45</v>
      </c>
      <c r="I255" s="186"/>
      <c r="J255" s="187">
        <f>ROUND(I255*H255,2)</f>
        <v>0</v>
      </c>
      <c r="K255" s="183" t="s">
        <v>160</v>
      </c>
      <c r="L255" s="41"/>
      <c r="M255" s="188" t="s">
        <v>19</v>
      </c>
      <c r="N255" s="189" t="s">
        <v>40</v>
      </c>
      <c r="O255" s="66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2" t="s">
        <v>155</v>
      </c>
      <c r="AT255" s="192" t="s">
        <v>151</v>
      </c>
      <c r="AU255" s="192" t="s">
        <v>78</v>
      </c>
      <c r="AY255" s="19" t="s">
        <v>149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9" t="s">
        <v>76</v>
      </c>
      <c r="BK255" s="193">
        <f>ROUND(I255*H255,2)</f>
        <v>0</v>
      </c>
      <c r="BL255" s="19" t="s">
        <v>155</v>
      </c>
      <c r="BM255" s="192" t="s">
        <v>857</v>
      </c>
    </row>
    <row r="256" spans="1:47" s="2" customFormat="1" ht="11.25">
      <c r="A256" s="36"/>
      <c r="B256" s="37"/>
      <c r="C256" s="38"/>
      <c r="D256" s="194" t="s">
        <v>162</v>
      </c>
      <c r="E256" s="38"/>
      <c r="F256" s="195" t="s">
        <v>1201</v>
      </c>
      <c r="G256" s="38"/>
      <c r="H256" s="38"/>
      <c r="I256" s="196"/>
      <c r="J256" s="38"/>
      <c r="K256" s="38"/>
      <c r="L256" s="41"/>
      <c r="M256" s="197"/>
      <c r="N256" s="198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162</v>
      </c>
      <c r="AU256" s="19" t="s">
        <v>78</v>
      </c>
    </row>
    <row r="257" spans="2:51" s="14" customFormat="1" ht="11.25">
      <c r="B257" s="210"/>
      <c r="C257" s="211"/>
      <c r="D257" s="201" t="s">
        <v>164</v>
      </c>
      <c r="E257" s="212" t="s">
        <v>19</v>
      </c>
      <c r="F257" s="213" t="s">
        <v>1558</v>
      </c>
      <c r="G257" s="211"/>
      <c r="H257" s="214">
        <v>7.45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164</v>
      </c>
      <c r="AU257" s="220" t="s">
        <v>78</v>
      </c>
      <c r="AV257" s="14" t="s">
        <v>78</v>
      </c>
      <c r="AW257" s="14" t="s">
        <v>31</v>
      </c>
      <c r="AX257" s="14" t="s">
        <v>69</v>
      </c>
      <c r="AY257" s="220" t="s">
        <v>149</v>
      </c>
    </row>
    <row r="258" spans="2:51" s="15" customFormat="1" ht="11.25">
      <c r="B258" s="221"/>
      <c r="C258" s="222"/>
      <c r="D258" s="201" t="s">
        <v>164</v>
      </c>
      <c r="E258" s="223" t="s">
        <v>19</v>
      </c>
      <c r="F258" s="224" t="s">
        <v>166</v>
      </c>
      <c r="G258" s="222"/>
      <c r="H258" s="225">
        <v>7.45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164</v>
      </c>
      <c r="AU258" s="231" t="s">
        <v>78</v>
      </c>
      <c r="AV258" s="15" t="s">
        <v>155</v>
      </c>
      <c r="AW258" s="15" t="s">
        <v>31</v>
      </c>
      <c r="AX258" s="15" t="s">
        <v>76</v>
      </c>
      <c r="AY258" s="231" t="s">
        <v>149</v>
      </c>
    </row>
    <row r="259" spans="1:65" s="2" customFormat="1" ht="16.5" customHeight="1">
      <c r="A259" s="36"/>
      <c r="B259" s="37"/>
      <c r="C259" s="181" t="s">
        <v>492</v>
      </c>
      <c r="D259" s="181" t="s">
        <v>151</v>
      </c>
      <c r="E259" s="182" t="s">
        <v>1203</v>
      </c>
      <c r="F259" s="183" t="s">
        <v>1204</v>
      </c>
      <c r="G259" s="184" t="s">
        <v>249</v>
      </c>
      <c r="H259" s="185">
        <v>0.745</v>
      </c>
      <c r="I259" s="186"/>
      <c r="J259" s="187">
        <f>ROUND(I259*H259,2)</f>
        <v>0</v>
      </c>
      <c r="K259" s="183" t="s">
        <v>160</v>
      </c>
      <c r="L259" s="41"/>
      <c r="M259" s="188" t="s">
        <v>19</v>
      </c>
      <c r="N259" s="189" t="s">
        <v>40</v>
      </c>
      <c r="O259" s="66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2" t="s">
        <v>155</v>
      </c>
      <c r="AT259" s="192" t="s">
        <v>151</v>
      </c>
      <c r="AU259" s="192" t="s">
        <v>78</v>
      </c>
      <c r="AY259" s="19" t="s">
        <v>149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9" t="s">
        <v>76</v>
      </c>
      <c r="BK259" s="193">
        <f>ROUND(I259*H259,2)</f>
        <v>0</v>
      </c>
      <c r="BL259" s="19" t="s">
        <v>155</v>
      </c>
      <c r="BM259" s="192" t="s">
        <v>861</v>
      </c>
    </row>
    <row r="260" spans="1:47" s="2" customFormat="1" ht="11.25">
      <c r="A260" s="36"/>
      <c r="B260" s="37"/>
      <c r="C260" s="38"/>
      <c r="D260" s="194" t="s">
        <v>162</v>
      </c>
      <c r="E260" s="38"/>
      <c r="F260" s="195" t="s">
        <v>1206</v>
      </c>
      <c r="G260" s="38"/>
      <c r="H260" s="38"/>
      <c r="I260" s="196"/>
      <c r="J260" s="38"/>
      <c r="K260" s="38"/>
      <c r="L260" s="41"/>
      <c r="M260" s="197"/>
      <c r="N260" s="198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162</v>
      </c>
      <c r="AU260" s="19" t="s">
        <v>78</v>
      </c>
    </row>
    <row r="261" spans="2:63" s="12" customFormat="1" ht="22.9" customHeight="1">
      <c r="B261" s="165"/>
      <c r="C261" s="166"/>
      <c r="D261" s="167" t="s">
        <v>68</v>
      </c>
      <c r="E261" s="179" t="s">
        <v>578</v>
      </c>
      <c r="F261" s="179" t="s">
        <v>579</v>
      </c>
      <c r="G261" s="166"/>
      <c r="H261" s="166"/>
      <c r="I261" s="169"/>
      <c r="J261" s="180">
        <f>BK261</f>
        <v>0</v>
      </c>
      <c r="K261" s="166"/>
      <c r="L261" s="171"/>
      <c r="M261" s="172"/>
      <c r="N261" s="173"/>
      <c r="O261" s="173"/>
      <c r="P261" s="174">
        <f>SUM(P262:P265)</f>
        <v>0</v>
      </c>
      <c r="Q261" s="173"/>
      <c r="R261" s="174">
        <f>SUM(R262:R265)</f>
        <v>0</v>
      </c>
      <c r="S261" s="173"/>
      <c r="T261" s="175">
        <f>SUM(T262:T265)</f>
        <v>0</v>
      </c>
      <c r="AR261" s="176" t="s">
        <v>76</v>
      </c>
      <c r="AT261" s="177" t="s">
        <v>68</v>
      </c>
      <c r="AU261" s="177" t="s">
        <v>76</v>
      </c>
      <c r="AY261" s="176" t="s">
        <v>149</v>
      </c>
      <c r="BK261" s="178">
        <f>SUM(BK262:BK265)</f>
        <v>0</v>
      </c>
    </row>
    <row r="262" spans="1:65" s="2" customFormat="1" ht="21.75" customHeight="1">
      <c r="A262" s="36"/>
      <c r="B262" s="37"/>
      <c r="C262" s="181" t="s">
        <v>499</v>
      </c>
      <c r="D262" s="181" t="s">
        <v>151</v>
      </c>
      <c r="E262" s="182" t="s">
        <v>581</v>
      </c>
      <c r="F262" s="183" t="s">
        <v>1208</v>
      </c>
      <c r="G262" s="184" t="s">
        <v>249</v>
      </c>
      <c r="H262" s="185">
        <v>13.01</v>
      </c>
      <c r="I262" s="186"/>
      <c r="J262" s="187">
        <f>ROUND(I262*H262,2)</f>
        <v>0</v>
      </c>
      <c r="K262" s="183" t="s">
        <v>160</v>
      </c>
      <c r="L262" s="41"/>
      <c r="M262" s="188" t="s">
        <v>19</v>
      </c>
      <c r="N262" s="189" t="s">
        <v>40</v>
      </c>
      <c r="O262" s="66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2" t="s">
        <v>155</v>
      </c>
      <c r="AT262" s="192" t="s">
        <v>151</v>
      </c>
      <c r="AU262" s="192" t="s">
        <v>78</v>
      </c>
      <c r="AY262" s="19" t="s">
        <v>149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9" t="s">
        <v>76</v>
      </c>
      <c r="BK262" s="193">
        <f>ROUND(I262*H262,2)</f>
        <v>0</v>
      </c>
      <c r="BL262" s="19" t="s">
        <v>155</v>
      </c>
      <c r="BM262" s="192" t="s">
        <v>866</v>
      </c>
    </row>
    <row r="263" spans="1:47" s="2" customFormat="1" ht="11.25">
      <c r="A263" s="36"/>
      <c r="B263" s="37"/>
      <c r="C263" s="38"/>
      <c r="D263" s="194" t="s">
        <v>162</v>
      </c>
      <c r="E263" s="38"/>
      <c r="F263" s="195" t="s">
        <v>1210</v>
      </c>
      <c r="G263" s="38"/>
      <c r="H263" s="38"/>
      <c r="I263" s="196"/>
      <c r="J263" s="38"/>
      <c r="K263" s="38"/>
      <c r="L263" s="41"/>
      <c r="M263" s="197"/>
      <c r="N263" s="198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162</v>
      </c>
      <c r="AU263" s="19" t="s">
        <v>78</v>
      </c>
    </row>
    <row r="264" spans="1:65" s="2" customFormat="1" ht="16.5" customHeight="1">
      <c r="A264" s="36"/>
      <c r="B264" s="37"/>
      <c r="C264" s="181" t="s">
        <v>504</v>
      </c>
      <c r="D264" s="181" t="s">
        <v>151</v>
      </c>
      <c r="E264" s="182" t="s">
        <v>1211</v>
      </c>
      <c r="F264" s="183" t="s">
        <v>1212</v>
      </c>
      <c r="G264" s="184" t="s">
        <v>249</v>
      </c>
      <c r="H264" s="185">
        <v>2</v>
      </c>
      <c r="I264" s="186"/>
      <c r="J264" s="187">
        <f>ROUND(I264*H264,2)</f>
        <v>0</v>
      </c>
      <c r="K264" s="183" t="s">
        <v>160</v>
      </c>
      <c r="L264" s="41"/>
      <c r="M264" s="188" t="s">
        <v>19</v>
      </c>
      <c r="N264" s="189" t="s">
        <v>40</v>
      </c>
      <c r="O264" s="66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2" t="s">
        <v>155</v>
      </c>
      <c r="AT264" s="192" t="s">
        <v>151</v>
      </c>
      <c r="AU264" s="192" t="s">
        <v>78</v>
      </c>
      <c r="AY264" s="19" t="s">
        <v>149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9" t="s">
        <v>76</v>
      </c>
      <c r="BK264" s="193">
        <f>ROUND(I264*H264,2)</f>
        <v>0</v>
      </c>
      <c r="BL264" s="19" t="s">
        <v>155</v>
      </c>
      <c r="BM264" s="192" t="s">
        <v>870</v>
      </c>
    </row>
    <row r="265" spans="1:47" s="2" customFormat="1" ht="11.25">
      <c r="A265" s="36"/>
      <c r="B265" s="37"/>
      <c r="C265" s="38"/>
      <c r="D265" s="194" t="s">
        <v>162</v>
      </c>
      <c r="E265" s="38"/>
      <c r="F265" s="195" t="s">
        <v>1214</v>
      </c>
      <c r="G265" s="38"/>
      <c r="H265" s="38"/>
      <c r="I265" s="196"/>
      <c r="J265" s="38"/>
      <c r="K265" s="38"/>
      <c r="L265" s="41"/>
      <c r="M265" s="259"/>
      <c r="N265" s="260"/>
      <c r="O265" s="245"/>
      <c r="P265" s="245"/>
      <c r="Q265" s="245"/>
      <c r="R265" s="245"/>
      <c r="S265" s="245"/>
      <c r="T265" s="261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162</v>
      </c>
      <c r="AU265" s="19" t="s">
        <v>78</v>
      </c>
    </row>
    <row r="266" spans="1:31" s="2" customFormat="1" ht="6.95" customHeight="1">
      <c r="A266" s="36"/>
      <c r="B266" s="49"/>
      <c r="C266" s="50"/>
      <c r="D266" s="50"/>
      <c r="E266" s="50"/>
      <c r="F266" s="50"/>
      <c r="G266" s="50"/>
      <c r="H266" s="50"/>
      <c r="I266" s="50"/>
      <c r="J266" s="50"/>
      <c r="K266" s="50"/>
      <c r="L266" s="41"/>
      <c r="M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</row>
  </sheetData>
  <sheetProtection algorithmName="SHA-512" hashValue="6abp1l/2WPABQJMwiQNR9F0ikNZeT3L7/0JRhUzoVjMqZTUi5fLEGqT0OXDWYFyk7FDkTRwbwAkkUnsGXhJH5g==" saltValue="mNkYEwY4HnNIeAfopU5yKRxSgzQ4lurD2/q18WDvc/i3kb7MIE4gsJPO6UMGutgLyKrjyd5QjLJOnPnInupZQw==" spinCount="100000" sheet="1" objects="1" scenarios="1" formatColumns="0" formatRows="0" autoFilter="0"/>
  <autoFilter ref="C94:K265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4_01/113106093"/>
    <hyperlink ref="F101" r:id="rId2" display="https://podminky.urs.cz/item/CS_URS_2024_01/113106123"/>
    <hyperlink ref="F105" r:id="rId3" display="https://podminky.urs.cz/item/CS_URS_2024_01/113107341"/>
    <hyperlink ref="F109" r:id="rId4" display="https://podminky.urs.cz/item/CS_URS_2024_01/113201112"/>
    <hyperlink ref="F113" r:id="rId5" display="https://podminky.urs.cz/item/CS_URS_2024_01/132154205"/>
    <hyperlink ref="F120" r:id="rId6" display="https://podminky.urs.cz/item/CS_URS_2024_01/132254205"/>
    <hyperlink ref="F122" r:id="rId7" display="https://podminky.urs.cz/item/CS_URS_2024_01/139001101"/>
    <hyperlink ref="F125" r:id="rId8" display="https://podminky.urs.cz/item/CS_URS_2024_01/151101101"/>
    <hyperlink ref="F129" r:id="rId9" display="https://podminky.urs.cz/item/CS_URS_2024_01/151101111"/>
    <hyperlink ref="F134" r:id="rId10" display="https://podminky.urs.cz/item/CS_URS_2024_01/174151101"/>
    <hyperlink ref="F141" r:id="rId11" display="https://podminky.urs.cz/item/CS_URS_2024_01/175151101"/>
    <hyperlink ref="F149" r:id="rId12" display="https://podminky.urs.cz/item/CS_URS_2024_01/451573111"/>
    <hyperlink ref="F154" r:id="rId13" display="https://podminky.urs.cz/item/CS_URS_2024_01/564861011"/>
    <hyperlink ref="F158" r:id="rId14" display="https://podminky.urs.cz/item/CS_URS_2024_01/577143111"/>
    <hyperlink ref="F160" r:id="rId15" display="https://podminky.urs.cz/item/CS_URS_2024_01/596211110"/>
    <hyperlink ref="F162" r:id="rId16" display="https://podminky.urs.cz/item/CS_URS_2024_01/596412210"/>
    <hyperlink ref="F165" r:id="rId17" display="https://podminky.urs.cz/item/CS_URS_2024_01/851241131"/>
    <hyperlink ref="F172" r:id="rId18" display="https://podminky.urs.cz/item/CS_URS_2024_01/871161141"/>
    <hyperlink ref="F176" r:id="rId19" display="https://podminky.urs.cz/item/CS_URS_2024_01/871171211"/>
    <hyperlink ref="F180" r:id="rId20" display="https://podminky.urs.cz/item/CS_URS_2024_01/871211211"/>
    <hyperlink ref="F184" r:id="rId21" display="https://podminky.urs.cz/item/CS_URS_2024_01/892233122"/>
    <hyperlink ref="F188" r:id="rId22" display="https://podminky.urs.cz/item/CS_URS_2024_01/892241111"/>
    <hyperlink ref="F190" r:id="rId23" display="https://podminky.urs.cz/item/CS_URS_2024_01/899722113"/>
    <hyperlink ref="F193" r:id="rId24" display="https://podminky.urs.cz/item/CS_URS_2024_01/891171321"/>
    <hyperlink ref="F199" r:id="rId25" display="https://podminky.urs.cz/item/CS_URS_2024_01/891211321"/>
    <hyperlink ref="F207" r:id="rId26" display="https://podminky.urs.cz/item/CS_URS_2024_01/891161324"/>
    <hyperlink ref="F209" r:id="rId27" display="https://podminky.urs.cz/item/CS_URS_2024_01/891171324"/>
    <hyperlink ref="F211" r:id="rId28" display="https://podminky.urs.cz/item/CS_URS_2024_01/891211324"/>
    <hyperlink ref="F219" r:id="rId29" display="https://podminky.urs.cz/item/CS_URS_2024_01/891269111"/>
    <hyperlink ref="F225" r:id="rId30" display="https://podminky.urs.cz/item/CS_URS_2024_01/891369111"/>
    <hyperlink ref="F232" r:id="rId31" display="https://podminky.urs.cz/item/CS_URS_2024_01/899401112"/>
    <hyperlink ref="F237" r:id="rId32" display="https://podminky.urs.cz/item/CS_URS_2024_01/916241113"/>
    <hyperlink ref="F239" r:id="rId33" display="https://podminky.urs.cz/item/CS_URS_2024_01/919732221"/>
    <hyperlink ref="F241" r:id="rId34" display="https://podminky.urs.cz/item/CS_URS_2024_01/919735111"/>
    <hyperlink ref="F245" r:id="rId35" display="https://podminky.urs.cz/item/CS_URS_2024_01/979021113"/>
    <hyperlink ref="F247" r:id="rId36" display="https://podminky.urs.cz/item/CS_URS_2024_01/979054441"/>
    <hyperlink ref="F249" r:id="rId37" display="https://podminky.urs.cz/item/CS_URS_2024_01/979054451"/>
    <hyperlink ref="F252" r:id="rId38" display="https://podminky.urs.cz/item/CS_URS_2024_01/997013875"/>
    <hyperlink ref="F254" r:id="rId39" display="https://podminky.urs.cz/item/CS_URS_2024_01/997221571"/>
    <hyperlink ref="F256" r:id="rId40" display="https://podminky.urs.cz/item/CS_URS_2024_01/997221579"/>
    <hyperlink ref="F260" r:id="rId41" display="https://podminky.urs.cz/item/CS_URS_2024_01/997221612"/>
    <hyperlink ref="F263" r:id="rId42" display="https://podminky.urs.cz/item/CS_URS_2024_01/998225111"/>
    <hyperlink ref="F265" r:id="rId43" display="https://podminky.urs.cz/item/CS_URS_2024_01/998273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98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78</v>
      </c>
    </row>
    <row r="4" spans="2:46" s="1" customFormat="1" ht="24.95" customHeight="1">
      <c r="B4" s="22"/>
      <c r="D4" s="113" t="s">
        <v>111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Oprava povrchu komunikací, výměna vodovodu a oprava kanalizace v Klatovech 2024, 5. část</v>
      </c>
      <c r="F7" s="405"/>
      <c r="G7" s="405"/>
      <c r="H7" s="405"/>
      <c r="L7" s="22"/>
    </row>
    <row r="8" spans="2:12" s="1" customFormat="1" ht="12" customHeight="1">
      <c r="B8" s="22"/>
      <c r="D8" s="115" t="s">
        <v>114</v>
      </c>
      <c r="L8" s="22"/>
    </row>
    <row r="9" spans="1:31" s="2" customFormat="1" ht="16.5" customHeight="1">
      <c r="A9" s="36"/>
      <c r="B9" s="41"/>
      <c r="C9" s="36"/>
      <c r="D9" s="36"/>
      <c r="E9" s="404" t="s">
        <v>115</v>
      </c>
      <c r="F9" s="406"/>
      <c r="G9" s="406"/>
      <c r="H9" s="406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116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07" t="s">
        <v>1559</v>
      </c>
      <c r="F11" s="406"/>
      <c r="G11" s="406"/>
      <c r="H11" s="406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19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21</v>
      </c>
      <c r="E14" s="36"/>
      <c r="F14" s="105" t="s">
        <v>22</v>
      </c>
      <c r="G14" s="36"/>
      <c r="H14" s="36"/>
      <c r="I14" s="115" t="s">
        <v>23</v>
      </c>
      <c r="J14" s="117" t="str">
        <f>'Rekapitulace stavby'!AN8</f>
        <v>10. 4. 2024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25</v>
      </c>
      <c r="E16" s="36"/>
      <c r="F16" s="36"/>
      <c r="G16" s="36"/>
      <c r="H16" s="36"/>
      <c r="I16" s="115" t="s">
        <v>26</v>
      </c>
      <c r="J16" s="105" t="str">
        <f>IF('Rekapitulace stavby'!AN10="","",'Rekapitulace stavby'!AN10)</f>
        <v/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5" t="s">
        <v>27</v>
      </c>
      <c r="J17" s="105" t="str">
        <f>IF('Rekapitulace stavby'!AN11="","",'Rekapitulace stavby'!AN11)</f>
        <v/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28</v>
      </c>
      <c r="E19" s="36"/>
      <c r="F19" s="36"/>
      <c r="G19" s="36"/>
      <c r="H19" s="36"/>
      <c r="I19" s="115" t="s">
        <v>26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08" t="str">
        <f>'Rekapitulace stavby'!E14</f>
        <v>Vyplň údaj</v>
      </c>
      <c r="F20" s="409"/>
      <c r="G20" s="409"/>
      <c r="H20" s="409"/>
      <c r="I20" s="115" t="s">
        <v>27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30</v>
      </c>
      <c r="E22" s="36"/>
      <c r="F22" s="36"/>
      <c r="G22" s="36"/>
      <c r="H22" s="36"/>
      <c r="I22" s="115" t="s">
        <v>26</v>
      </c>
      <c r="J22" s="105" t="str">
        <f>IF('Rekapitulace stavby'!AN16="","",'Rekapitulace stavby'!AN16)</f>
        <v/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 xml:space="preserve"> </v>
      </c>
      <c r="F23" s="36"/>
      <c r="G23" s="36"/>
      <c r="H23" s="36"/>
      <c r="I23" s="115" t="s">
        <v>27</v>
      </c>
      <c r="J23" s="105" t="str">
        <f>IF('Rekapitulace stavby'!AN17="","",'Rekapitulace stavby'!AN17)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32</v>
      </c>
      <c r="E25" s="36"/>
      <c r="F25" s="36"/>
      <c r="G25" s="36"/>
      <c r="H25" s="36"/>
      <c r="I25" s="115" t="s">
        <v>26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5" t="s">
        <v>27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33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410" t="s">
        <v>19</v>
      </c>
      <c r="F29" s="410"/>
      <c r="G29" s="410"/>
      <c r="H29" s="41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35</v>
      </c>
      <c r="E32" s="36"/>
      <c r="F32" s="36"/>
      <c r="G32" s="36"/>
      <c r="H32" s="36"/>
      <c r="I32" s="36"/>
      <c r="J32" s="123">
        <f>ROUND(J98,2)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37</v>
      </c>
      <c r="G34" s="36"/>
      <c r="H34" s="36"/>
      <c r="I34" s="124" t="s">
        <v>36</v>
      </c>
      <c r="J34" s="124" t="s">
        <v>38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39</v>
      </c>
      <c r="E35" s="115" t="s">
        <v>40</v>
      </c>
      <c r="F35" s="126">
        <f>ROUND((SUM(BE98:BE178)),2)</f>
        <v>0</v>
      </c>
      <c r="G35" s="36"/>
      <c r="H35" s="36"/>
      <c r="I35" s="127">
        <v>0.21</v>
      </c>
      <c r="J35" s="126">
        <f>ROUND(((SUM(BE98:BE178))*I35),2)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41</v>
      </c>
      <c r="F36" s="126">
        <f>ROUND((SUM(BF98:BF178)),2)</f>
        <v>0</v>
      </c>
      <c r="G36" s="36"/>
      <c r="H36" s="36"/>
      <c r="I36" s="127">
        <v>0.15</v>
      </c>
      <c r="J36" s="126">
        <f>ROUND(((SUM(BF98:BF178))*I36),2)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42</v>
      </c>
      <c r="F37" s="126">
        <f>ROUND((SUM(BG98:BG178)),2)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43</v>
      </c>
      <c r="F38" s="126">
        <f>ROUND((SUM(BH98:BH178)),2)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44</v>
      </c>
      <c r="F39" s="126">
        <f>ROUND((SUM(BI98:BI178)),2)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45</v>
      </c>
      <c r="E41" s="130"/>
      <c r="F41" s="130"/>
      <c r="G41" s="131" t="s">
        <v>46</v>
      </c>
      <c r="H41" s="132" t="s">
        <v>47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118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11" t="str">
        <f>E7</f>
        <v>Oprava povrchu komunikací, výměna vodovodu a oprava kanalizace v Klatovech 2024, 5. část</v>
      </c>
      <c r="F50" s="412"/>
      <c r="G50" s="412"/>
      <c r="H50" s="412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11" t="s">
        <v>115</v>
      </c>
      <c r="F52" s="413"/>
      <c r="G52" s="413"/>
      <c r="H52" s="413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116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501-1 - VEŘEJNÉ OSVĚTLENÍ</v>
      </c>
      <c r="F54" s="413"/>
      <c r="G54" s="413"/>
      <c r="H54" s="413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10. 4. 2024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30</v>
      </c>
      <c r="J58" s="34" t="str">
        <f>E23</f>
        <v xml:space="preserve"> 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28</v>
      </c>
      <c r="D59" s="38"/>
      <c r="E59" s="38"/>
      <c r="F59" s="29" t="str">
        <f>IF(E20="","",E20)</f>
        <v>Vyplň údaj</v>
      </c>
      <c r="G59" s="38"/>
      <c r="H59" s="38"/>
      <c r="I59" s="31" t="s">
        <v>32</v>
      </c>
      <c r="J59" s="34" t="str">
        <f>E26</f>
        <v xml:space="preserve"> 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119</v>
      </c>
      <c r="D61" s="140"/>
      <c r="E61" s="140"/>
      <c r="F61" s="140"/>
      <c r="G61" s="140"/>
      <c r="H61" s="140"/>
      <c r="I61" s="140"/>
      <c r="J61" s="141" t="s">
        <v>120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67</v>
      </c>
      <c r="D63" s="38"/>
      <c r="E63" s="38"/>
      <c r="F63" s="38"/>
      <c r="G63" s="38"/>
      <c r="H63" s="38"/>
      <c r="I63" s="38"/>
      <c r="J63" s="79">
        <f>J98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121</v>
      </c>
    </row>
    <row r="64" spans="2:12" s="9" customFormat="1" ht="24.95" customHeight="1">
      <c r="B64" s="143"/>
      <c r="C64" s="144"/>
      <c r="D64" s="145" t="s">
        <v>1560</v>
      </c>
      <c r="E64" s="146"/>
      <c r="F64" s="146"/>
      <c r="G64" s="146"/>
      <c r="H64" s="146"/>
      <c r="I64" s="146"/>
      <c r="J64" s="147">
        <f>J99</f>
        <v>0</v>
      </c>
      <c r="K64" s="144"/>
      <c r="L64" s="148"/>
    </row>
    <row r="65" spans="2:12" s="9" customFormat="1" ht="24.95" customHeight="1">
      <c r="B65" s="143"/>
      <c r="C65" s="144"/>
      <c r="D65" s="145" t="s">
        <v>1561</v>
      </c>
      <c r="E65" s="146"/>
      <c r="F65" s="146"/>
      <c r="G65" s="146"/>
      <c r="H65" s="146"/>
      <c r="I65" s="146"/>
      <c r="J65" s="147">
        <f>J105</f>
        <v>0</v>
      </c>
      <c r="K65" s="144"/>
      <c r="L65" s="148"/>
    </row>
    <row r="66" spans="2:12" s="9" customFormat="1" ht="24.95" customHeight="1">
      <c r="B66" s="143"/>
      <c r="C66" s="144"/>
      <c r="D66" s="145" t="s">
        <v>1562</v>
      </c>
      <c r="E66" s="146"/>
      <c r="F66" s="146"/>
      <c r="G66" s="146"/>
      <c r="H66" s="146"/>
      <c r="I66" s="146"/>
      <c r="J66" s="147">
        <f>J109</f>
        <v>0</v>
      </c>
      <c r="K66" s="144"/>
      <c r="L66" s="148"/>
    </row>
    <row r="67" spans="2:12" s="9" customFormat="1" ht="24.95" customHeight="1">
      <c r="B67" s="143"/>
      <c r="C67" s="144"/>
      <c r="D67" s="145" t="s">
        <v>1563</v>
      </c>
      <c r="E67" s="146"/>
      <c r="F67" s="146"/>
      <c r="G67" s="146"/>
      <c r="H67" s="146"/>
      <c r="I67" s="146"/>
      <c r="J67" s="147">
        <f>J112</f>
        <v>0</v>
      </c>
      <c r="K67" s="144"/>
      <c r="L67" s="148"/>
    </row>
    <row r="68" spans="2:12" s="9" customFormat="1" ht="24.95" customHeight="1">
      <c r="B68" s="143"/>
      <c r="C68" s="144"/>
      <c r="D68" s="145" t="s">
        <v>1564</v>
      </c>
      <c r="E68" s="146"/>
      <c r="F68" s="146"/>
      <c r="G68" s="146"/>
      <c r="H68" s="146"/>
      <c r="I68" s="146"/>
      <c r="J68" s="147">
        <f>J114</f>
        <v>0</v>
      </c>
      <c r="K68" s="144"/>
      <c r="L68" s="148"/>
    </row>
    <row r="69" spans="2:12" s="9" customFormat="1" ht="24.95" customHeight="1">
      <c r="B69" s="143"/>
      <c r="C69" s="144"/>
      <c r="D69" s="145" t="s">
        <v>1565</v>
      </c>
      <c r="E69" s="146"/>
      <c r="F69" s="146"/>
      <c r="G69" s="146"/>
      <c r="H69" s="146"/>
      <c r="I69" s="146"/>
      <c r="J69" s="147">
        <f>J144</f>
        <v>0</v>
      </c>
      <c r="K69" s="144"/>
      <c r="L69" s="148"/>
    </row>
    <row r="70" spans="2:12" s="9" customFormat="1" ht="24.95" customHeight="1">
      <c r="B70" s="143"/>
      <c r="C70" s="144"/>
      <c r="D70" s="145" t="s">
        <v>1566</v>
      </c>
      <c r="E70" s="146"/>
      <c r="F70" s="146"/>
      <c r="G70" s="146"/>
      <c r="H70" s="146"/>
      <c r="I70" s="146"/>
      <c r="J70" s="147">
        <f>J147</f>
        <v>0</v>
      </c>
      <c r="K70" s="144"/>
      <c r="L70" s="148"/>
    </row>
    <row r="71" spans="2:12" s="9" customFormat="1" ht="24.95" customHeight="1">
      <c r="B71" s="143"/>
      <c r="C71" s="144"/>
      <c r="D71" s="145" t="s">
        <v>1567</v>
      </c>
      <c r="E71" s="146"/>
      <c r="F71" s="146"/>
      <c r="G71" s="146"/>
      <c r="H71" s="146"/>
      <c r="I71" s="146"/>
      <c r="J71" s="147">
        <f>J162</f>
        <v>0</v>
      </c>
      <c r="K71" s="144"/>
      <c r="L71" s="148"/>
    </row>
    <row r="72" spans="2:12" s="9" customFormat="1" ht="24.95" customHeight="1">
      <c r="B72" s="143"/>
      <c r="C72" s="144"/>
      <c r="D72" s="145" t="s">
        <v>1568</v>
      </c>
      <c r="E72" s="146"/>
      <c r="F72" s="146"/>
      <c r="G72" s="146"/>
      <c r="H72" s="146"/>
      <c r="I72" s="146"/>
      <c r="J72" s="147">
        <f>J167</f>
        <v>0</v>
      </c>
      <c r="K72" s="144"/>
      <c r="L72" s="148"/>
    </row>
    <row r="73" spans="2:12" s="9" customFormat="1" ht="24.95" customHeight="1">
      <c r="B73" s="143"/>
      <c r="C73" s="144"/>
      <c r="D73" s="145" t="s">
        <v>1569</v>
      </c>
      <c r="E73" s="146"/>
      <c r="F73" s="146"/>
      <c r="G73" s="146"/>
      <c r="H73" s="146"/>
      <c r="I73" s="146"/>
      <c r="J73" s="147">
        <f>J170</f>
        <v>0</v>
      </c>
      <c r="K73" s="144"/>
      <c r="L73" s="148"/>
    </row>
    <row r="74" spans="2:12" s="9" customFormat="1" ht="24.95" customHeight="1">
      <c r="B74" s="143"/>
      <c r="C74" s="144"/>
      <c r="D74" s="145" t="s">
        <v>1570</v>
      </c>
      <c r="E74" s="146"/>
      <c r="F74" s="146"/>
      <c r="G74" s="146"/>
      <c r="H74" s="146"/>
      <c r="I74" s="146"/>
      <c r="J74" s="147">
        <f>J172</f>
        <v>0</v>
      </c>
      <c r="K74" s="144"/>
      <c r="L74" s="148"/>
    </row>
    <row r="75" spans="2:12" s="9" customFormat="1" ht="24.95" customHeight="1">
      <c r="B75" s="143"/>
      <c r="C75" s="144"/>
      <c r="D75" s="145" t="s">
        <v>1571</v>
      </c>
      <c r="E75" s="146"/>
      <c r="F75" s="146"/>
      <c r="G75" s="146"/>
      <c r="H75" s="146"/>
      <c r="I75" s="146"/>
      <c r="J75" s="147">
        <f>J176</f>
        <v>0</v>
      </c>
      <c r="K75" s="144"/>
      <c r="L75" s="148"/>
    </row>
    <row r="76" spans="2:12" s="9" customFormat="1" ht="24.95" customHeight="1">
      <c r="B76" s="143"/>
      <c r="C76" s="144"/>
      <c r="D76" s="145" t="s">
        <v>1572</v>
      </c>
      <c r="E76" s="146"/>
      <c r="F76" s="146"/>
      <c r="G76" s="146"/>
      <c r="H76" s="146"/>
      <c r="I76" s="146"/>
      <c r="J76" s="147">
        <f>J177</f>
        <v>0</v>
      </c>
      <c r="K76" s="144"/>
      <c r="L76" s="148"/>
    </row>
    <row r="77" spans="1:31" s="2" customFormat="1" ht="21.7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82" spans="1:31" s="2" customFormat="1" ht="6.95" customHeight="1">
      <c r="A82" s="36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4.95" customHeight="1">
      <c r="A83" s="36"/>
      <c r="B83" s="37"/>
      <c r="C83" s="25" t="s">
        <v>134</v>
      </c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16</v>
      </c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411" t="str">
        <f>E7</f>
        <v>Oprava povrchu komunikací, výměna vodovodu a oprava kanalizace v Klatovech 2024, 5. část</v>
      </c>
      <c r="F86" s="412"/>
      <c r="G86" s="412"/>
      <c r="H86" s="412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2:12" s="1" customFormat="1" ht="12" customHeight="1">
      <c r="B87" s="23"/>
      <c r="C87" s="31" t="s">
        <v>114</v>
      </c>
      <c r="D87" s="24"/>
      <c r="E87" s="24"/>
      <c r="F87" s="24"/>
      <c r="G87" s="24"/>
      <c r="H87" s="24"/>
      <c r="I87" s="24"/>
      <c r="J87" s="24"/>
      <c r="K87" s="24"/>
      <c r="L87" s="22"/>
    </row>
    <row r="88" spans="1:31" s="2" customFormat="1" ht="16.5" customHeight="1">
      <c r="A88" s="36"/>
      <c r="B88" s="37"/>
      <c r="C88" s="38"/>
      <c r="D88" s="38"/>
      <c r="E88" s="411" t="s">
        <v>115</v>
      </c>
      <c r="F88" s="413"/>
      <c r="G88" s="413"/>
      <c r="H88" s="413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116</v>
      </c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6.5" customHeight="1">
      <c r="A90" s="36"/>
      <c r="B90" s="37"/>
      <c r="C90" s="38"/>
      <c r="D90" s="38"/>
      <c r="E90" s="365" t="str">
        <f>E11</f>
        <v>SO 501-1 - VEŘEJNÉ OSVĚTLENÍ</v>
      </c>
      <c r="F90" s="413"/>
      <c r="G90" s="413"/>
      <c r="H90" s="413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21</v>
      </c>
      <c r="D92" s="38"/>
      <c r="E92" s="38"/>
      <c r="F92" s="29" t="str">
        <f>F14</f>
        <v xml:space="preserve"> </v>
      </c>
      <c r="G92" s="38"/>
      <c r="H92" s="38"/>
      <c r="I92" s="31" t="s">
        <v>23</v>
      </c>
      <c r="J92" s="61" t="str">
        <f>IF(J14="","",J14)</f>
        <v>10. 4. 2024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25</v>
      </c>
      <c r="D94" s="38"/>
      <c r="E94" s="38"/>
      <c r="F94" s="29" t="str">
        <f>E17</f>
        <v xml:space="preserve"> </v>
      </c>
      <c r="G94" s="38"/>
      <c r="H94" s="38"/>
      <c r="I94" s="31" t="s">
        <v>30</v>
      </c>
      <c r="J94" s="34" t="str">
        <f>E23</f>
        <v xml:space="preserve"> </v>
      </c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28</v>
      </c>
      <c r="D95" s="38"/>
      <c r="E95" s="38"/>
      <c r="F95" s="29" t="str">
        <f>IF(E20="","",E20)</f>
        <v>Vyplň údaj</v>
      </c>
      <c r="G95" s="38"/>
      <c r="H95" s="38"/>
      <c r="I95" s="31" t="s">
        <v>32</v>
      </c>
      <c r="J95" s="34" t="str">
        <f>E26</f>
        <v xml:space="preserve"> </v>
      </c>
      <c r="K95" s="38"/>
      <c r="L95" s="11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0.3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1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11" customFormat="1" ht="29.25" customHeight="1">
      <c r="A97" s="154"/>
      <c r="B97" s="155"/>
      <c r="C97" s="156" t="s">
        <v>135</v>
      </c>
      <c r="D97" s="157" t="s">
        <v>54</v>
      </c>
      <c r="E97" s="157" t="s">
        <v>50</v>
      </c>
      <c r="F97" s="157" t="s">
        <v>51</v>
      </c>
      <c r="G97" s="157" t="s">
        <v>136</v>
      </c>
      <c r="H97" s="157" t="s">
        <v>137</v>
      </c>
      <c r="I97" s="157" t="s">
        <v>138</v>
      </c>
      <c r="J97" s="157" t="s">
        <v>120</v>
      </c>
      <c r="K97" s="158" t="s">
        <v>139</v>
      </c>
      <c r="L97" s="159"/>
      <c r="M97" s="70" t="s">
        <v>19</v>
      </c>
      <c r="N97" s="71" t="s">
        <v>39</v>
      </c>
      <c r="O97" s="71" t="s">
        <v>140</v>
      </c>
      <c r="P97" s="71" t="s">
        <v>141</v>
      </c>
      <c r="Q97" s="71" t="s">
        <v>142</v>
      </c>
      <c r="R97" s="71" t="s">
        <v>143</v>
      </c>
      <c r="S97" s="71" t="s">
        <v>144</v>
      </c>
      <c r="T97" s="72" t="s">
        <v>145</v>
      </c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</row>
    <row r="98" spans="1:63" s="2" customFormat="1" ht="22.9" customHeight="1">
      <c r="A98" s="36"/>
      <c r="B98" s="37"/>
      <c r="C98" s="77" t="s">
        <v>146</v>
      </c>
      <c r="D98" s="38"/>
      <c r="E98" s="38"/>
      <c r="F98" s="38"/>
      <c r="G98" s="38"/>
      <c r="H98" s="38"/>
      <c r="I98" s="38"/>
      <c r="J98" s="160">
        <f>BK98</f>
        <v>0</v>
      </c>
      <c r="K98" s="38"/>
      <c r="L98" s="41"/>
      <c r="M98" s="73"/>
      <c r="N98" s="161"/>
      <c r="O98" s="74"/>
      <c r="P98" s="162">
        <f>P99+P105+P109+P112+P114+P144+P147+P162+P167+P170+P172+P176+P177</f>
        <v>0</v>
      </c>
      <c r="Q98" s="74"/>
      <c r="R98" s="162">
        <f>R99+R105+R109+R112+R114+R144+R147+R162+R167+R170+R172+R176+R177</f>
        <v>0</v>
      </c>
      <c r="S98" s="74"/>
      <c r="T98" s="163">
        <f>T99+T105+T109+T112+T114+T144+T147+T162+T167+T170+T172+T176+T177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68</v>
      </c>
      <c r="AU98" s="19" t="s">
        <v>121</v>
      </c>
      <c r="BK98" s="164">
        <f>BK99+BK105+BK109+BK112+BK114+BK144+BK147+BK162+BK167+BK170+BK172+BK176+BK177</f>
        <v>0</v>
      </c>
    </row>
    <row r="99" spans="2:63" s="12" customFormat="1" ht="25.9" customHeight="1">
      <c r="B99" s="165"/>
      <c r="C99" s="166"/>
      <c r="D99" s="167" t="s">
        <v>68</v>
      </c>
      <c r="E99" s="168" t="s">
        <v>233</v>
      </c>
      <c r="F99" s="168" t="s">
        <v>1573</v>
      </c>
      <c r="G99" s="166"/>
      <c r="H99" s="166"/>
      <c r="I99" s="169"/>
      <c r="J99" s="170">
        <f>BK99</f>
        <v>0</v>
      </c>
      <c r="K99" s="166"/>
      <c r="L99" s="171"/>
      <c r="M99" s="172"/>
      <c r="N99" s="173"/>
      <c r="O99" s="173"/>
      <c r="P99" s="174">
        <f>SUM(P100:P104)</f>
        <v>0</v>
      </c>
      <c r="Q99" s="173"/>
      <c r="R99" s="174">
        <f>SUM(R100:R104)</f>
        <v>0</v>
      </c>
      <c r="S99" s="173"/>
      <c r="T99" s="175">
        <f>SUM(T100:T104)</f>
        <v>0</v>
      </c>
      <c r="AR99" s="176" t="s">
        <v>76</v>
      </c>
      <c r="AT99" s="177" t="s">
        <v>68</v>
      </c>
      <c r="AU99" s="177" t="s">
        <v>69</v>
      </c>
      <c r="AY99" s="176" t="s">
        <v>149</v>
      </c>
      <c r="BK99" s="178">
        <f>SUM(BK100:BK104)</f>
        <v>0</v>
      </c>
    </row>
    <row r="100" spans="1:65" s="2" customFormat="1" ht="16.5" customHeight="1">
      <c r="A100" s="36"/>
      <c r="B100" s="37"/>
      <c r="C100" s="181" t="s">
        <v>76</v>
      </c>
      <c r="D100" s="181" t="s">
        <v>151</v>
      </c>
      <c r="E100" s="182" t="s">
        <v>1574</v>
      </c>
      <c r="F100" s="183" t="s">
        <v>1575</v>
      </c>
      <c r="G100" s="184" t="s">
        <v>159</v>
      </c>
      <c r="H100" s="185">
        <v>2</v>
      </c>
      <c r="I100" s="186"/>
      <c r="J100" s="187">
        <f>ROUND(I100*H100,2)</f>
        <v>0</v>
      </c>
      <c r="K100" s="183" t="s">
        <v>19</v>
      </c>
      <c r="L100" s="41"/>
      <c r="M100" s="188" t="s">
        <v>19</v>
      </c>
      <c r="N100" s="189" t="s">
        <v>40</v>
      </c>
      <c r="O100" s="66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155</v>
      </c>
      <c r="AT100" s="192" t="s">
        <v>151</v>
      </c>
      <c r="AU100" s="192" t="s">
        <v>76</v>
      </c>
      <c r="AY100" s="19" t="s">
        <v>149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9" t="s">
        <v>76</v>
      </c>
      <c r="BK100" s="193">
        <f>ROUND(I100*H100,2)</f>
        <v>0</v>
      </c>
      <c r="BL100" s="19" t="s">
        <v>155</v>
      </c>
      <c r="BM100" s="192" t="s">
        <v>78</v>
      </c>
    </row>
    <row r="101" spans="1:65" s="2" customFormat="1" ht="16.5" customHeight="1">
      <c r="A101" s="36"/>
      <c r="B101" s="37"/>
      <c r="C101" s="181" t="s">
        <v>78</v>
      </c>
      <c r="D101" s="181" t="s">
        <v>151</v>
      </c>
      <c r="E101" s="182" t="s">
        <v>1576</v>
      </c>
      <c r="F101" s="183" t="s">
        <v>1577</v>
      </c>
      <c r="G101" s="184" t="s">
        <v>159</v>
      </c>
      <c r="H101" s="185">
        <v>30</v>
      </c>
      <c r="I101" s="186"/>
      <c r="J101" s="187">
        <f>ROUND(I101*H101,2)</f>
        <v>0</v>
      </c>
      <c r="K101" s="183" t="s">
        <v>19</v>
      </c>
      <c r="L101" s="41"/>
      <c r="M101" s="188" t="s">
        <v>19</v>
      </c>
      <c r="N101" s="189" t="s">
        <v>40</v>
      </c>
      <c r="O101" s="66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155</v>
      </c>
      <c r="AT101" s="192" t="s">
        <v>151</v>
      </c>
      <c r="AU101" s="192" t="s">
        <v>76</v>
      </c>
      <c r="AY101" s="19" t="s">
        <v>149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9" t="s">
        <v>76</v>
      </c>
      <c r="BK101" s="193">
        <f>ROUND(I101*H101,2)</f>
        <v>0</v>
      </c>
      <c r="BL101" s="19" t="s">
        <v>155</v>
      </c>
      <c r="BM101" s="192" t="s">
        <v>155</v>
      </c>
    </row>
    <row r="102" spans="1:65" s="2" customFormat="1" ht="16.5" customHeight="1">
      <c r="A102" s="36"/>
      <c r="B102" s="37"/>
      <c r="C102" s="181" t="s">
        <v>167</v>
      </c>
      <c r="D102" s="181" t="s">
        <v>151</v>
      </c>
      <c r="E102" s="182" t="s">
        <v>1578</v>
      </c>
      <c r="F102" s="183" t="s">
        <v>1579</v>
      </c>
      <c r="G102" s="184" t="s">
        <v>159</v>
      </c>
      <c r="H102" s="185">
        <v>30</v>
      </c>
      <c r="I102" s="186"/>
      <c r="J102" s="187">
        <f>ROUND(I102*H102,2)</f>
        <v>0</v>
      </c>
      <c r="K102" s="183" t="s">
        <v>19</v>
      </c>
      <c r="L102" s="41"/>
      <c r="M102" s="188" t="s">
        <v>19</v>
      </c>
      <c r="N102" s="189" t="s">
        <v>40</v>
      </c>
      <c r="O102" s="66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155</v>
      </c>
      <c r="AT102" s="192" t="s">
        <v>151</v>
      </c>
      <c r="AU102" s="192" t="s">
        <v>76</v>
      </c>
      <c r="AY102" s="19" t="s">
        <v>149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9" t="s">
        <v>76</v>
      </c>
      <c r="BK102" s="193">
        <f>ROUND(I102*H102,2)</f>
        <v>0</v>
      </c>
      <c r="BL102" s="19" t="s">
        <v>155</v>
      </c>
      <c r="BM102" s="192" t="s">
        <v>188</v>
      </c>
    </row>
    <row r="103" spans="1:65" s="2" customFormat="1" ht="16.5" customHeight="1">
      <c r="A103" s="36"/>
      <c r="B103" s="37"/>
      <c r="C103" s="181" t="s">
        <v>155</v>
      </c>
      <c r="D103" s="181" t="s">
        <v>151</v>
      </c>
      <c r="E103" s="182" t="s">
        <v>1580</v>
      </c>
      <c r="F103" s="183" t="s">
        <v>1581</v>
      </c>
      <c r="G103" s="184" t="s">
        <v>191</v>
      </c>
      <c r="H103" s="185">
        <v>60</v>
      </c>
      <c r="I103" s="186"/>
      <c r="J103" s="187">
        <f>ROUND(I103*H103,2)</f>
        <v>0</v>
      </c>
      <c r="K103" s="183" t="s">
        <v>19</v>
      </c>
      <c r="L103" s="41"/>
      <c r="M103" s="188" t="s">
        <v>19</v>
      </c>
      <c r="N103" s="189" t="s">
        <v>40</v>
      </c>
      <c r="O103" s="66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155</v>
      </c>
      <c r="AT103" s="192" t="s">
        <v>151</v>
      </c>
      <c r="AU103" s="192" t="s">
        <v>76</v>
      </c>
      <c r="AY103" s="19" t="s">
        <v>149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9" t="s">
        <v>76</v>
      </c>
      <c r="BK103" s="193">
        <f>ROUND(I103*H103,2)</f>
        <v>0</v>
      </c>
      <c r="BL103" s="19" t="s">
        <v>155</v>
      </c>
      <c r="BM103" s="192" t="s">
        <v>203</v>
      </c>
    </row>
    <row r="104" spans="1:65" s="2" customFormat="1" ht="16.5" customHeight="1">
      <c r="A104" s="36"/>
      <c r="B104" s="37"/>
      <c r="C104" s="181" t="s">
        <v>180</v>
      </c>
      <c r="D104" s="181" t="s">
        <v>151</v>
      </c>
      <c r="E104" s="182" t="s">
        <v>1582</v>
      </c>
      <c r="F104" s="183" t="s">
        <v>1583</v>
      </c>
      <c r="G104" s="184" t="s">
        <v>159</v>
      </c>
      <c r="H104" s="185">
        <v>30</v>
      </c>
      <c r="I104" s="186"/>
      <c r="J104" s="187">
        <f>ROUND(I104*H104,2)</f>
        <v>0</v>
      </c>
      <c r="K104" s="183" t="s">
        <v>19</v>
      </c>
      <c r="L104" s="41"/>
      <c r="M104" s="188" t="s">
        <v>19</v>
      </c>
      <c r="N104" s="189" t="s">
        <v>40</v>
      </c>
      <c r="O104" s="66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155</v>
      </c>
      <c r="AT104" s="192" t="s">
        <v>151</v>
      </c>
      <c r="AU104" s="192" t="s">
        <v>76</v>
      </c>
      <c r="AY104" s="19" t="s">
        <v>149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76</v>
      </c>
      <c r="BK104" s="193">
        <f>ROUND(I104*H104,2)</f>
        <v>0</v>
      </c>
      <c r="BL104" s="19" t="s">
        <v>155</v>
      </c>
      <c r="BM104" s="192" t="s">
        <v>224</v>
      </c>
    </row>
    <row r="105" spans="2:63" s="12" customFormat="1" ht="25.9" customHeight="1">
      <c r="B105" s="165"/>
      <c r="C105" s="166"/>
      <c r="D105" s="167" t="s">
        <v>68</v>
      </c>
      <c r="E105" s="168" t="s">
        <v>465</v>
      </c>
      <c r="F105" s="168" t="s">
        <v>1584</v>
      </c>
      <c r="G105" s="166"/>
      <c r="H105" s="166"/>
      <c r="I105" s="169"/>
      <c r="J105" s="170">
        <f>BK105</f>
        <v>0</v>
      </c>
      <c r="K105" s="166"/>
      <c r="L105" s="171"/>
      <c r="M105" s="172"/>
      <c r="N105" s="173"/>
      <c r="O105" s="173"/>
      <c r="P105" s="174">
        <f>SUM(P106:P108)</f>
        <v>0</v>
      </c>
      <c r="Q105" s="173"/>
      <c r="R105" s="174">
        <f>SUM(R106:R108)</f>
        <v>0</v>
      </c>
      <c r="S105" s="173"/>
      <c r="T105" s="175">
        <f>SUM(T106:T108)</f>
        <v>0</v>
      </c>
      <c r="AR105" s="176" t="s">
        <v>76</v>
      </c>
      <c r="AT105" s="177" t="s">
        <v>68</v>
      </c>
      <c r="AU105" s="177" t="s">
        <v>69</v>
      </c>
      <c r="AY105" s="176" t="s">
        <v>149</v>
      </c>
      <c r="BK105" s="178">
        <f>SUM(BK106:BK108)</f>
        <v>0</v>
      </c>
    </row>
    <row r="106" spans="1:65" s="2" customFormat="1" ht="16.5" customHeight="1">
      <c r="A106" s="36"/>
      <c r="B106" s="37"/>
      <c r="C106" s="181" t="s">
        <v>188</v>
      </c>
      <c r="D106" s="181" t="s">
        <v>151</v>
      </c>
      <c r="E106" s="182" t="s">
        <v>1585</v>
      </c>
      <c r="F106" s="183" t="s">
        <v>1586</v>
      </c>
      <c r="G106" s="184" t="s">
        <v>159</v>
      </c>
      <c r="H106" s="185">
        <v>32</v>
      </c>
      <c r="I106" s="186"/>
      <c r="J106" s="187">
        <f>ROUND(I106*H106,2)</f>
        <v>0</v>
      </c>
      <c r="K106" s="183" t="s">
        <v>19</v>
      </c>
      <c r="L106" s="41"/>
      <c r="M106" s="188" t="s">
        <v>19</v>
      </c>
      <c r="N106" s="189" t="s">
        <v>40</v>
      </c>
      <c r="O106" s="66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155</v>
      </c>
      <c r="AT106" s="192" t="s">
        <v>151</v>
      </c>
      <c r="AU106" s="192" t="s">
        <v>76</v>
      </c>
      <c r="AY106" s="19" t="s">
        <v>149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9" t="s">
        <v>76</v>
      </c>
      <c r="BK106" s="193">
        <f>ROUND(I106*H106,2)</f>
        <v>0</v>
      </c>
      <c r="BL106" s="19" t="s">
        <v>155</v>
      </c>
      <c r="BM106" s="192" t="s">
        <v>237</v>
      </c>
    </row>
    <row r="107" spans="1:65" s="2" customFormat="1" ht="16.5" customHeight="1">
      <c r="A107" s="36"/>
      <c r="B107" s="37"/>
      <c r="C107" s="181" t="s">
        <v>196</v>
      </c>
      <c r="D107" s="181" t="s">
        <v>151</v>
      </c>
      <c r="E107" s="182" t="s">
        <v>1587</v>
      </c>
      <c r="F107" s="183" t="s">
        <v>1588</v>
      </c>
      <c r="G107" s="184" t="s">
        <v>159</v>
      </c>
      <c r="H107" s="185">
        <v>30</v>
      </c>
      <c r="I107" s="186"/>
      <c r="J107" s="187">
        <f>ROUND(I107*H107,2)</f>
        <v>0</v>
      </c>
      <c r="K107" s="183" t="s">
        <v>19</v>
      </c>
      <c r="L107" s="41"/>
      <c r="M107" s="188" t="s">
        <v>19</v>
      </c>
      <c r="N107" s="189" t="s">
        <v>40</v>
      </c>
      <c r="O107" s="66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155</v>
      </c>
      <c r="AT107" s="192" t="s">
        <v>151</v>
      </c>
      <c r="AU107" s="192" t="s">
        <v>76</v>
      </c>
      <c r="AY107" s="19" t="s">
        <v>149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9" t="s">
        <v>76</v>
      </c>
      <c r="BK107" s="193">
        <f>ROUND(I107*H107,2)</f>
        <v>0</v>
      </c>
      <c r="BL107" s="19" t="s">
        <v>155</v>
      </c>
      <c r="BM107" s="192" t="s">
        <v>252</v>
      </c>
    </row>
    <row r="108" spans="1:65" s="2" customFormat="1" ht="16.5" customHeight="1">
      <c r="A108" s="36"/>
      <c r="B108" s="37"/>
      <c r="C108" s="181" t="s">
        <v>203</v>
      </c>
      <c r="D108" s="181" t="s">
        <v>151</v>
      </c>
      <c r="E108" s="182" t="s">
        <v>1589</v>
      </c>
      <c r="F108" s="183" t="s">
        <v>1590</v>
      </c>
      <c r="G108" s="184" t="s">
        <v>159</v>
      </c>
      <c r="H108" s="185">
        <v>2</v>
      </c>
      <c r="I108" s="186"/>
      <c r="J108" s="187">
        <f>ROUND(I108*H108,2)</f>
        <v>0</v>
      </c>
      <c r="K108" s="183" t="s">
        <v>19</v>
      </c>
      <c r="L108" s="41"/>
      <c r="M108" s="188" t="s">
        <v>19</v>
      </c>
      <c r="N108" s="189" t="s">
        <v>40</v>
      </c>
      <c r="O108" s="66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155</v>
      </c>
      <c r="AT108" s="192" t="s">
        <v>151</v>
      </c>
      <c r="AU108" s="192" t="s">
        <v>76</v>
      </c>
      <c r="AY108" s="19" t="s">
        <v>149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9" t="s">
        <v>76</v>
      </c>
      <c r="BK108" s="193">
        <f>ROUND(I108*H108,2)</f>
        <v>0</v>
      </c>
      <c r="BL108" s="19" t="s">
        <v>155</v>
      </c>
      <c r="BM108" s="192" t="s">
        <v>262</v>
      </c>
    </row>
    <row r="109" spans="2:63" s="12" customFormat="1" ht="25.9" customHeight="1">
      <c r="B109" s="165"/>
      <c r="C109" s="166"/>
      <c r="D109" s="167" t="s">
        <v>68</v>
      </c>
      <c r="E109" s="168" t="s">
        <v>470</v>
      </c>
      <c r="F109" s="168" t="s">
        <v>1591</v>
      </c>
      <c r="G109" s="166"/>
      <c r="H109" s="166"/>
      <c r="I109" s="169"/>
      <c r="J109" s="170">
        <f>BK109</f>
        <v>0</v>
      </c>
      <c r="K109" s="166"/>
      <c r="L109" s="171"/>
      <c r="M109" s="172"/>
      <c r="N109" s="173"/>
      <c r="O109" s="173"/>
      <c r="P109" s="174">
        <f>SUM(P110:P111)</f>
        <v>0</v>
      </c>
      <c r="Q109" s="173"/>
      <c r="R109" s="174">
        <f>SUM(R110:R111)</f>
        <v>0</v>
      </c>
      <c r="S109" s="173"/>
      <c r="T109" s="175">
        <f>SUM(T110:T111)</f>
        <v>0</v>
      </c>
      <c r="AR109" s="176" t="s">
        <v>76</v>
      </c>
      <c r="AT109" s="177" t="s">
        <v>68</v>
      </c>
      <c r="AU109" s="177" t="s">
        <v>69</v>
      </c>
      <c r="AY109" s="176" t="s">
        <v>149</v>
      </c>
      <c r="BK109" s="178">
        <f>SUM(BK110:BK111)</f>
        <v>0</v>
      </c>
    </row>
    <row r="110" spans="1:65" s="2" customFormat="1" ht="16.5" customHeight="1">
      <c r="A110" s="36"/>
      <c r="B110" s="37"/>
      <c r="C110" s="181" t="s">
        <v>211</v>
      </c>
      <c r="D110" s="181" t="s">
        <v>151</v>
      </c>
      <c r="E110" s="182" t="s">
        <v>1592</v>
      </c>
      <c r="F110" s="183" t="s">
        <v>1593</v>
      </c>
      <c r="G110" s="184" t="s">
        <v>159</v>
      </c>
      <c r="H110" s="185">
        <v>30</v>
      </c>
      <c r="I110" s="186"/>
      <c r="J110" s="187">
        <f>ROUND(I110*H110,2)</f>
        <v>0</v>
      </c>
      <c r="K110" s="183" t="s">
        <v>19</v>
      </c>
      <c r="L110" s="41"/>
      <c r="M110" s="188" t="s">
        <v>19</v>
      </c>
      <c r="N110" s="189" t="s">
        <v>40</v>
      </c>
      <c r="O110" s="66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155</v>
      </c>
      <c r="AT110" s="192" t="s">
        <v>151</v>
      </c>
      <c r="AU110" s="192" t="s">
        <v>76</v>
      </c>
      <c r="AY110" s="19" t="s">
        <v>149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9" t="s">
        <v>76</v>
      </c>
      <c r="BK110" s="193">
        <f>ROUND(I110*H110,2)</f>
        <v>0</v>
      </c>
      <c r="BL110" s="19" t="s">
        <v>155</v>
      </c>
      <c r="BM110" s="192" t="s">
        <v>273</v>
      </c>
    </row>
    <row r="111" spans="1:65" s="2" customFormat="1" ht="16.5" customHeight="1">
      <c r="A111" s="36"/>
      <c r="B111" s="37"/>
      <c r="C111" s="181" t="s">
        <v>224</v>
      </c>
      <c r="D111" s="181" t="s">
        <v>151</v>
      </c>
      <c r="E111" s="182" t="s">
        <v>1594</v>
      </c>
      <c r="F111" s="183" t="s">
        <v>1595</v>
      </c>
      <c r="G111" s="184" t="s">
        <v>159</v>
      </c>
      <c r="H111" s="185">
        <v>30</v>
      </c>
      <c r="I111" s="186"/>
      <c r="J111" s="187">
        <f>ROUND(I111*H111,2)</f>
        <v>0</v>
      </c>
      <c r="K111" s="183" t="s">
        <v>19</v>
      </c>
      <c r="L111" s="41"/>
      <c r="M111" s="188" t="s">
        <v>19</v>
      </c>
      <c r="N111" s="189" t="s">
        <v>40</v>
      </c>
      <c r="O111" s="66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155</v>
      </c>
      <c r="AT111" s="192" t="s">
        <v>151</v>
      </c>
      <c r="AU111" s="192" t="s">
        <v>76</v>
      </c>
      <c r="AY111" s="19" t="s">
        <v>149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9" t="s">
        <v>76</v>
      </c>
      <c r="BK111" s="193">
        <f>ROUND(I111*H111,2)</f>
        <v>0</v>
      </c>
      <c r="BL111" s="19" t="s">
        <v>155</v>
      </c>
      <c r="BM111" s="192" t="s">
        <v>287</v>
      </c>
    </row>
    <row r="112" spans="2:63" s="12" customFormat="1" ht="25.9" customHeight="1">
      <c r="B112" s="165"/>
      <c r="C112" s="166"/>
      <c r="D112" s="167" t="s">
        <v>68</v>
      </c>
      <c r="E112" s="168" t="s">
        <v>478</v>
      </c>
      <c r="F112" s="168" t="s">
        <v>1596</v>
      </c>
      <c r="G112" s="166"/>
      <c r="H112" s="166"/>
      <c r="I112" s="169"/>
      <c r="J112" s="170">
        <f>BK112</f>
        <v>0</v>
      </c>
      <c r="K112" s="166"/>
      <c r="L112" s="171"/>
      <c r="M112" s="172"/>
      <c r="N112" s="173"/>
      <c r="O112" s="173"/>
      <c r="P112" s="174">
        <f>P113</f>
        <v>0</v>
      </c>
      <c r="Q112" s="173"/>
      <c r="R112" s="174">
        <f>R113</f>
        <v>0</v>
      </c>
      <c r="S112" s="173"/>
      <c r="T112" s="175">
        <f>T113</f>
        <v>0</v>
      </c>
      <c r="AR112" s="176" t="s">
        <v>76</v>
      </c>
      <c r="AT112" s="177" t="s">
        <v>68</v>
      </c>
      <c r="AU112" s="177" t="s">
        <v>69</v>
      </c>
      <c r="AY112" s="176" t="s">
        <v>149</v>
      </c>
      <c r="BK112" s="178">
        <f>BK113</f>
        <v>0</v>
      </c>
    </row>
    <row r="113" spans="1:65" s="2" customFormat="1" ht="16.5" customHeight="1">
      <c r="A113" s="36"/>
      <c r="B113" s="37"/>
      <c r="C113" s="181" t="s">
        <v>233</v>
      </c>
      <c r="D113" s="181" t="s">
        <v>151</v>
      </c>
      <c r="E113" s="182" t="s">
        <v>1597</v>
      </c>
      <c r="F113" s="183" t="s">
        <v>1598</v>
      </c>
      <c r="G113" s="184" t="s">
        <v>159</v>
      </c>
      <c r="H113" s="185">
        <v>2</v>
      </c>
      <c r="I113" s="186"/>
      <c r="J113" s="187">
        <f>ROUND(I113*H113,2)</f>
        <v>0</v>
      </c>
      <c r="K113" s="183" t="s">
        <v>19</v>
      </c>
      <c r="L113" s="41"/>
      <c r="M113" s="188" t="s">
        <v>19</v>
      </c>
      <c r="N113" s="189" t="s">
        <v>40</v>
      </c>
      <c r="O113" s="66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155</v>
      </c>
      <c r="AT113" s="192" t="s">
        <v>151</v>
      </c>
      <c r="AU113" s="192" t="s">
        <v>76</v>
      </c>
      <c r="AY113" s="19" t="s">
        <v>149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9" t="s">
        <v>76</v>
      </c>
      <c r="BK113" s="193">
        <f>ROUND(I113*H113,2)</f>
        <v>0</v>
      </c>
      <c r="BL113" s="19" t="s">
        <v>155</v>
      </c>
      <c r="BM113" s="192" t="s">
        <v>298</v>
      </c>
    </row>
    <row r="114" spans="2:63" s="12" customFormat="1" ht="25.9" customHeight="1">
      <c r="B114" s="165"/>
      <c r="C114" s="166"/>
      <c r="D114" s="167" t="s">
        <v>68</v>
      </c>
      <c r="E114" s="168" t="s">
        <v>1599</v>
      </c>
      <c r="F114" s="168" t="s">
        <v>1600</v>
      </c>
      <c r="G114" s="166"/>
      <c r="H114" s="166"/>
      <c r="I114" s="169"/>
      <c r="J114" s="170">
        <f>BK114</f>
        <v>0</v>
      </c>
      <c r="K114" s="166"/>
      <c r="L114" s="171"/>
      <c r="M114" s="172"/>
      <c r="N114" s="173"/>
      <c r="O114" s="173"/>
      <c r="P114" s="174">
        <f>SUM(P115:P143)</f>
        <v>0</v>
      </c>
      <c r="Q114" s="173"/>
      <c r="R114" s="174">
        <f>SUM(R115:R143)</f>
        <v>0</v>
      </c>
      <c r="S114" s="173"/>
      <c r="T114" s="175">
        <f>SUM(T115:T143)</f>
        <v>0</v>
      </c>
      <c r="AR114" s="176" t="s">
        <v>76</v>
      </c>
      <c r="AT114" s="177" t="s">
        <v>68</v>
      </c>
      <c r="AU114" s="177" t="s">
        <v>69</v>
      </c>
      <c r="AY114" s="176" t="s">
        <v>149</v>
      </c>
      <c r="BK114" s="178">
        <f>SUM(BK115:BK143)</f>
        <v>0</v>
      </c>
    </row>
    <row r="115" spans="1:65" s="2" customFormat="1" ht="16.5" customHeight="1">
      <c r="A115" s="36"/>
      <c r="B115" s="37"/>
      <c r="C115" s="181" t="s">
        <v>237</v>
      </c>
      <c r="D115" s="181" t="s">
        <v>151</v>
      </c>
      <c r="E115" s="182" t="s">
        <v>1601</v>
      </c>
      <c r="F115" s="183" t="s">
        <v>1602</v>
      </c>
      <c r="G115" s="184" t="s">
        <v>382</v>
      </c>
      <c r="H115" s="185">
        <v>18</v>
      </c>
      <c r="I115" s="186"/>
      <c r="J115" s="187">
        <f aca="true" t="shared" si="0" ref="J115:J143">ROUND(I115*H115,2)</f>
        <v>0</v>
      </c>
      <c r="K115" s="183" t="s">
        <v>19</v>
      </c>
      <c r="L115" s="41"/>
      <c r="M115" s="188" t="s">
        <v>19</v>
      </c>
      <c r="N115" s="189" t="s">
        <v>40</v>
      </c>
      <c r="O115" s="66"/>
      <c r="P115" s="190">
        <f aca="true" t="shared" si="1" ref="P115:P143">O115*H115</f>
        <v>0</v>
      </c>
      <c r="Q115" s="190">
        <v>0</v>
      </c>
      <c r="R115" s="190">
        <f aca="true" t="shared" si="2" ref="R115:R143">Q115*H115</f>
        <v>0</v>
      </c>
      <c r="S115" s="190">
        <v>0</v>
      </c>
      <c r="T115" s="191">
        <f aca="true" t="shared" si="3" ref="T115:T143"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155</v>
      </c>
      <c r="AT115" s="192" t="s">
        <v>151</v>
      </c>
      <c r="AU115" s="192" t="s">
        <v>76</v>
      </c>
      <c r="AY115" s="19" t="s">
        <v>149</v>
      </c>
      <c r="BE115" s="193">
        <f aca="true" t="shared" si="4" ref="BE115:BE143">IF(N115="základní",J115,0)</f>
        <v>0</v>
      </c>
      <c r="BF115" s="193">
        <f aca="true" t="shared" si="5" ref="BF115:BF143">IF(N115="snížená",J115,0)</f>
        <v>0</v>
      </c>
      <c r="BG115" s="193">
        <f aca="true" t="shared" si="6" ref="BG115:BG143">IF(N115="zákl. přenesená",J115,0)</f>
        <v>0</v>
      </c>
      <c r="BH115" s="193">
        <f aca="true" t="shared" si="7" ref="BH115:BH143">IF(N115="sníž. přenesená",J115,0)</f>
        <v>0</v>
      </c>
      <c r="BI115" s="193">
        <f aca="true" t="shared" si="8" ref="BI115:BI143">IF(N115="nulová",J115,0)</f>
        <v>0</v>
      </c>
      <c r="BJ115" s="19" t="s">
        <v>76</v>
      </c>
      <c r="BK115" s="193">
        <f aca="true" t="shared" si="9" ref="BK115:BK143">ROUND(I115*H115,2)</f>
        <v>0</v>
      </c>
      <c r="BL115" s="19" t="s">
        <v>155</v>
      </c>
      <c r="BM115" s="192" t="s">
        <v>308</v>
      </c>
    </row>
    <row r="116" spans="1:65" s="2" customFormat="1" ht="16.5" customHeight="1">
      <c r="A116" s="36"/>
      <c r="B116" s="37"/>
      <c r="C116" s="233" t="s">
        <v>245</v>
      </c>
      <c r="D116" s="233" t="s">
        <v>246</v>
      </c>
      <c r="E116" s="234" t="s">
        <v>1603</v>
      </c>
      <c r="F116" s="235" t="s">
        <v>1604</v>
      </c>
      <c r="G116" s="236" t="s">
        <v>382</v>
      </c>
      <c r="H116" s="237">
        <v>18</v>
      </c>
      <c r="I116" s="238"/>
      <c r="J116" s="239">
        <f t="shared" si="0"/>
        <v>0</v>
      </c>
      <c r="K116" s="235" t="s">
        <v>19</v>
      </c>
      <c r="L116" s="240"/>
      <c r="M116" s="241" t="s">
        <v>19</v>
      </c>
      <c r="N116" s="242" t="s">
        <v>40</v>
      </c>
      <c r="O116" s="66"/>
      <c r="P116" s="190">
        <f t="shared" si="1"/>
        <v>0</v>
      </c>
      <c r="Q116" s="190">
        <v>0</v>
      </c>
      <c r="R116" s="190">
        <f t="shared" si="2"/>
        <v>0</v>
      </c>
      <c r="S116" s="190">
        <v>0</v>
      </c>
      <c r="T116" s="191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203</v>
      </c>
      <c r="AT116" s="192" t="s">
        <v>246</v>
      </c>
      <c r="AU116" s="192" t="s">
        <v>76</v>
      </c>
      <c r="AY116" s="19" t="s">
        <v>149</v>
      </c>
      <c r="BE116" s="193">
        <f t="shared" si="4"/>
        <v>0</v>
      </c>
      <c r="BF116" s="193">
        <f t="shared" si="5"/>
        <v>0</v>
      </c>
      <c r="BG116" s="193">
        <f t="shared" si="6"/>
        <v>0</v>
      </c>
      <c r="BH116" s="193">
        <f t="shared" si="7"/>
        <v>0</v>
      </c>
      <c r="BI116" s="193">
        <f t="shared" si="8"/>
        <v>0</v>
      </c>
      <c r="BJ116" s="19" t="s">
        <v>76</v>
      </c>
      <c r="BK116" s="193">
        <f t="shared" si="9"/>
        <v>0</v>
      </c>
      <c r="BL116" s="19" t="s">
        <v>155</v>
      </c>
      <c r="BM116" s="192" t="s">
        <v>318</v>
      </c>
    </row>
    <row r="117" spans="1:65" s="2" customFormat="1" ht="16.5" customHeight="1">
      <c r="A117" s="36"/>
      <c r="B117" s="37"/>
      <c r="C117" s="181" t="s">
        <v>252</v>
      </c>
      <c r="D117" s="181" t="s">
        <v>151</v>
      </c>
      <c r="E117" s="182" t="s">
        <v>1605</v>
      </c>
      <c r="F117" s="183" t="s">
        <v>1606</v>
      </c>
      <c r="G117" s="184" t="s">
        <v>382</v>
      </c>
      <c r="H117" s="185">
        <v>17</v>
      </c>
      <c r="I117" s="186"/>
      <c r="J117" s="187">
        <f t="shared" si="0"/>
        <v>0</v>
      </c>
      <c r="K117" s="183" t="s">
        <v>19</v>
      </c>
      <c r="L117" s="41"/>
      <c r="M117" s="188" t="s">
        <v>19</v>
      </c>
      <c r="N117" s="189" t="s">
        <v>40</v>
      </c>
      <c r="O117" s="66"/>
      <c r="P117" s="190">
        <f t="shared" si="1"/>
        <v>0</v>
      </c>
      <c r="Q117" s="190">
        <v>0</v>
      </c>
      <c r="R117" s="190">
        <f t="shared" si="2"/>
        <v>0</v>
      </c>
      <c r="S117" s="190">
        <v>0</v>
      </c>
      <c r="T117" s="191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155</v>
      </c>
      <c r="AT117" s="192" t="s">
        <v>151</v>
      </c>
      <c r="AU117" s="192" t="s">
        <v>76</v>
      </c>
      <c r="AY117" s="19" t="s">
        <v>149</v>
      </c>
      <c r="BE117" s="193">
        <f t="shared" si="4"/>
        <v>0</v>
      </c>
      <c r="BF117" s="193">
        <f t="shared" si="5"/>
        <v>0</v>
      </c>
      <c r="BG117" s="193">
        <f t="shared" si="6"/>
        <v>0</v>
      </c>
      <c r="BH117" s="193">
        <f t="shared" si="7"/>
        <v>0</v>
      </c>
      <c r="BI117" s="193">
        <f t="shared" si="8"/>
        <v>0</v>
      </c>
      <c r="BJ117" s="19" t="s">
        <v>76</v>
      </c>
      <c r="BK117" s="193">
        <f t="shared" si="9"/>
        <v>0</v>
      </c>
      <c r="BL117" s="19" t="s">
        <v>155</v>
      </c>
      <c r="BM117" s="192" t="s">
        <v>328</v>
      </c>
    </row>
    <row r="118" spans="1:65" s="2" customFormat="1" ht="16.5" customHeight="1">
      <c r="A118" s="36"/>
      <c r="B118" s="37"/>
      <c r="C118" s="233" t="s">
        <v>8</v>
      </c>
      <c r="D118" s="233" t="s">
        <v>246</v>
      </c>
      <c r="E118" s="234" t="s">
        <v>1607</v>
      </c>
      <c r="F118" s="235" t="s">
        <v>1608</v>
      </c>
      <c r="G118" s="236" t="s">
        <v>382</v>
      </c>
      <c r="H118" s="237">
        <v>17</v>
      </c>
      <c r="I118" s="238"/>
      <c r="J118" s="239">
        <f t="shared" si="0"/>
        <v>0</v>
      </c>
      <c r="K118" s="235" t="s">
        <v>19</v>
      </c>
      <c r="L118" s="240"/>
      <c r="M118" s="241" t="s">
        <v>19</v>
      </c>
      <c r="N118" s="242" t="s">
        <v>40</v>
      </c>
      <c r="O118" s="66"/>
      <c r="P118" s="190">
        <f t="shared" si="1"/>
        <v>0</v>
      </c>
      <c r="Q118" s="190">
        <v>0</v>
      </c>
      <c r="R118" s="190">
        <f t="shared" si="2"/>
        <v>0</v>
      </c>
      <c r="S118" s="190">
        <v>0</v>
      </c>
      <c r="T118" s="191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203</v>
      </c>
      <c r="AT118" s="192" t="s">
        <v>246</v>
      </c>
      <c r="AU118" s="192" t="s">
        <v>76</v>
      </c>
      <c r="AY118" s="19" t="s">
        <v>149</v>
      </c>
      <c r="BE118" s="193">
        <f t="shared" si="4"/>
        <v>0</v>
      </c>
      <c r="BF118" s="193">
        <f t="shared" si="5"/>
        <v>0</v>
      </c>
      <c r="BG118" s="193">
        <f t="shared" si="6"/>
        <v>0</v>
      </c>
      <c r="BH118" s="193">
        <f t="shared" si="7"/>
        <v>0</v>
      </c>
      <c r="BI118" s="193">
        <f t="shared" si="8"/>
        <v>0</v>
      </c>
      <c r="BJ118" s="19" t="s">
        <v>76</v>
      </c>
      <c r="BK118" s="193">
        <f t="shared" si="9"/>
        <v>0</v>
      </c>
      <c r="BL118" s="19" t="s">
        <v>155</v>
      </c>
      <c r="BM118" s="192" t="s">
        <v>338</v>
      </c>
    </row>
    <row r="119" spans="1:65" s="2" customFormat="1" ht="16.5" customHeight="1">
      <c r="A119" s="36"/>
      <c r="B119" s="37"/>
      <c r="C119" s="181" t="s">
        <v>262</v>
      </c>
      <c r="D119" s="181" t="s">
        <v>151</v>
      </c>
      <c r="E119" s="182" t="s">
        <v>1609</v>
      </c>
      <c r="F119" s="183" t="s">
        <v>1610</v>
      </c>
      <c r="G119" s="184" t="s">
        <v>382</v>
      </c>
      <c r="H119" s="185">
        <v>17</v>
      </c>
      <c r="I119" s="186"/>
      <c r="J119" s="187">
        <f t="shared" si="0"/>
        <v>0</v>
      </c>
      <c r="K119" s="183" t="s">
        <v>19</v>
      </c>
      <c r="L119" s="41"/>
      <c r="M119" s="188" t="s">
        <v>19</v>
      </c>
      <c r="N119" s="189" t="s">
        <v>40</v>
      </c>
      <c r="O119" s="66"/>
      <c r="P119" s="190">
        <f t="shared" si="1"/>
        <v>0</v>
      </c>
      <c r="Q119" s="190">
        <v>0</v>
      </c>
      <c r="R119" s="190">
        <f t="shared" si="2"/>
        <v>0</v>
      </c>
      <c r="S119" s="190">
        <v>0</v>
      </c>
      <c r="T119" s="191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155</v>
      </c>
      <c r="AT119" s="192" t="s">
        <v>151</v>
      </c>
      <c r="AU119" s="192" t="s">
        <v>76</v>
      </c>
      <c r="AY119" s="19" t="s">
        <v>149</v>
      </c>
      <c r="BE119" s="193">
        <f t="shared" si="4"/>
        <v>0</v>
      </c>
      <c r="BF119" s="193">
        <f t="shared" si="5"/>
        <v>0</v>
      </c>
      <c r="BG119" s="193">
        <f t="shared" si="6"/>
        <v>0</v>
      </c>
      <c r="BH119" s="193">
        <f t="shared" si="7"/>
        <v>0</v>
      </c>
      <c r="BI119" s="193">
        <f t="shared" si="8"/>
        <v>0</v>
      </c>
      <c r="BJ119" s="19" t="s">
        <v>76</v>
      </c>
      <c r="BK119" s="193">
        <f t="shared" si="9"/>
        <v>0</v>
      </c>
      <c r="BL119" s="19" t="s">
        <v>155</v>
      </c>
      <c r="BM119" s="192" t="s">
        <v>349</v>
      </c>
    </row>
    <row r="120" spans="1:65" s="2" customFormat="1" ht="16.5" customHeight="1">
      <c r="A120" s="36"/>
      <c r="B120" s="37"/>
      <c r="C120" s="233" t="s">
        <v>267</v>
      </c>
      <c r="D120" s="233" t="s">
        <v>246</v>
      </c>
      <c r="E120" s="234" t="s">
        <v>1611</v>
      </c>
      <c r="F120" s="235" t="s">
        <v>1612</v>
      </c>
      <c r="G120" s="236" t="s">
        <v>382</v>
      </c>
      <c r="H120" s="237">
        <v>17</v>
      </c>
      <c r="I120" s="238"/>
      <c r="J120" s="239">
        <f t="shared" si="0"/>
        <v>0</v>
      </c>
      <c r="K120" s="235" t="s">
        <v>19</v>
      </c>
      <c r="L120" s="240"/>
      <c r="M120" s="241" t="s">
        <v>19</v>
      </c>
      <c r="N120" s="242" t="s">
        <v>40</v>
      </c>
      <c r="O120" s="66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203</v>
      </c>
      <c r="AT120" s="192" t="s">
        <v>246</v>
      </c>
      <c r="AU120" s="192" t="s">
        <v>76</v>
      </c>
      <c r="AY120" s="19" t="s">
        <v>149</v>
      </c>
      <c r="BE120" s="193">
        <f t="shared" si="4"/>
        <v>0</v>
      </c>
      <c r="BF120" s="193">
        <f t="shared" si="5"/>
        <v>0</v>
      </c>
      <c r="BG120" s="193">
        <f t="shared" si="6"/>
        <v>0</v>
      </c>
      <c r="BH120" s="193">
        <f t="shared" si="7"/>
        <v>0</v>
      </c>
      <c r="BI120" s="193">
        <f t="shared" si="8"/>
        <v>0</v>
      </c>
      <c r="BJ120" s="19" t="s">
        <v>76</v>
      </c>
      <c r="BK120" s="193">
        <f t="shared" si="9"/>
        <v>0</v>
      </c>
      <c r="BL120" s="19" t="s">
        <v>155</v>
      </c>
      <c r="BM120" s="192" t="s">
        <v>359</v>
      </c>
    </row>
    <row r="121" spans="1:65" s="2" customFormat="1" ht="16.5" customHeight="1">
      <c r="A121" s="36"/>
      <c r="B121" s="37"/>
      <c r="C121" s="233" t="s">
        <v>273</v>
      </c>
      <c r="D121" s="233" t="s">
        <v>246</v>
      </c>
      <c r="E121" s="234" t="s">
        <v>1613</v>
      </c>
      <c r="F121" s="235" t="s">
        <v>1614</v>
      </c>
      <c r="G121" s="236" t="s">
        <v>191</v>
      </c>
      <c r="H121" s="237">
        <v>145</v>
      </c>
      <c r="I121" s="238"/>
      <c r="J121" s="239">
        <f t="shared" si="0"/>
        <v>0</v>
      </c>
      <c r="K121" s="235" t="s">
        <v>19</v>
      </c>
      <c r="L121" s="240"/>
      <c r="M121" s="241" t="s">
        <v>19</v>
      </c>
      <c r="N121" s="242" t="s">
        <v>40</v>
      </c>
      <c r="O121" s="66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203</v>
      </c>
      <c r="AT121" s="192" t="s">
        <v>246</v>
      </c>
      <c r="AU121" s="192" t="s">
        <v>76</v>
      </c>
      <c r="AY121" s="19" t="s">
        <v>149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9" t="s">
        <v>76</v>
      </c>
      <c r="BK121" s="193">
        <f t="shared" si="9"/>
        <v>0</v>
      </c>
      <c r="BL121" s="19" t="s">
        <v>155</v>
      </c>
      <c r="BM121" s="192" t="s">
        <v>370</v>
      </c>
    </row>
    <row r="122" spans="1:65" s="2" customFormat="1" ht="16.5" customHeight="1">
      <c r="A122" s="36"/>
      <c r="B122" s="37"/>
      <c r="C122" s="181" t="s">
        <v>282</v>
      </c>
      <c r="D122" s="181" t="s">
        <v>151</v>
      </c>
      <c r="E122" s="182" t="s">
        <v>1615</v>
      </c>
      <c r="F122" s="183" t="s">
        <v>1616</v>
      </c>
      <c r="G122" s="184" t="s">
        <v>191</v>
      </c>
      <c r="H122" s="185">
        <v>770</v>
      </c>
      <c r="I122" s="186"/>
      <c r="J122" s="187">
        <f t="shared" si="0"/>
        <v>0</v>
      </c>
      <c r="K122" s="183" t="s">
        <v>19</v>
      </c>
      <c r="L122" s="41"/>
      <c r="M122" s="188" t="s">
        <v>19</v>
      </c>
      <c r="N122" s="189" t="s">
        <v>40</v>
      </c>
      <c r="O122" s="66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155</v>
      </c>
      <c r="AT122" s="192" t="s">
        <v>151</v>
      </c>
      <c r="AU122" s="192" t="s">
        <v>76</v>
      </c>
      <c r="AY122" s="19" t="s">
        <v>149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9" t="s">
        <v>76</v>
      </c>
      <c r="BK122" s="193">
        <f t="shared" si="9"/>
        <v>0</v>
      </c>
      <c r="BL122" s="19" t="s">
        <v>155</v>
      </c>
      <c r="BM122" s="192" t="s">
        <v>379</v>
      </c>
    </row>
    <row r="123" spans="1:65" s="2" customFormat="1" ht="16.5" customHeight="1">
      <c r="A123" s="36"/>
      <c r="B123" s="37"/>
      <c r="C123" s="233" t="s">
        <v>287</v>
      </c>
      <c r="D123" s="233" t="s">
        <v>246</v>
      </c>
      <c r="E123" s="234" t="s">
        <v>1617</v>
      </c>
      <c r="F123" s="235" t="s">
        <v>1618</v>
      </c>
      <c r="G123" s="236" t="s">
        <v>191</v>
      </c>
      <c r="H123" s="237">
        <v>769.999</v>
      </c>
      <c r="I123" s="238"/>
      <c r="J123" s="239">
        <f t="shared" si="0"/>
        <v>0</v>
      </c>
      <c r="K123" s="235" t="s">
        <v>19</v>
      </c>
      <c r="L123" s="240"/>
      <c r="M123" s="241" t="s">
        <v>19</v>
      </c>
      <c r="N123" s="242" t="s">
        <v>40</v>
      </c>
      <c r="O123" s="66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203</v>
      </c>
      <c r="AT123" s="192" t="s">
        <v>246</v>
      </c>
      <c r="AU123" s="192" t="s">
        <v>76</v>
      </c>
      <c r="AY123" s="19" t="s">
        <v>149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9" t="s">
        <v>76</v>
      </c>
      <c r="BK123" s="193">
        <f t="shared" si="9"/>
        <v>0</v>
      </c>
      <c r="BL123" s="19" t="s">
        <v>155</v>
      </c>
      <c r="BM123" s="192" t="s">
        <v>391</v>
      </c>
    </row>
    <row r="124" spans="1:65" s="2" customFormat="1" ht="16.5" customHeight="1">
      <c r="A124" s="36"/>
      <c r="B124" s="37"/>
      <c r="C124" s="181" t="s">
        <v>7</v>
      </c>
      <c r="D124" s="181" t="s">
        <v>151</v>
      </c>
      <c r="E124" s="182" t="s">
        <v>1619</v>
      </c>
      <c r="F124" s="183" t="s">
        <v>1620</v>
      </c>
      <c r="G124" s="184" t="s">
        <v>191</v>
      </c>
      <c r="H124" s="185">
        <v>620</v>
      </c>
      <c r="I124" s="186"/>
      <c r="J124" s="187">
        <f t="shared" si="0"/>
        <v>0</v>
      </c>
      <c r="K124" s="183" t="s">
        <v>19</v>
      </c>
      <c r="L124" s="41"/>
      <c r="M124" s="188" t="s">
        <v>19</v>
      </c>
      <c r="N124" s="189" t="s">
        <v>40</v>
      </c>
      <c r="O124" s="66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155</v>
      </c>
      <c r="AT124" s="192" t="s">
        <v>151</v>
      </c>
      <c r="AU124" s="192" t="s">
        <v>76</v>
      </c>
      <c r="AY124" s="19" t="s">
        <v>149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9" t="s">
        <v>76</v>
      </c>
      <c r="BK124" s="193">
        <f t="shared" si="9"/>
        <v>0</v>
      </c>
      <c r="BL124" s="19" t="s">
        <v>155</v>
      </c>
      <c r="BM124" s="192" t="s">
        <v>401</v>
      </c>
    </row>
    <row r="125" spans="1:65" s="2" customFormat="1" ht="16.5" customHeight="1">
      <c r="A125" s="36"/>
      <c r="B125" s="37"/>
      <c r="C125" s="233" t="s">
        <v>298</v>
      </c>
      <c r="D125" s="233" t="s">
        <v>246</v>
      </c>
      <c r="E125" s="234" t="s">
        <v>1621</v>
      </c>
      <c r="F125" s="235" t="s">
        <v>1622</v>
      </c>
      <c r="G125" s="236" t="s">
        <v>191</v>
      </c>
      <c r="H125" s="237">
        <v>620</v>
      </c>
      <c r="I125" s="238"/>
      <c r="J125" s="239">
        <f t="shared" si="0"/>
        <v>0</v>
      </c>
      <c r="K125" s="235" t="s">
        <v>19</v>
      </c>
      <c r="L125" s="240"/>
      <c r="M125" s="241" t="s">
        <v>19</v>
      </c>
      <c r="N125" s="242" t="s">
        <v>40</v>
      </c>
      <c r="O125" s="66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203</v>
      </c>
      <c r="AT125" s="192" t="s">
        <v>246</v>
      </c>
      <c r="AU125" s="192" t="s">
        <v>76</v>
      </c>
      <c r="AY125" s="19" t="s">
        <v>149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9" t="s">
        <v>76</v>
      </c>
      <c r="BK125" s="193">
        <f t="shared" si="9"/>
        <v>0</v>
      </c>
      <c r="BL125" s="19" t="s">
        <v>155</v>
      </c>
      <c r="BM125" s="192" t="s">
        <v>409</v>
      </c>
    </row>
    <row r="126" spans="1:65" s="2" customFormat="1" ht="16.5" customHeight="1">
      <c r="A126" s="36"/>
      <c r="B126" s="37"/>
      <c r="C126" s="181" t="s">
        <v>303</v>
      </c>
      <c r="D126" s="181" t="s">
        <v>151</v>
      </c>
      <c r="E126" s="182" t="s">
        <v>1623</v>
      </c>
      <c r="F126" s="183" t="s">
        <v>1624</v>
      </c>
      <c r="G126" s="184" t="s">
        <v>191</v>
      </c>
      <c r="H126" s="185">
        <v>665</v>
      </c>
      <c r="I126" s="186"/>
      <c r="J126" s="187">
        <f t="shared" si="0"/>
        <v>0</v>
      </c>
      <c r="K126" s="183" t="s">
        <v>19</v>
      </c>
      <c r="L126" s="41"/>
      <c r="M126" s="188" t="s">
        <v>19</v>
      </c>
      <c r="N126" s="189" t="s">
        <v>40</v>
      </c>
      <c r="O126" s="66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155</v>
      </c>
      <c r="AT126" s="192" t="s">
        <v>151</v>
      </c>
      <c r="AU126" s="192" t="s">
        <v>76</v>
      </c>
      <c r="AY126" s="19" t="s">
        <v>149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9" t="s">
        <v>76</v>
      </c>
      <c r="BK126" s="193">
        <f t="shared" si="9"/>
        <v>0</v>
      </c>
      <c r="BL126" s="19" t="s">
        <v>155</v>
      </c>
      <c r="BM126" s="192" t="s">
        <v>418</v>
      </c>
    </row>
    <row r="127" spans="1:65" s="2" customFormat="1" ht="16.5" customHeight="1">
      <c r="A127" s="36"/>
      <c r="B127" s="37"/>
      <c r="C127" s="233" t="s">
        <v>308</v>
      </c>
      <c r="D127" s="233" t="s">
        <v>246</v>
      </c>
      <c r="E127" s="234" t="s">
        <v>1625</v>
      </c>
      <c r="F127" s="235" t="s">
        <v>1626</v>
      </c>
      <c r="G127" s="236" t="s">
        <v>270</v>
      </c>
      <c r="H127" s="237">
        <v>412.3</v>
      </c>
      <c r="I127" s="238"/>
      <c r="J127" s="239">
        <f t="shared" si="0"/>
        <v>0</v>
      </c>
      <c r="K127" s="235" t="s">
        <v>19</v>
      </c>
      <c r="L127" s="240"/>
      <c r="M127" s="241" t="s">
        <v>19</v>
      </c>
      <c r="N127" s="242" t="s">
        <v>40</v>
      </c>
      <c r="O127" s="66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203</v>
      </c>
      <c r="AT127" s="192" t="s">
        <v>246</v>
      </c>
      <c r="AU127" s="192" t="s">
        <v>76</v>
      </c>
      <c r="AY127" s="19" t="s">
        <v>149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9" t="s">
        <v>76</v>
      </c>
      <c r="BK127" s="193">
        <f t="shared" si="9"/>
        <v>0</v>
      </c>
      <c r="BL127" s="19" t="s">
        <v>155</v>
      </c>
      <c r="BM127" s="192" t="s">
        <v>427</v>
      </c>
    </row>
    <row r="128" spans="1:65" s="2" customFormat="1" ht="16.5" customHeight="1">
      <c r="A128" s="36"/>
      <c r="B128" s="37"/>
      <c r="C128" s="181" t="s">
        <v>313</v>
      </c>
      <c r="D128" s="181" t="s">
        <v>151</v>
      </c>
      <c r="E128" s="182" t="s">
        <v>1627</v>
      </c>
      <c r="F128" s="183" t="s">
        <v>1628</v>
      </c>
      <c r="G128" s="184" t="s">
        <v>382</v>
      </c>
      <c r="H128" s="185">
        <v>63</v>
      </c>
      <c r="I128" s="186"/>
      <c r="J128" s="187">
        <f t="shared" si="0"/>
        <v>0</v>
      </c>
      <c r="K128" s="183" t="s">
        <v>19</v>
      </c>
      <c r="L128" s="41"/>
      <c r="M128" s="188" t="s">
        <v>19</v>
      </c>
      <c r="N128" s="189" t="s">
        <v>40</v>
      </c>
      <c r="O128" s="66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155</v>
      </c>
      <c r="AT128" s="192" t="s">
        <v>151</v>
      </c>
      <c r="AU128" s="192" t="s">
        <v>76</v>
      </c>
      <c r="AY128" s="19" t="s">
        <v>149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9" t="s">
        <v>76</v>
      </c>
      <c r="BK128" s="193">
        <f t="shared" si="9"/>
        <v>0</v>
      </c>
      <c r="BL128" s="19" t="s">
        <v>155</v>
      </c>
      <c r="BM128" s="192" t="s">
        <v>436</v>
      </c>
    </row>
    <row r="129" spans="1:65" s="2" customFormat="1" ht="16.5" customHeight="1">
      <c r="A129" s="36"/>
      <c r="B129" s="37"/>
      <c r="C129" s="233" t="s">
        <v>318</v>
      </c>
      <c r="D129" s="233" t="s">
        <v>246</v>
      </c>
      <c r="E129" s="234" t="s">
        <v>1629</v>
      </c>
      <c r="F129" s="235" t="s">
        <v>1630</v>
      </c>
      <c r="G129" s="236" t="s">
        <v>382</v>
      </c>
      <c r="H129" s="237">
        <v>42</v>
      </c>
      <c r="I129" s="238"/>
      <c r="J129" s="239">
        <f t="shared" si="0"/>
        <v>0</v>
      </c>
      <c r="K129" s="235" t="s">
        <v>19</v>
      </c>
      <c r="L129" s="240"/>
      <c r="M129" s="241" t="s">
        <v>19</v>
      </c>
      <c r="N129" s="242" t="s">
        <v>40</v>
      </c>
      <c r="O129" s="66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203</v>
      </c>
      <c r="AT129" s="192" t="s">
        <v>246</v>
      </c>
      <c r="AU129" s="192" t="s">
        <v>76</v>
      </c>
      <c r="AY129" s="19" t="s">
        <v>149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9" t="s">
        <v>76</v>
      </c>
      <c r="BK129" s="193">
        <f t="shared" si="9"/>
        <v>0</v>
      </c>
      <c r="BL129" s="19" t="s">
        <v>155</v>
      </c>
      <c r="BM129" s="192" t="s">
        <v>444</v>
      </c>
    </row>
    <row r="130" spans="1:65" s="2" customFormat="1" ht="16.5" customHeight="1">
      <c r="A130" s="36"/>
      <c r="B130" s="37"/>
      <c r="C130" s="233" t="s">
        <v>323</v>
      </c>
      <c r="D130" s="233" t="s">
        <v>246</v>
      </c>
      <c r="E130" s="234" t="s">
        <v>1631</v>
      </c>
      <c r="F130" s="235" t="s">
        <v>1632</v>
      </c>
      <c r="G130" s="236" t="s">
        <v>382</v>
      </c>
      <c r="H130" s="237">
        <v>21</v>
      </c>
      <c r="I130" s="238"/>
      <c r="J130" s="239">
        <f t="shared" si="0"/>
        <v>0</v>
      </c>
      <c r="K130" s="235" t="s">
        <v>19</v>
      </c>
      <c r="L130" s="240"/>
      <c r="M130" s="241" t="s">
        <v>19</v>
      </c>
      <c r="N130" s="242" t="s">
        <v>40</v>
      </c>
      <c r="O130" s="66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203</v>
      </c>
      <c r="AT130" s="192" t="s">
        <v>246</v>
      </c>
      <c r="AU130" s="192" t="s">
        <v>76</v>
      </c>
      <c r="AY130" s="19" t="s">
        <v>149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9" t="s">
        <v>76</v>
      </c>
      <c r="BK130" s="193">
        <f t="shared" si="9"/>
        <v>0</v>
      </c>
      <c r="BL130" s="19" t="s">
        <v>155</v>
      </c>
      <c r="BM130" s="192" t="s">
        <v>454</v>
      </c>
    </row>
    <row r="131" spans="1:65" s="2" customFormat="1" ht="16.5" customHeight="1">
      <c r="A131" s="36"/>
      <c r="B131" s="37"/>
      <c r="C131" s="181" t="s">
        <v>328</v>
      </c>
      <c r="D131" s="181" t="s">
        <v>151</v>
      </c>
      <c r="E131" s="182" t="s">
        <v>1633</v>
      </c>
      <c r="F131" s="183" t="s">
        <v>1634</v>
      </c>
      <c r="G131" s="184" t="s">
        <v>191</v>
      </c>
      <c r="H131" s="185">
        <v>770</v>
      </c>
      <c r="I131" s="186"/>
      <c r="J131" s="187">
        <f t="shared" si="0"/>
        <v>0</v>
      </c>
      <c r="K131" s="183" t="s">
        <v>19</v>
      </c>
      <c r="L131" s="41"/>
      <c r="M131" s="188" t="s">
        <v>19</v>
      </c>
      <c r="N131" s="189" t="s">
        <v>40</v>
      </c>
      <c r="O131" s="66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155</v>
      </c>
      <c r="AT131" s="192" t="s">
        <v>151</v>
      </c>
      <c r="AU131" s="192" t="s">
        <v>76</v>
      </c>
      <c r="AY131" s="19" t="s">
        <v>149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9" t="s">
        <v>76</v>
      </c>
      <c r="BK131" s="193">
        <f t="shared" si="9"/>
        <v>0</v>
      </c>
      <c r="BL131" s="19" t="s">
        <v>155</v>
      </c>
      <c r="BM131" s="192" t="s">
        <v>465</v>
      </c>
    </row>
    <row r="132" spans="1:65" s="2" customFormat="1" ht="16.5" customHeight="1">
      <c r="A132" s="36"/>
      <c r="B132" s="37"/>
      <c r="C132" s="233" t="s">
        <v>333</v>
      </c>
      <c r="D132" s="233" t="s">
        <v>246</v>
      </c>
      <c r="E132" s="234" t="s">
        <v>1635</v>
      </c>
      <c r="F132" s="235" t="s">
        <v>1636</v>
      </c>
      <c r="G132" s="236" t="s">
        <v>191</v>
      </c>
      <c r="H132" s="237">
        <v>770.003</v>
      </c>
      <c r="I132" s="238"/>
      <c r="J132" s="239">
        <f t="shared" si="0"/>
        <v>0</v>
      </c>
      <c r="K132" s="235" t="s">
        <v>19</v>
      </c>
      <c r="L132" s="240"/>
      <c r="M132" s="241" t="s">
        <v>19</v>
      </c>
      <c r="N132" s="242" t="s">
        <v>40</v>
      </c>
      <c r="O132" s="66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203</v>
      </c>
      <c r="AT132" s="192" t="s">
        <v>246</v>
      </c>
      <c r="AU132" s="192" t="s">
        <v>76</v>
      </c>
      <c r="AY132" s="19" t="s">
        <v>149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9" t="s">
        <v>76</v>
      </c>
      <c r="BK132" s="193">
        <f t="shared" si="9"/>
        <v>0</v>
      </c>
      <c r="BL132" s="19" t="s">
        <v>155</v>
      </c>
      <c r="BM132" s="192" t="s">
        <v>474</v>
      </c>
    </row>
    <row r="133" spans="1:65" s="2" customFormat="1" ht="16.5" customHeight="1">
      <c r="A133" s="36"/>
      <c r="B133" s="37"/>
      <c r="C133" s="181" t="s">
        <v>338</v>
      </c>
      <c r="D133" s="181" t="s">
        <v>151</v>
      </c>
      <c r="E133" s="182" t="s">
        <v>1637</v>
      </c>
      <c r="F133" s="183" t="s">
        <v>1638</v>
      </c>
      <c r="G133" s="184" t="s">
        <v>191</v>
      </c>
      <c r="H133" s="185">
        <v>560</v>
      </c>
      <c r="I133" s="186"/>
      <c r="J133" s="187">
        <f t="shared" si="0"/>
        <v>0</v>
      </c>
      <c r="K133" s="183" t="s">
        <v>19</v>
      </c>
      <c r="L133" s="41"/>
      <c r="M133" s="188" t="s">
        <v>19</v>
      </c>
      <c r="N133" s="189" t="s">
        <v>40</v>
      </c>
      <c r="O133" s="66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155</v>
      </c>
      <c r="AT133" s="192" t="s">
        <v>151</v>
      </c>
      <c r="AU133" s="192" t="s">
        <v>76</v>
      </c>
      <c r="AY133" s="19" t="s">
        <v>149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9" t="s">
        <v>76</v>
      </c>
      <c r="BK133" s="193">
        <f t="shared" si="9"/>
        <v>0</v>
      </c>
      <c r="BL133" s="19" t="s">
        <v>155</v>
      </c>
      <c r="BM133" s="192" t="s">
        <v>482</v>
      </c>
    </row>
    <row r="134" spans="1:65" s="2" customFormat="1" ht="16.5" customHeight="1">
      <c r="A134" s="36"/>
      <c r="B134" s="37"/>
      <c r="C134" s="233" t="s">
        <v>344</v>
      </c>
      <c r="D134" s="233" t="s">
        <v>246</v>
      </c>
      <c r="E134" s="234" t="s">
        <v>1639</v>
      </c>
      <c r="F134" s="235" t="s">
        <v>1640</v>
      </c>
      <c r="G134" s="236" t="s">
        <v>191</v>
      </c>
      <c r="H134" s="237">
        <v>560</v>
      </c>
      <c r="I134" s="238"/>
      <c r="J134" s="239">
        <f t="shared" si="0"/>
        <v>0</v>
      </c>
      <c r="K134" s="235" t="s">
        <v>19</v>
      </c>
      <c r="L134" s="240"/>
      <c r="M134" s="241" t="s">
        <v>19</v>
      </c>
      <c r="N134" s="242" t="s">
        <v>40</v>
      </c>
      <c r="O134" s="66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2" t="s">
        <v>203</v>
      </c>
      <c r="AT134" s="192" t="s">
        <v>246</v>
      </c>
      <c r="AU134" s="192" t="s">
        <v>76</v>
      </c>
      <c r="AY134" s="19" t="s">
        <v>149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9" t="s">
        <v>76</v>
      </c>
      <c r="BK134" s="193">
        <f t="shared" si="9"/>
        <v>0</v>
      </c>
      <c r="BL134" s="19" t="s">
        <v>155</v>
      </c>
      <c r="BM134" s="192" t="s">
        <v>492</v>
      </c>
    </row>
    <row r="135" spans="1:65" s="2" customFormat="1" ht="16.5" customHeight="1">
      <c r="A135" s="36"/>
      <c r="B135" s="37"/>
      <c r="C135" s="181" t="s">
        <v>349</v>
      </c>
      <c r="D135" s="181" t="s">
        <v>151</v>
      </c>
      <c r="E135" s="182" t="s">
        <v>1641</v>
      </c>
      <c r="F135" s="183" t="s">
        <v>1642</v>
      </c>
      <c r="G135" s="184" t="s">
        <v>382</v>
      </c>
      <c r="H135" s="185">
        <v>42</v>
      </c>
      <c r="I135" s="186"/>
      <c r="J135" s="187">
        <f t="shared" si="0"/>
        <v>0</v>
      </c>
      <c r="K135" s="183" t="s">
        <v>19</v>
      </c>
      <c r="L135" s="41"/>
      <c r="M135" s="188" t="s">
        <v>19</v>
      </c>
      <c r="N135" s="189" t="s">
        <v>40</v>
      </c>
      <c r="O135" s="66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155</v>
      </c>
      <c r="AT135" s="192" t="s">
        <v>151</v>
      </c>
      <c r="AU135" s="192" t="s">
        <v>76</v>
      </c>
      <c r="AY135" s="19" t="s">
        <v>149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9" t="s">
        <v>76</v>
      </c>
      <c r="BK135" s="193">
        <f t="shared" si="9"/>
        <v>0</v>
      </c>
      <c r="BL135" s="19" t="s">
        <v>155</v>
      </c>
      <c r="BM135" s="192" t="s">
        <v>504</v>
      </c>
    </row>
    <row r="136" spans="1:65" s="2" customFormat="1" ht="16.5" customHeight="1">
      <c r="A136" s="36"/>
      <c r="B136" s="37"/>
      <c r="C136" s="181" t="s">
        <v>278</v>
      </c>
      <c r="D136" s="181" t="s">
        <v>151</v>
      </c>
      <c r="E136" s="182" t="s">
        <v>1643</v>
      </c>
      <c r="F136" s="183" t="s">
        <v>1644</v>
      </c>
      <c r="G136" s="184" t="s">
        <v>382</v>
      </c>
      <c r="H136" s="185">
        <v>9</v>
      </c>
      <c r="I136" s="186"/>
      <c r="J136" s="187">
        <f t="shared" si="0"/>
        <v>0</v>
      </c>
      <c r="K136" s="183" t="s">
        <v>19</v>
      </c>
      <c r="L136" s="41"/>
      <c r="M136" s="188" t="s">
        <v>19</v>
      </c>
      <c r="N136" s="189" t="s">
        <v>40</v>
      </c>
      <c r="O136" s="66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155</v>
      </c>
      <c r="AT136" s="192" t="s">
        <v>151</v>
      </c>
      <c r="AU136" s="192" t="s">
        <v>76</v>
      </c>
      <c r="AY136" s="19" t="s">
        <v>149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9" t="s">
        <v>76</v>
      </c>
      <c r="BK136" s="193">
        <f t="shared" si="9"/>
        <v>0</v>
      </c>
      <c r="BL136" s="19" t="s">
        <v>155</v>
      </c>
      <c r="BM136" s="192" t="s">
        <v>513</v>
      </c>
    </row>
    <row r="137" spans="1:65" s="2" customFormat="1" ht="16.5" customHeight="1">
      <c r="A137" s="36"/>
      <c r="B137" s="37"/>
      <c r="C137" s="181" t="s">
        <v>359</v>
      </c>
      <c r="D137" s="181" t="s">
        <v>151</v>
      </c>
      <c r="E137" s="182" t="s">
        <v>1645</v>
      </c>
      <c r="F137" s="183" t="s">
        <v>1646</v>
      </c>
      <c r="G137" s="184" t="s">
        <v>382</v>
      </c>
      <c r="H137" s="185">
        <v>108</v>
      </c>
      <c r="I137" s="186"/>
      <c r="J137" s="187">
        <f t="shared" si="0"/>
        <v>0</v>
      </c>
      <c r="K137" s="183" t="s">
        <v>19</v>
      </c>
      <c r="L137" s="41"/>
      <c r="M137" s="188" t="s">
        <v>19</v>
      </c>
      <c r="N137" s="189" t="s">
        <v>40</v>
      </c>
      <c r="O137" s="66"/>
      <c r="P137" s="190">
        <f t="shared" si="1"/>
        <v>0</v>
      </c>
      <c r="Q137" s="190">
        <v>0</v>
      </c>
      <c r="R137" s="190">
        <f t="shared" si="2"/>
        <v>0</v>
      </c>
      <c r="S137" s="190">
        <v>0</v>
      </c>
      <c r="T137" s="191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155</v>
      </c>
      <c r="AT137" s="192" t="s">
        <v>151</v>
      </c>
      <c r="AU137" s="192" t="s">
        <v>76</v>
      </c>
      <c r="AY137" s="19" t="s">
        <v>149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9" t="s">
        <v>76</v>
      </c>
      <c r="BK137" s="193">
        <f t="shared" si="9"/>
        <v>0</v>
      </c>
      <c r="BL137" s="19" t="s">
        <v>155</v>
      </c>
      <c r="BM137" s="192" t="s">
        <v>523</v>
      </c>
    </row>
    <row r="138" spans="1:65" s="2" customFormat="1" ht="16.5" customHeight="1">
      <c r="A138" s="36"/>
      <c r="B138" s="37"/>
      <c r="C138" s="181" t="s">
        <v>364</v>
      </c>
      <c r="D138" s="181" t="s">
        <v>151</v>
      </c>
      <c r="E138" s="182" t="s">
        <v>1647</v>
      </c>
      <c r="F138" s="183" t="s">
        <v>1648</v>
      </c>
      <c r="G138" s="184" t="s">
        <v>382</v>
      </c>
      <c r="H138" s="185">
        <v>168</v>
      </c>
      <c r="I138" s="186"/>
      <c r="J138" s="187">
        <f t="shared" si="0"/>
        <v>0</v>
      </c>
      <c r="K138" s="183" t="s">
        <v>19</v>
      </c>
      <c r="L138" s="41"/>
      <c r="M138" s="188" t="s">
        <v>19</v>
      </c>
      <c r="N138" s="189" t="s">
        <v>40</v>
      </c>
      <c r="O138" s="66"/>
      <c r="P138" s="190">
        <f t="shared" si="1"/>
        <v>0</v>
      </c>
      <c r="Q138" s="190">
        <v>0</v>
      </c>
      <c r="R138" s="190">
        <f t="shared" si="2"/>
        <v>0</v>
      </c>
      <c r="S138" s="190">
        <v>0</v>
      </c>
      <c r="T138" s="191">
        <f t="shared" si="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155</v>
      </c>
      <c r="AT138" s="192" t="s">
        <v>151</v>
      </c>
      <c r="AU138" s="192" t="s">
        <v>76</v>
      </c>
      <c r="AY138" s="19" t="s">
        <v>149</v>
      </c>
      <c r="BE138" s="193">
        <f t="shared" si="4"/>
        <v>0</v>
      </c>
      <c r="BF138" s="193">
        <f t="shared" si="5"/>
        <v>0</v>
      </c>
      <c r="BG138" s="193">
        <f t="shared" si="6"/>
        <v>0</v>
      </c>
      <c r="BH138" s="193">
        <f t="shared" si="7"/>
        <v>0</v>
      </c>
      <c r="BI138" s="193">
        <f t="shared" si="8"/>
        <v>0</v>
      </c>
      <c r="BJ138" s="19" t="s">
        <v>76</v>
      </c>
      <c r="BK138" s="193">
        <f t="shared" si="9"/>
        <v>0</v>
      </c>
      <c r="BL138" s="19" t="s">
        <v>155</v>
      </c>
      <c r="BM138" s="192" t="s">
        <v>535</v>
      </c>
    </row>
    <row r="139" spans="1:65" s="2" customFormat="1" ht="16.5" customHeight="1">
      <c r="A139" s="36"/>
      <c r="B139" s="37"/>
      <c r="C139" s="181" t="s">
        <v>370</v>
      </c>
      <c r="D139" s="181" t="s">
        <v>151</v>
      </c>
      <c r="E139" s="182" t="s">
        <v>1649</v>
      </c>
      <c r="F139" s="183" t="s">
        <v>1650</v>
      </c>
      <c r="G139" s="184" t="s">
        <v>382</v>
      </c>
      <c r="H139" s="185">
        <v>36</v>
      </c>
      <c r="I139" s="186"/>
      <c r="J139" s="187">
        <f t="shared" si="0"/>
        <v>0</v>
      </c>
      <c r="K139" s="183" t="s">
        <v>19</v>
      </c>
      <c r="L139" s="41"/>
      <c r="M139" s="188" t="s">
        <v>19</v>
      </c>
      <c r="N139" s="189" t="s">
        <v>40</v>
      </c>
      <c r="O139" s="66"/>
      <c r="P139" s="190">
        <f t="shared" si="1"/>
        <v>0</v>
      </c>
      <c r="Q139" s="190">
        <v>0</v>
      </c>
      <c r="R139" s="190">
        <f t="shared" si="2"/>
        <v>0</v>
      </c>
      <c r="S139" s="190">
        <v>0</v>
      </c>
      <c r="T139" s="191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2" t="s">
        <v>155</v>
      </c>
      <c r="AT139" s="192" t="s">
        <v>151</v>
      </c>
      <c r="AU139" s="192" t="s">
        <v>76</v>
      </c>
      <c r="AY139" s="19" t="s">
        <v>149</v>
      </c>
      <c r="BE139" s="193">
        <f t="shared" si="4"/>
        <v>0</v>
      </c>
      <c r="BF139" s="193">
        <f t="shared" si="5"/>
        <v>0</v>
      </c>
      <c r="BG139" s="193">
        <f t="shared" si="6"/>
        <v>0</v>
      </c>
      <c r="BH139" s="193">
        <f t="shared" si="7"/>
        <v>0</v>
      </c>
      <c r="BI139" s="193">
        <f t="shared" si="8"/>
        <v>0</v>
      </c>
      <c r="BJ139" s="19" t="s">
        <v>76</v>
      </c>
      <c r="BK139" s="193">
        <f t="shared" si="9"/>
        <v>0</v>
      </c>
      <c r="BL139" s="19" t="s">
        <v>155</v>
      </c>
      <c r="BM139" s="192" t="s">
        <v>546</v>
      </c>
    </row>
    <row r="140" spans="1:65" s="2" customFormat="1" ht="16.5" customHeight="1">
      <c r="A140" s="36"/>
      <c r="B140" s="37"/>
      <c r="C140" s="181" t="s">
        <v>374</v>
      </c>
      <c r="D140" s="181" t="s">
        <v>151</v>
      </c>
      <c r="E140" s="182" t="s">
        <v>1651</v>
      </c>
      <c r="F140" s="183" t="s">
        <v>1652</v>
      </c>
      <c r="G140" s="184" t="s">
        <v>382</v>
      </c>
      <c r="H140" s="185">
        <v>2</v>
      </c>
      <c r="I140" s="186"/>
      <c r="J140" s="187">
        <f t="shared" si="0"/>
        <v>0</v>
      </c>
      <c r="K140" s="183" t="s">
        <v>19</v>
      </c>
      <c r="L140" s="41"/>
      <c r="M140" s="188" t="s">
        <v>19</v>
      </c>
      <c r="N140" s="189" t="s">
        <v>40</v>
      </c>
      <c r="O140" s="66"/>
      <c r="P140" s="190">
        <f t="shared" si="1"/>
        <v>0</v>
      </c>
      <c r="Q140" s="190">
        <v>0</v>
      </c>
      <c r="R140" s="190">
        <f t="shared" si="2"/>
        <v>0</v>
      </c>
      <c r="S140" s="190">
        <v>0</v>
      </c>
      <c r="T140" s="191">
        <f t="shared" si="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155</v>
      </c>
      <c r="AT140" s="192" t="s">
        <v>151</v>
      </c>
      <c r="AU140" s="192" t="s">
        <v>76</v>
      </c>
      <c r="AY140" s="19" t="s">
        <v>149</v>
      </c>
      <c r="BE140" s="193">
        <f t="shared" si="4"/>
        <v>0</v>
      </c>
      <c r="BF140" s="193">
        <f t="shared" si="5"/>
        <v>0</v>
      </c>
      <c r="BG140" s="193">
        <f t="shared" si="6"/>
        <v>0</v>
      </c>
      <c r="BH140" s="193">
        <f t="shared" si="7"/>
        <v>0</v>
      </c>
      <c r="BI140" s="193">
        <f t="shared" si="8"/>
        <v>0</v>
      </c>
      <c r="BJ140" s="19" t="s">
        <v>76</v>
      </c>
      <c r="BK140" s="193">
        <f t="shared" si="9"/>
        <v>0</v>
      </c>
      <c r="BL140" s="19" t="s">
        <v>155</v>
      </c>
      <c r="BM140" s="192" t="s">
        <v>555</v>
      </c>
    </row>
    <row r="141" spans="1:65" s="2" customFormat="1" ht="16.5" customHeight="1">
      <c r="A141" s="36"/>
      <c r="B141" s="37"/>
      <c r="C141" s="233" t="s">
        <v>379</v>
      </c>
      <c r="D141" s="233" t="s">
        <v>246</v>
      </c>
      <c r="E141" s="234" t="s">
        <v>1653</v>
      </c>
      <c r="F141" s="235" t="s">
        <v>1654</v>
      </c>
      <c r="G141" s="236" t="s">
        <v>382</v>
      </c>
      <c r="H141" s="237">
        <v>2</v>
      </c>
      <c r="I141" s="238"/>
      <c r="J141" s="239">
        <f t="shared" si="0"/>
        <v>0</v>
      </c>
      <c r="K141" s="235" t="s">
        <v>19</v>
      </c>
      <c r="L141" s="240"/>
      <c r="M141" s="241" t="s">
        <v>19</v>
      </c>
      <c r="N141" s="242" t="s">
        <v>40</v>
      </c>
      <c r="O141" s="66"/>
      <c r="P141" s="190">
        <f t="shared" si="1"/>
        <v>0</v>
      </c>
      <c r="Q141" s="190">
        <v>0</v>
      </c>
      <c r="R141" s="190">
        <f t="shared" si="2"/>
        <v>0</v>
      </c>
      <c r="S141" s="190">
        <v>0</v>
      </c>
      <c r="T141" s="191">
        <f t="shared" si="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203</v>
      </c>
      <c r="AT141" s="192" t="s">
        <v>246</v>
      </c>
      <c r="AU141" s="192" t="s">
        <v>76</v>
      </c>
      <c r="AY141" s="19" t="s">
        <v>149</v>
      </c>
      <c r="BE141" s="193">
        <f t="shared" si="4"/>
        <v>0</v>
      </c>
      <c r="BF141" s="193">
        <f t="shared" si="5"/>
        <v>0</v>
      </c>
      <c r="BG141" s="193">
        <f t="shared" si="6"/>
        <v>0</v>
      </c>
      <c r="BH141" s="193">
        <f t="shared" si="7"/>
        <v>0</v>
      </c>
      <c r="BI141" s="193">
        <f t="shared" si="8"/>
        <v>0</v>
      </c>
      <c r="BJ141" s="19" t="s">
        <v>76</v>
      </c>
      <c r="BK141" s="193">
        <f t="shared" si="9"/>
        <v>0</v>
      </c>
      <c r="BL141" s="19" t="s">
        <v>155</v>
      </c>
      <c r="BM141" s="192" t="s">
        <v>565</v>
      </c>
    </row>
    <row r="142" spans="1:65" s="2" customFormat="1" ht="16.5" customHeight="1">
      <c r="A142" s="36"/>
      <c r="B142" s="37"/>
      <c r="C142" s="181" t="s">
        <v>387</v>
      </c>
      <c r="D142" s="181" t="s">
        <v>151</v>
      </c>
      <c r="E142" s="182" t="s">
        <v>1655</v>
      </c>
      <c r="F142" s="183" t="s">
        <v>1656</v>
      </c>
      <c r="G142" s="184" t="s">
        <v>382</v>
      </c>
      <c r="H142" s="185">
        <v>3</v>
      </c>
      <c r="I142" s="186"/>
      <c r="J142" s="187">
        <f t="shared" si="0"/>
        <v>0</v>
      </c>
      <c r="K142" s="183" t="s">
        <v>19</v>
      </c>
      <c r="L142" s="41"/>
      <c r="M142" s="188" t="s">
        <v>19</v>
      </c>
      <c r="N142" s="189" t="s">
        <v>40</v>
      </c>
      <c r="O142" s="66"/>
      <c r="P142" s="190">
        <f t="shared" si="1"/>
        <v>0</v>
      </c>
      <c r="Q142" s="190">
        <v>0</v>
      </c>
      <c r="R142" s="190">
        <f t="shared" si="2"/>
        <v>0</v>
      </c>
      <c r="S142" s="190">
        <v>0</v>
      </c>
      <c r="T142" s="191">
        <f t="shared" si="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155</v>
      </c>
      <c r="AT142" s="192" t="s">
        <v>151</v>
      </c>
      <c r="AU142" s="192" t="s">
        <v>76</v>
      </c>
      <c r="AY142" s="19" t="s">
        <v>149</v>
      </c>
      <c r="BE142" s="193">
        <f t="shared" si="4"/>
        <v>0</v>
      </c>
      <c r="BF142" s="193">
        <f t="shared" si="5"/>
        <v>0</v>
      </c>
      <c r="BG142" s="193">
        <f t="shared" si="6"/>
        <v>0</v>
      </c>
      <c r="BH142" s="193">
        <f t="shared" si="7"/>
        <v>0</v>
      </c>
      <c r="BI142" s="193">
        <f t="shared" si="8"/>
        <v>0</v>
      </c>
      <c r="BJ142" s="19" t="s">
        <v>76</v>
      </c>
      <c r="BK142" s="193">
        <f t="shared" si="9"/>
        <v>0</v>
      </c>
      <c r="BL142" s="19" t="s">
        <v>155</v>
      </c>
      <c r="BM142" s="192" t="s">
        <v>580</v>
      </c>
    </row>
    <row r="143" spans="1:65" s="2" customFormat="1" ht="16.5" customHeight="1">
      <c r="A143" s="36"/>
      <c r="B143" s="37"/>
      <c r="C143" s="233" t="s">
        <v>391</v>
      </c>
      <c r="D143" s="233" t="s">
        <v>246</v>
      </c>
      <c r="E143" s="234" t="s">
        <v>1657</v>
      </c>
      <c r="F143" s="235" t="s">
        <v>1658</v>
      </c>
      <c r="G143" s="236" t="s">
        <v>382</v>
      </c>
      <c r="H143" s="237">
        <v>3</v>
      </c>
      <c r="I143" s="238"/>
      <c r="J143" s="239">
        <f t="shared" si="0"/>
        <v>0</v>
      </c>
      <c r="K143" s="235" t="s">
        <v>19</v>
      </c>
      <c r="L143" s="240"/>
      <c r="M143" s="241" t="s">
        <v>19</v>
      </c>
      <c r="N143" s="242" t="s">
        <v>40</v>
      </c>
      <c r="O143" s="66"/>
      <c r="P143" s="190">
        <f t="shared" si="1"/>
        <v>0</v>
      </c>
      <c r="Q143" s="190">
        <v>0</v>
      </c>
      <c r="R143" s="190">
        <f t="shared" si="2"/>
        <v>0</v>
      </c>
      <c r="S143" s="190">
        <v>0</v>
      </c>
      <c r="T143" s="191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203</v>
      </c>
      <c r="AT143" s="192" t="s">
        <v>246</v>
      </c>
      <c r="AU143" s="192" t="s">
        <v>76</v>
      </c>
      <c r="AY143" s="19" t="s">
        <v>149</v>
      </c>
      <c r="BE143" s="193">
        <f t="shared" si="4"/>
        <v>0</v>
      </c>
      <c r="BF143" s="193">
        <f t="shared" si="5"/>
        <v>0</v>
      </c>
      <c r="BG143" s="193">
        <f t="shared" si="6"/>
        <v>0</v>
      </c>
      <c r="BH143" s="193">
        <f t="shared" si="7"/>
        <v>0</v>
      </c>
      <c r="BI143" s="193">
        <f t="shared" si="8"/>
        <v>0</v>
      </c>
      <c r="BJ143" s="19" t="s">
        <v>76</v>
      </c>
      <c r="BK143" s="193">
        <f t="shared" si="9"/>
        <v>0</v>
      </c>
      <c r="BL143" s="19" t="s">
        <v>155</v>
      </c>
      <c r="BM143" s="192" t="s">
        <v>593</v>
      </c>
    </row>
    <row r="144" spans="2:63" s="12" customFormat="1" ht="25.9" customHeight="1">
      <c r="B144" s="165"/>
      <c r="C144" s="166"/>
      <c r="D144" s="167" t="s">
        <v>68</v>
      </c>
      <c r="E144" s="168" t="s">
        <v>1659</v>
      </c>
      <c r="F144" s="168" t="s">
        <v>1660</v>
      </c>
      <c r="G144" s="166"/>
      <c r="H144" s="166"/>
      <c r="I144" s="169"/>
      <c r="J144" s="170">
        <f>BK144</f>
        <v>0</v>
      </c>
      <c r="K144" s="166"/>
      <c r="L144" s="171"/>
      <c r="M144" s="172"/>
      <c r="N144" s="173"/>
      <c r="O144" s="173"/>
      <c r="P144" s="174">
        <f>SUM(P145:P146)</f>
        <v>0</v>
      </c>
      <c r="Q144" s="173"/>
      <c r="R144" s="174">
        <f>SUM(R145:R146)</f>
        <v>0</v>
      </c>
      <c r="S144" s="173"/>
      <c r="T144" s="175">
        <f>SUM(T145:T146)</f>
        <v>0</v>
      </c>
      <c r="AR144" s="176" t="s">
        <v>76</v>
      </c>
      <c r="AT144" s="177" t="s">
        <v>68</v>
      </c>
      <c r="AU144" s="177" t="s">
        <v>69</v>
      </c>
      <c r="AY144" s="176" t="s">
        <v>149</v>
      </c>
      <c r="BK144" s="178">
        <f>SUM(BK145:BK146)</f>
        <v>0</v>
      </c>
    </row>
    <row r="145" spans="1:65" s="2" customFormat="1" ht="16.5" customHeight="1">
      <c r="A145" s="36"/>
      <c r="B145" s="37"/>
      <c r="C145" s="181" t="s">
        <v>396</v>
      </c>
      <c r="D145" s="181" t="s">
        <v>151</v>
      </c>
      <c r="E145" s="182" t="s">
        <v>1661</v>
      </c>
      <c r="F145" s="183" t="s">
        <v>1662</v>
      </c>
      <c r="G145" s="184" t="s">
        <v>1663</v>
      </c>
      <c r="H145" s="185">
        <v>20</v>
      </c>
      <c r="I145" s="186"/>
      <c r="J145" s="187">
        <f>ROUND(I145*H145,2)</f>
        <v>0</v>
      </c>
      <c r="K145" s="183" t="s">
        <v>19</v>
      </c>
      <c r="L145" s="41"/>
      <c r="M145" s="188" t="s">
        <v>19</v>
      </c>
      <c r="N145" s="189" t="s">
        <v>40</v>
      </c>
      <c r="O145" s="66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155</v>
      </c>
      <c r="AT145" s="192" t="s">
        <v>151</v>
      </c>
      <c r="AU145" s="192" t="s">
        <v>76</v>
      </c>
      <c r="AY145" s="19" t="s">
        <v>149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9" t="s">
        <v>76</v>
      </c>
      <c r="BK145" s="193">
        <f>ROUND(I145*H145,2)</f>
        <v>0</v>
      </c>
      <c r="BL145" s="19" t="s">
        <v>155</v>
      </c>
      <c r="BM145" s="192" t="s">
        <v>607</v>
      </c>
    </row>
    <row r="146" spans="1:65" s="2" customFormat="1" ht="16.5" customHeight="1">
      <c r="A146" s="36"/>
      <c r="B146" s="37"/>
      <c r="C146" s="181" t="s">
        <v>401</v>
      </c>
      <c r="D146" s="181" t="s">
        <v>151</v>
      </c>
      <c r="E146" s="182" t="s">
        <v>1664</v>
      </c>
      <c r="F146" s="183" t="s">
        <v>1665</v>
      </c>
      <c r="G146" s="184" t="s">
        <v>382</v>
      </c>
      <c r="H146" s="185">
        <v>1</v>
      </c>
      <c r="I146" s="186"/>
      <c r="J146" s="187">
        <f>ROUND(I146*H146,2)</f>
        <v>0</v>
      </c>
      <c r="K146" s="183" t="s">
        <v>19</v>
      </c>
      <c r="L146" s="41"/>
      <c r="M146" s="188" t="s">
        <v>19</v>
      </c>
      <c r="N146" s="189" t="s">
        <v>40</v>
      </c>
      <c r="O146" s="66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155</v>
      </c>
      <c r="AT146" s="192" t="s">
        <v>151</v>
      </c>
      <c r="AU146" s="192" t="s">
        <v>76</v>
      </c>
      <c r="AY146" s="19" t="s">
        <v>149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9" t="s">
        <v>76</v>
      </c>
      <c r="BK146" s="193">
        <f>ROUND(I146*H146,2)</f>
        <v>0</v>
      </c>
      <c r="BL146" s="19" t="s">
        <v>155</v>
      </c>
      <c r="BM146" s="192" t="s">
        <v>617</v>
      </c>
    </row>
    <row r="147" spans="2:63" s="12" customFormat="1" ht="25.9" customHeight="1">
      <c r="B147" s="165"/>
      <c r="C147" s="166"/>
      <c r="D147" s="167" t="s">
        <v>68</v>
      </c>
      <c r="E147" s="168" t="s">
        <v>1666</v>
      </c>
      <c r="F147" s="168" t="s">
        <v>1667</v>
      </c>
      <c r="G147" s="166"/>
      <c r="H147" s="166"/>
      <c r="I147" s="169"/>
      <c r="J147" s="170">
        <f>BK147</f>
        <v>0</v>
      </c>
      <c r="K147" s="166"/>
      <c r="L147" s="171"/>
      <c r="M147" s="172"/>
      <c r="N147" s="173"/>
      <c r="O147" s="173"/>
      <c r="P147" s="174">
        <f>SUM(P148:P161)</f>
        <v>0</v>
      </c>
      <c r="Q147" s="173"/>
      <c r="R147" s="174">
        <f>SUM(R148:R161)</f>
        <v>0</v>
      </c>
      <c r="S147" s="173"/>
      <c r="T147" s="175">
        <f>SUM(T148:T161)</f>
        <v>0</v>
      </c>
      <c r="AR147" s="176" t="s">
        <v>76</v>
      </c>
      <c r="AT147" s="177" t="s">
        <v>68</v>
      </c>
      <c r="AU147" s="177" t="s">
        <v>69</v>
      </c>
      <c r="AY147" s="176" t="s">
        <v>149</v>
      </c>
      <c r="BK147" s="178">
        <f>SUM(BK148:BK161)</f>
        <v>0</v>
      </c>
    </row>
    <row r="148" spans="1:65" s="2" customFormat="1" ht="16.5" customHeight="1">
      <c r="A148" s="36"/>
      <c r="B148" s="37"/>
      <c r="C148" s="181" t="s">
        <v>173</v>
      </c>
      <c r="D148" s="181" t="s">
        <v>151</v>
      </c>
      <c r="E148" s="182" t="s">
        <v>1668</v>
      </c>
      <c r="F148" s="183" t="s">
        <v>1669</v>
      </c>
      <c r="G148" s="184" t="s">
        <v>107</v>
      </c>
      <c r="H148" s="185">
        <v>17</v>
      </c>
      <c r="I148" s="186"/>
      <c r="J148" s="187">
        <f aca="true" t="shared" si="10" ref="J148:J161">ROUND(I148*H148,2)</f>
        <v>0</v>
      </c>
      <c r="K148" s="183" t="s">
        <v>19</v>
      </c>
      <c r="L148" s="41"/>
      <c r="M148" s="188" t="s">
        <v>19</v>
      </c>
      <c r="N148" s="189" t="s">
        <v>40</v>
      </c>
      <c r="O148" s="66"/>
      <c r="P148" s="190">
        <f aca="true" t="shared" si="11" ref="P148:P161">O148*H148</f>
        <v>0</v>
      </c>
      <c r="Q148" s="190">
        <v>0</v>
      </c>
      <c r="R148" s="190">
        <f aca="true" t="shared" si="12" ref="R148:R161">Q148*H148</f>
        <v>0</v>
      </c>
      <c r="S148" s="190">
        <v>0</v>
      </c>
      <c r="T148" s="191">
        <f aca="true" t="shared" si="13" ref="T148:T161"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155</v>
      </c>
      <c r="AT148" s="192" t="s">
        <v>151</v>
      </c>
      <c r="AU148" s="192" t="s">
        <v>76</v>
      </c>
      <c r="AY148" s="19" t="s">
        <v>149</v>
      </c>
      <c r="BE148" s="193">
        <f aca="true" t="shared" si="14" ref="BE148:BE161">IF(N148="základní",J148,0)</f>
        <v>0</v>
      </c>
      <c r="BF148" s="193">
        <f aca="true" t="shared" si="15" ref="BF148:BF161">IF(N148="snížená",J148,0)</f>
        <v>0</v>
      </c>
      <c r="BG148" s="193">
        <f aca="true" t="shared" si="16" ref="BG148:BG161">IF(N148="zákl. přenesená",J148,0)</f>
        <v>0</v>
      </c>
      <c r="BH148" s="193">
        <f aca="true" t="shared" si="17" ref="BH148:BH161">IF(N148="sníž. přenesená",J148,0)</f>
        <v>0</v>
      </c>
      <c r="BI148" s="193">
        <f aca="true" t="shared" si="18" ref="BI148:BI161">IF(N148="nulová",J148,0)</f>
        <v>0</v>
      </c>
      <c r="BJ148" s="19" t="s">
        <v>76</v>
      </c>
      <c r="BK148" s="193">
        <f aca="true" t="shared" si="19" ref="BK148:BK161">ROUND(I148*H148,2)</f>
        <v>0</v>
      </c>
      <c r="BL148" s="19" t="s">
        <v>155</v>
      </c>
      <c r="BM148" s="192" t="s">
        <v>626</v>
      </c>
    </row>
    <row r="149" spans="1:65" s="2" customFormat="1" ht="16.5" customHeight="1">
      <c r="A149" s="36"/>
      <c r="B149" s="37"/>
      <c r="C149" s="181" t="s">
        <v>409</v>
      </c>
      <c r="D149" s="181" t="s">
        <v>151</v>
      </c>
      <c r="E149" s="182" t="s">
        <v>1670</v>
      </c>
      <c r="F149" s="183" t="s">
        <v>1671</v>
      </c>
      <c r="G149" s="184" t="s">
        <v>382</v>
      </c>
      <c r="H149" s="185">
        <v>17</v>
      </c>
      <c r="I149" s="186"/>
      <c r="J149" s="187">
        <f t="shared" si="10"/>
        <v>0</v>
      </c>
      <c r="K149" s="183" t="s">
        <v>19</v>
      </c>
      <c r="L149" s="41"/>
      <c r="M149" s="188" t="s">
        <v>19</v>
      </c>
      <c r="N149" s="189" t="s">
        <v>40</v>
      </c>
      <c r="O149" s="66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155</v>
      </c>
      <c r="AT149" s="192" t="s">
        <v>151</v>
      </c>
      <c r="AU149" s="192" t="s">
        <v>76</v>
      </c>
      <c r="AY149" s="19" t="s">
        <v>149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9" t="s">
        <v>76</v>
      </c>
      <c r="BK149" s="193">
        <f t="shared" si="19"/>
        <v>0</v>
      </c>
      <c r="BL149" s="19" t="s">
        <v>155</v>
      </c>
      <c r="BM149" s="192" t="s">
        <v>789</v>
      </c>
    </row>
    <row r="150" spans="1:65" s="2" customFormat="1" ht="16.5" customHeight="1">
      <c r="A150" s="36"/>
      <c r="B150" s="37"/>
      <c r="C150" s="233" t="s">
        <v>414</v>
      </c>
      <c r="D150" s="233" t="s">
        <v>246</v>
      </c>
      <c r="E150" s="234" t="s">
        <v>1672</v>
      </c>
      <c r="F150" s="235" t="s">
        <v>1673</v>
      </c>
      <c r="G150" s="236" t="s">
        <v>382</v>
      </c>
      <c r="H150" s="237">
        <v>17</v>
      </c>
      <c r="I150" s="238"/>
      <c r="J150" s="239">
        <f t="shared" si="10"/>
        <v>0</v>
      </c>
      <c r="K150" s="235" t="s">
        <v>19</v>
      </c>
      <c r="L150" s="240"/>
      <c r="M150" s="241" t="s">
        <v>19</v>
      </c>
      <c r="N150" s="242" t="s">
        <v>40</v>
      </c>
      <c r="O150" s="66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2" t="s">
        <v>203</v>
      </c>
      <c r="AT150" s="192" t="s">
        <v>246</v>
      </c>
      <c r="AU150" s="192" t="s">
        <v>76</v>
      </c>
      <c r="AY150" s="19" t="s">
        <v>149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9" t="s">
        <v>76</v>
      </c>
      <c r="BK150" s="193">
        <f t="shared" si="19"/>
        <v>0</v>
      </c>
      <c r="BL150" s="19" t="s">
        <v>155</v>
      </c>
      <c r="BM150" s="192" t="s">
        <v>793</v>
      </c>
    </row>
    <row r="151" spans="1:65" s="2" customFormat="1" ht="16.5" customHeight="1">
      <c r="A151" s="36"/>
      <c r="B151" s="37"/>
      <c r="C151" s="233" t="s">
        <v>418</v>
      </c>
      <c r="D151" s="233" t="s">
        <v>246</v>
      </c>
      <c r="E151" s="234" t="s">
        <v>1674</v>
      </c>
      <c r="F151" s="235" t="s">
        <v>1675</v>
      </c>
      <c r="G151" s="236" t="s">
        <v>107</v>
      </c>
      <c r="H151" s="237">
        <v>8.5</v>
      </c>
      <c r="I151" s="238"/>
      <c r="J151" s="239">
        <f t="shared" si="10"/>
        <v>0</v>
      </c>
      <c r="K151" s="235" t="s">
        <v>19</v>
      </c>
      <c r="L151" s="240"/>
      <c r="M151" s="241" t="s">
        <v>19</v>
      </c>
      <c r="N151" s="242" t="s">
        <v>40</v>
      </c>
      <c r="O151" s="66"/>
      <c r="P151" s="190">
        <f t="shared" si="11"/>
        <v>0</v>
      </c>
      <c r="Q151" s="190">
        <v>0</v>
      </c>
      <c r="R151" s="190">
        <f t="shared" si="12"/>
        <v>0</v>
      </c>
      <c r="S151" s="190">
        <v>0</v>
      </c>
      <c r="T151" s="191">
        <f t="shared" si="1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203</v>
      </c>
      <c r="AT151" s="192" t="s">
        <v>246</v>
      </c>
      <c r="AU151" s="192" t="s">
        <v>76</v>
      </c>
      <c r="AY151" s="19" t="s">
        <v>149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9" t="s">
        <v>76</v>
      </c>
      <c r="BK151" s="193">
        <f t="shared" si="19"/>
        <v>0</v>
      </c>
      <c r="BL151" s="19" t="s">
        <v>155</v>
      </c>
      <c r="BM151" s="192" t="s">
        <v>796</v>
      </c>
    </row>
    <row r="152" spans="1:65" s="2" customFormat="1" ht="16.5" customHeight="1">
      <c r="A152" s="36"/>
      <c r="B152" s="37"/>
      <c r="C152" s="233" t="s">
        <v>423</v>
      </c>
      <c r="D152" s="233" t="s">
        <v>246</v>
      </c>
      <c r="E152" s="234" t="s">
        <v>1676</v>
      </c>
      <c r="F152" s="235" t="s">
        <v>1677</v>
      </c>
      <c r="G152" s="236" t="s">
        <v>249</v>
      </c>
      <c r="H152" s="237">
        <v>17</v>
      </c>
      <c r="I152" s="238"/>
      <c r="J152" s="239">
        <f t="shared" si="10"/>
        <v>0</v>
      </c>
      <c r="K152" s="235" t="s">
        <v>19</v>
      </c>
      <c r="L152" s="240"/>
      <c r="M152" s="241" t="s">
        <v>19</v>
      </c>
      <c r="N152" s="242" t="s">
        <v>40</v>
      </c>
      <c r="O152" s="66"/>
      <c r="P152" s="190">
        <f t="shared" si="11"/>
        <v>0</v>
      </c>
      <c r="Q152" s="190">
        <v>0</v>
      </c>
      <c r="R152" s="190">
        <f t="shared" si="12"/>
        <v>0</v>
      </c>
      <c r="S152" s="190">
        <v>0</v>
      </c>
      <c r="T152" s="191">
        <f t="shared" si="1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203</v>
      </c>
      <c r="AT152" s="192" t="s">
        <v>246</v>
      </c>
      <c r="AU152" s="192" t="s">
        <v>76</v>
      </c>
      <c r="AY152" s="19" t="s">
        <v>149</v>
      </c>
      <c r="BE152" s="193">
        <f t="shared" si="14"/>
        <v>0</v>
      </c>
      <c r="BF152" s="193">
        <f t="shared" si="15"/>
        <v>0</v>
      </c>
      <c r="BG152" s="193">
        <f t="shared" si="16"/>
        <v>0</v>
      </c>
      <c r="BH152" s="193">
        <f t="shared" si="17"/>
        <v>0</v>
      </c>
      <c r="BI152" s="193">
        <f t="shared" si="18"/>
        <v>0</v>
      </c>
      <c r="BJ152" s="19" t="s">
        <v>76</v>
      </c>
      <c r="BK152" s="193">
        <f t="shared" si="19"/>
        <v>0</v>
      </c>
      <c r="BL152" s="19" t="s">
        <v>155</v>
      </c>
      <c r="BM152" s="192" t="s">
        <v>801</v>
      </c>
    </row>
    <row r="153" spans="1:65" s="2" customFormat="1" ht="16.5" customHeight="1">
      <c r="A153" s="36"/>
      <c r="B153" s="37"/>
      <c r="C153" s="181" t="s">
        <v>427</v>
      </c>
      <c r="D153" s="181" t="s">
        <v>151</v>
      </c>
      <c r="E153" s="182" t="s">
        <v>1678</v>
      </c>
      <c r="F153" s="183" t="s">
        <v>1679</v>
      </c>
      <c r="G153" s="184" t="s">
        <v>191</v>
      </c>
      <c r="H153" s="185">
        <v>550</v>
      </c>
      <c r="I153" s="186"/>
      <c r="J153" s="187">
        <f t="shared" si="10"/>
        <v>0</v>
      </c>
      <c r="K153" s="183" t="s">
        <v>19</v>
      </c>
      <c r="L153" s="41"/>
      <c r="M153" s="188" t="s">
        <v>19</v>
      </c>
      <c r="N153" s="189" t="s">
        <v>40</v>
      </c>
      <c r="O153" s="66"/>
      <c r="P153" s="190">
        <f t="shared" si="11"/>
        <v>0</v>
      </c>
      <c r="Q153" s="190">
        <v>0</v>
      </c>
      <c r="R153" s="190">
        <f t="shared" si="12"/>
        <v>0</v>
      </c>
      <c r="S153" s="190">
        <v>0</v>
      </c>
      <c r="T153" s="191">
        <f t="shared" si="1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155</v>
      </c>
      <c r="AT153" s="192" t="s">
        <v>151</v>
      </c>
      <c r="AU153" s="192" t="s">
        <v>76</v>
      </c>
      <c r="AY153" s="19" t="s">
        <v>149</v>
      </c>
      <c r="BE153" s="193">
        <f t="shared" si="14"/>
        <v>0</v>
      </c>
      <c r="BF153" s="193">
        <f t="shared" si="15"/>
        <v>0</v>
      </c>
      <c r="BG153" s="193">
        <f t="shared" si="16"/>
        <v>0</v>
      </c>
      <c r="BH153" s="193">
        <f t="shared" si="17"/>
        <v>0</v>
      </c>
      <c r="BI153" s="193">
        <f t="shared" si="18"/>
        <v>0</v>
      </c>
      <c r="BJ153" s="19" t="s">
        <v>76</v>
      </c>
      <c r="BK153" s="193">
        <f t="shared" si="19"/>
        <v>0</v>
      </c>
      <c r="BL153" s="19" t="s">
        <v>155</v>
      </c>
      <c r="BM153" s="192" t="s">
        <v>805</v>
      </c>
    </row>
    <row r="154" spans="1:65" s="2" customFormat="1" ht="16.5" customHeight="1">
      <c r="A154" s="36"/>
      <c r="B154" s="37"/>
      <c r="C154" s="181" t="s">
        <v>432</v>
      </c>
      <c r="D154" s="181" t="s">
        <v>151</v>
      </c>
      <c r="E154" s="182" t="s">
        <v>1680</v>
      </c>
      <c r="F154" s="183" t="s">
        <v>1681</v>
      </c>
      <c r="G154" s="184" t="s">
        <v>191</v>
      </c>
      <c r="H154" s="185">
        <v>70</v>
      </c>
      <c r="I154" s="186"/>
      <c r="J154" s="187">
        <f t="shared" si="10"/>
        <v>0</v>
      </c>
      <c r="K154" s="183" t="s">
        <v>19</v>
      </c>
      <c r="L154" s="41"/>
      <c r="M154" s="188" t="s">
        <v>19</v>
      </c>
      <c r="N154" s="189" t="s">
        <v>40</v>
      </c>
      <c r="O154" s="66"/>
      <c r="P154" s="190">
        <f t="shared" si="11"/>
        <v>0</v>
      </c>
      <c r="Q154" s="190">
        <v>0</v>
      </c>
      <c r="R154" s="190">
        <f t="shared" si="12"/>
        <v>0</v>
      </c>
      <c r="S154" s="190">
        <v>0</v>
      </c>
      <c r="T154" s="191">
        <f t="shared" si="1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155</v>
      </c>
      <c r="AT154" s="192" t="s">
        <v>151</v>
      </c>
      <c r="AU154" s="192" t="s">
        <v>76</v>
      </c>
      <c r="AY154" s="19" t="s">
        <v>149</v>
      </c>
      <c r="BE154" s="193">
        <f t="shared" si="14"/>
        <v>0</v>
      </c>
      <c r="BF154" s="193">
        <f t="shared" si="15"/>
        <v>0</v>
      </c>
      <c r="BG154" s="193">
        <f t="shared" si="16"/>
        <v>0</v>
      </c>
      <c r="BH154" s="193">
        <f t="shared" si="17"/>
        <v>0</v>
      </c>
      <c r="BI154" s="193">
        <f t="shared" si="18"/>
        <v>0</v>
      </c>
      <c r="BJ154" s="19" t="s">
        <v>76</v>
      </c>
      <c r="BK154" s="193">
        <f t="shared" si="19"/>
        <v>0</v>
      </c>
      <c r="BL154" s="19" t="s">
        <v>155</v>
      </c>
      <c r="BM154" s="192" t="s">
        <v>809</v>
      </c>
    </row>
    <row r="155" spans="1:65" s="2" customFormat="1" ht="16.5" customHeight="1">
      <c r="A155" s="36"/>
      <c r="B155" s="37"/>
      <c r="C155" s="181" t="s">
        <v>436</v>
      </c>
      <c r="D155" s="181" t="s">
        <v>151</v>
      </c>
      <c r="E155" s="182" t="s">
        <v>1682</v>
      </c>
      <c r="F155" s="183" t="s">
        <v>1683</v>
      </c>
      <c r="G155" s="184" t="s">
        <v>191</v>
      </c>
      <c r="H155" s="185">
        <v>620</v>
      </c>
      <c r="I155" s="186"/>
      <c r="J155" s="187">
        <f t="shared" si="10"/>
        <v>0</v>
      </c>
      <c r="K155" s="183" t="s">
        <v>19</v>
      </c>
      <c r="L155" s="41"/>
      <c r="M155" s="188" t="s">
        <v>19</v>
      </c>
      <c r="N155" s="189" t="s">
        <v>40</v>
      </c>
      <c r="O155" s="66"/>
      <c r="P155" s="190">
        <f t="shared" si="11"/>
        <v>0</v>
      </c>
      <c r="Q155" s="190">
        <v>0</v>
      </c>
      <c r="R155" s="190">
        <f t="shared" si="12"/>
        <v>0</v>
      </c>
      <c r="S155" s="190">
        <v>0</v>
      </c>
      <c r="T155" s="191">
        <f t="shared" si="1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155</v>
      </c>
      <c r="AT155" s="192" t="s">
        <v>151</v>
      </c>
      <c r="AU155" s="192" t="s">
        <v>76</v>
      </c>
      <c r="AY155" s="19" t="s">
        <v>149</v>
      </c>
      <c r="BE155" s="193">
        <f t="shared" si="14"/>
        <v>0</v>
      </c>
      <c r="BF155" s="193">
        <f t="shared" si="15"/>
        <v>0</v>
      </c>
      <c r="BG155" s="193">
        <f t="shared" si="16"/>
        <v>0</v>
      </c>
      <c r="BH155" s="193">
        <f t="shared" si="17"/>
        <v>0</v>
      </c>
      <c r="BI155" s="193">
        <f t="shared" si="18"/>
        <v>0</v>
      </c>
      <c r="BJ155" s="19" t="s">
        <v>76</v>
      </c>
      <c r="BK155" s="193">
        <f t="shared" si="19"/>
        <v>0</v>
      </c>
      <c r="BL155" s="19" t="s">
        <v>155</v>
      </c>
      <c r="BM155" s="192" t="s">
        <v>813</v>
      </c>
    </row>
    <row r="156" spans="1:65" s="2" customFormat="1" ht="16.5" customHeight="1">
      <c r="A156" s="36"/>
      <c r="B156" s="37"/>
      <c r="C156" s="233" t="s">
        <v>440</v>
      </c>
      <c r="D156" s="233" t="s">
        <v>246</v>
      </c>
      <c r="E156" s="234" t="s">
        <v>1684</v>
      </c>
      <c r="F156" s="235" t="s">
        <v>1685</v>
      </c>
      <c r="G156" s="236" t="s">
        <v>191</v>
      </c>
      <c r="H156" s="237">
        <v>619.993</v>
      </c>
      <c r="I156" s="238"/>
      <c r="J156" s="239">
        <f t="shared" si="10"/>
        <v>0</v>
      </c>
      <c r="K156" s="235" t="s">
        <v>19</v>
      </c>
      <c r="L156" s="240"/>
      <c r="M156" s="241" t="s">
        <v>19</v>
      </c>
      <c r="N156" s="242" t="s">
        <v>40</v>
      </c>
      <c r="O156" s="66"/>
      <c r="P156" s="190">
        <f t="shared" si="11"/>
        <v>0</v>
      </c>
      <c r="Q156" s="190">
        <v>0</v>
      </c>
      <c r="R156" s="190">
        <f t="shared" si="12"/>
        <v>0</v>
      </c>
      <c r="S156" s="190">
        <v>0</v>
      </c>
      <c r="T156" s="191">
        <f t="shared" si="1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2" t="s">
        <v>203</v>
      </c>
      <c r="AT156" s="192" t="s">
        <v>246</v>
      </c>
      <c r="AU156" s="192" t="s">
        <v>76</v>
      </c>
      <c r="AY156" s="19" t="s">
        <v>149</v>
      </c>
      <c r="BE156" s="193">
        <f t="shared" si="14"/>
        <v>0</v>
      </c>
      <c r="BF156" s="193">
        <f t="shared" si="15"/>
        <v>0</v>
      </c>
      <c r="BG156" s="193">
        <f t="shared" si="16"/>
        <v>0</v>
      </c>
      <c r="BH156" s="193">
        <f t="shared" si="17"/>
        <v>0</v>
      </c>
      <c r="BI156" s="193">
        <f t="shared" si="18"/>
        <v>0</v>
      </c>
      <c r="BJ156" s="19" t="s">
        <v>76</v>
      </c>
      <c r="BK156" s="193">
        <f t="shared" si="19"/>
        <v>0</v>
      </c>
      <c r="BL156" s="19" t="s">
        <v>155</v>
      </c>
      <c r="BM156" s="192" t="s">
        <v>817</v>
      </c>
    </row>
    <row r="157" spans="1:65" s="2" customFormat="1" ht="16.5" customHeight="1">
      <c r="A157" s="36"/>
      <c r="B157" s="37"/>
      <c r="C157" s="181" t="s">
        <v>444</v>
      </c>
      <c r="D157" s="181" t="s">
        <v>151</v>
      </c>
      <c r="E157" s="182" t="s">
        <v>1686</v>
      </c>
      <c r="F157" s="183" t="s">
        <v>1687</v>
      </c>
      <c r="G157" s="184" t="s">
        <v>191</v>
      </c>
      <c r="H157" s="185">
        <v>550</v>
      </c>
      <c r="I157" s="186"/>
      <c r="J157" s="187">
        <f t="shared" si="10"/>
        <v>0</v>
      </c>
      <c r="K157" s="183" t="s">
        <v>19</v>
      </c>
      <c r="L157" s="41"/>
      <c r="M157" s="188" t="s">
        <v>19</v>
      </c>
      <c r="N157" s="189" t="s">
        <v>40</v>
      </c>
      <c r="O157" s="66"/>
      <c r="P157" s="190">
        <f t="shared" si="11"/>
        <v>0</v>
      </c>
      <c r="Q157" s="190">
        <v>0</v>
      </c>
      <c r="R157" s="190">
        <f t="shared" si="12"/>
        <v>0</v>
      </c>
      <c r="S157" s="190">
        <v>0</v>
      </c>
      <c r="T157" s="191">
        <f t="shared" si="1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155</v>
      </c>
      <c r="AT157" s="192" t="s">
        <v>151</v>
      </c>
      <c r="AU157" s="192" t="s">
        <v>76</v>
      </c>
      <c r="AY157" s="19" t="s">
        <v>149</v>
      </c>
      <c r="BE157" s="193">
        <f t="shared" si="14"/>
        <v>0</v>
      </c>
      <c r="BF157" s="193">
        <f t="shared" si="15"/>
        <v>0</v>
      </c>
      <c r="BG157" s="193">
        <f t="shared" si="16"/>
        <v>0</v>
      </c>
      <c r="BH157" s="193">
        <f t="shared" si="17"/>
        <v>0</v>
      </c>
      <c r="BI157" s="193">
        <f t="shared" si="18"/>
        <v>0</v>
      </c>
      <c r="BJ157" s="19" t="s">
        <v>76</v>
      </c>
      <c r="BK157" s="193">
        <f t="shared" si="19"/>
        <v>0</v>
      </c>
      <c r="BL157" s="19" t="s">
        <v>155</v>
      </c>
      <c r="BM157" s="192" t="s">
        <v>820</v>
      </c>
    </row>
    <row r="158" spans="1:65" s="2" customFormat="1" ht="16.5" customHeight="1">
      <c r="A158" s="36"/>
      <c r="B158" s="37"/>
      <c r="C158" s="181" t="s">
        <v>449</v>
      </c>
      <c r="D158" s="181" t="s">
        <v>151</v>
      </c>
      <c r="E158" s="182" t="s">
        <v>1688</v>
      </c>
      <c r="F158" s="183" t="s">
        <v>1689</v>
      </c>
      <c r="G158" s="184" t="s">
        <v>191</v>
      </c>
      <c r="H158" s="185">
        <v>70</v>
      </c>
      <c r="I158" s="186"/>
      <c r="J158" s="187">
        <f t="shared" si="10"/>
        <v>0</v>
      </c>
      <c r="K158" s="183" t="s">
        <v>19</v>
      </c>
      <c r="L158" s="41"/>
      <c r="M158" s="188" t="s">
        <v>19</v>
      </c>
      <c r="N158" s="189" t="s">
        <v>40</v>
      </c>
      <c r="O158" s="66"/>
      <c r="P158" s="190">
        <f t="shared" si="11"/>
        <v>0</v>
      </c>
      <c r="Q158" s="190">
        <v>0</v>
      </c>
      <c r="R158" s="190">
        <f t="shared" si="12"/>
        <v>0</v>
      </c>
      <c r="S158" s="190">
        <v>0</v>
      </c>
      <c r="T158" s="191">
        <f t="shared" si="1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155</v>
      </c>
      <c r="AT158" s="192" t="s">
        <v>151</v>
      </c>
      <c r="AU158" s="192" t="s">
        <v>76</v>
      </c>
      <c r="AY158" s="19" t="s">
        <v>149</v>
      </c>
      <c r="BE158" s="193">
        <f t="shared" si="14"/>
        <v>0</v>
      </c>
      <c r="BF158" s="193">
        <f t="shared" si="15"/>
        <v>0</v>
      </c>
      <c r="BG158" s="193">
        <f t="shared" si="16"/>
        <v>0</v>
      </c>
      <c r="BH158" s="193">
        <f t="shared" si="17"/>
        <v>0</v>
      </c>
      <c r="BI158" s="193">
        <f t="shared" si="18"/>
        <v>0</v>
      </c>
      <c r="BJ158" s="19" t="s">
        <v>76</v>
      </c>
      <c r="BK158" s="193">
        <f t="shared" si="19"/>
        <v>0</v>
      </c>
      <c r="BL158" s="19" t="s">
        <v>155</v>
      </c>
      <c r="BM158" s="192" t="s">
        <v>824</v>
      </c>
    </row>
    <row r="159" spans="1:65" s="2" customFormat="1" ht="16.5" customHeight="1">
      <c r="A159" s="36"/>
      <c r="B159" s="37"/>
      <c r="C159" s="181" t="s">
        <v>454</v>
      </c>
      <c r="D159" s="181" t="s">
        <v>151</v>
      </c>
      <c r="E159" s="182" t="s">
        <v>1690</v>
      </c>
      <c r="F159" s="183" t="s">
        <v>1691</v>
      </c>
      <c r="G159" s="184" t="s">
        <v>249</v>
      </c>
      <c r="H159" s="185">
        <v>106.711</v>
      </c>
      <c r="I159" s="186"/>
      <c r="J159" s="187">
        <f t="shared" si="10"/>
        <v>0</v>
      </c>
      <c r="K159" s="183" t="s">
        <v>19</v>
      </c>
      <c r="L159" s="41"/>
      <c r="M159" s="188" t="s">
        <v>19</v>
      </c>
      <c r="N159" s="189" t="s">
        <v>40</v>
      </c>
      <c r="O159" s="66"/>
      <c r="P159" s="190">
        <f t="shared" si="11"/>
        <v>0</v>
      </c>
      <c r="Q159" s="190">
        <v>0</v>
      </c>
      <c r="R159" s="190">
        <f t="shared" si="12"/>
        <v>0</v>
      </c>
      <c r="S159" s="190">
        <v>0</v>
      </c>
      <c r="T159" s="191">
        <f t="shared" si="1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155</v>
      </c>
      <c r="AT159" s="192" t="s">
        <v>151</v>
      </c>
      <c r="AU159" s="192" t="s">
        <v>76</v>
      </c>
      <c r="AY159" s="19" t="s">
        <v>149</v>
      </c>
      <c r="BE159" s="193">
        <f t="shared" si="14"/>
        <v>0</v>
      </c>
      <c r="BF159" s="193">
        <f t="shared" si="15"/>
        <v>0</v>
      </c>
      <c r="BG159" s="193">
        <f t="shared" si="16"/>
        <v>0</v>
      </c>
      <c r="BH159" s="193">
        <f t="shared" si="17"/>
        <v>0</v>
      </c>
      <c r="BI159" s="193">
        <f t="shared" si="18"/>
        <v>0</v>
      </c>
      <c r="BJ159" s="19" t="s">
        <v>76</v>
      </c>
      <c r="BK159" s="193">
        <f t="shared" si="19"/>
        <v>0</v>
      </c>
      <c r="BL159" s="19" t="s">
        <v>155</v>
      </c>
      <c r="BM159" s="192" t="s">
        <v>827</v>
      </c>
    </row>
    <row r="160" spans="1:65" s="2" customFormat="1" ht="16.5" customHeight="1">
      <c r="A160" s="36"/>
      <c r="B160" s="37"/>
      <c r="C160" s="181" t="s">
        <v>460</v>
      </c>
      <c r="D160" s="181" t="s">
        <v>151</v>
      </c>
      <c r="E160" s="182" t="s">
        <v>1692</v>
      </c>
      <c r="F160" s="183" t="s">
        <v>1693</v>
      </c>
      <c r="G160" s="184" t="s">
        <v>249</v>
      </c>
      <c r="H160" s="185">
        <v>533.555</v>
      </c>
      <c r="I160" s="186"/>
      <c r="J160" s="187">
        <f t="shared" si="10"/>
        <v>0</v>
      </c>
      <c r="K160" s="183" t="s">
        <v>19</v>
      </c>
      <c r="L160" s="41"/>
      <c r="M160" s="188" t="s">
        <v>19</v>
      </c>
      <c r="N160" s="189" t="s">
        <v>40</v>
      </c>
      <c r="O160" s="66"/>
      <c r="P160" s="190">
        <f t="shared" si="11"/>
        <v>0</v>
      </c>
      <c r="Q160" s="190">
        <v>0</v>
      </c>
      <c r="R160" s="190">
        <f t="shared" si="12"/>
        <v>0</v>
      </c>
      <c r="S160" s="190">
        <v>0</v>
      </c>
      <c r="T160" s="191">
        <f t="shared" si="1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2" t="s">
        <v>155</v>
      </c>
      <c r="AT160" s="192" t="s">
        <v>151</v>
      </c>
      <c r="AU160" s="192" t="s">
        <v>76</v>
      </c>
      <c r="AY160" s="19" t="s">
        <v>149</v>
      </c>
      <c r="BE160" s="193">
        <f t="shared" si="14"/>
        <v>0</v>
      </c>
      <c r="BF160" s="193">
        <f t="shared" si="15"/>
        <v>0</v>
      </c>
      <c r="BG160" s="193">
        <f t="shared" si="16"/>
        <v>0</v>
      </c>
      <c r="BH160" s="193">
        <f t="shared" si="17"/>
        <v>0</v>
      </c>
      <c r="BI160" s="193">
        <f t="shared" si="18"/>
        <v>0</v>
      </c>
      <c r="BJ160" s="19" t="s">
        <v>76</v>
      </c>
      <c r="BK160" s="193">
        <f t="shared" si="19"/>
        <v>0</v>
      </c>
      <c r="BL160" s="19" t="s">
        <v>155</v>
      </c>
      <c r="BM160" s="192" t="s">
        <v>833</v>
      </c>
    </row>
    <row r="161" spans="1:65" s="2" customFormat="1" ht="16.5" customHeight="1">
      <c r="A161" s="36"/>
      <c r="B161" s="37"/>
      <c r="C161" s="181" t="s">
        <v>465</v>
      </c>
      <c r="D161" s="181" t="s">
        <v>151</v>
      </c>
      <c r="E161" s="182" t="s">
        <v>1694</v>
      </c>
      <c r="F161" s="183" t="s">
        <v>1695</v>
      </c>
      <c r="G161" s="184" t="s">
        <v>107</v>
      </c>
      <c r="H161" s="185">
        <v>17</v>
      </c>
      <c r="I161" s="186"/>
      <c r="J161" s="187">
        <f t="shared" si="10"/>
        <v>0</v>
      </c>
      <c r="K161" s="183" t="s">
        <v>19</v>
      </c>
      <c r="L161" s="41"/>
      <c r="M161" s="188" t="s">
        <v>19</v>
      </c>
      <c r="N161" s="189" t="s">
        <v>40</v>
      </c>
      <c r="O161" s="66"/>
      <c r="P161" s="190">
        <f t="shared" si="11"/>
        <v>0</v>
      </c>
      <c r="Q161" s="190">
        <v>0</v>
      </c>
      <c r="R161" s="190">
        <f t="shared" si="12"/>
        <v>0</v>
      </c>
      <c r="S161" s="190">
        <v>0</v>
      </c>
      <c r="T161" s="191">
        <f t="shared" si="1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155</v>
      </c>
      <c r="AT161" s="192" t="s">
        <v>151</v>
      </c>
      <c r="AU161" s="192" t="s">
        <v>76</v>
      </c>
      <c r="AY161" s="19" t="s">
        <v>149</v>
      </c>
      <c r="BE161" s="193">
        <f t="shared" si="14"/>
        <v>0</v>
      </c>
      <c r="BF161" s="193">
        <f t="shared" si="15"/>
        <v>0</v>
      </c>
      <c r="BG161" s="193">
        <f t="shared" si="16"/>
        <v>0</v>
      </c>
      <c r="BH161" s="193">
        <f t="shared" si="17"/>
        <v>0</v>
      </c>
      <c r="BI161" s="193">
        <f t="shared" si="18"/>
        <v>0</v>
      </c>
      <c r="BJ161" s="19" t="s">
        <v>76</v>
      </c>
      <c r="BK161" s="193">
        <f t="shared" si="19"/>
        <v>0</v>
      </c>
      <c r="BL161" s="19" t="s">
        <v>155</v>
      </c>
      <c r="BM161" s="192" t="s">
        <v>837</v>
      </c>
    </row>
    <row r="162" spans="2:63" s="12" customFormat="1" ht="25.9" customHeight="1">
      <c r="B162" s="165"/>
      <c r="C162" s="166"/>
      <c r="D162" s="167" t="s">
        <v>68</v>
      </c>
      <c r="E162" s="168" t="s">
        <v>1696</v>
      </c>
      <c r="F162" s="168" t="s">
        <v>1697</v>
      </c>
      <c r="G162" s="166"/>
      <c r="H162" s="166"/>
      <c r="I162" s="169"/>
      <c r="J162" s="170">
        <f>BK162</f>
        <v>0</v>
      </c>
      <c r="K162" s="166"/>
      <c r="L162" s="171"/>
      <c r="M162" s="172"/>
      <c r="N162" s="173"/>
      <c r="O162" s="173"/>
      <c r="P162" s="174">
        <f>SUM(P163:P166)</f>
        <v>0</v>
      </c>
      <c r="Q162" s="173"/>
      <c r="R162" s="174">
        <f>SUM(R163:R166)</f>
        <v>0</v>
      </c>
      <c r="S162" s="173"/>
      <c r="T162" s="175">
        <f>SUM(T163:T166)</f>
        <v>0</v>
      </c>
      <c r="AR162" s="176" t="s">
        <v>76</v>
      </c>
      <c r="AT162" s="177" t="s">
        <v>68</v>
      </c>
      <c r="AU162" s="177" t="s">
        <v>69</v>
      </c>
      <c r="AY162" s="176" t="s">
        <v>149</v>
      </c>
      <c r="BK162" s="178">
        <f>SUM(BK163:BK166)</f>
        <v>0</v>
      </c>
    </row>
    <row r="163" spans="1:65" s="2" customFormat="1" ht="16.5" customHeight="1">
      <c r="A163" s="36"/>
      <c r="B163" s="37"/>
      <c r="C163" s="181" t="s">
        <v>470</v>
      </c>
      <c r="D163" s="181" t="s">
        <v>151</v>
      </c>
      <c r="E163" s="182" t="s">
        <v>1698</v>
      </c>
      <c r="F163" s="183" t="s">
        <v>1699</v>
      </c>
      <c r="G163" s="184" t="s">
        <v>382</v>
      </c>
      <c r="H163" s="185">
        <v>17</v>
      </c>
      <c r="I163" s="186"/>
      <c r="J163" s="187">
        <f>ROUND(I163*H163,2)</f>
        <v>0</v>
      </c>
      <c r="K163" s="183" t="s">
        <v>19</v>
      </c>
      <c r="L163" s="41"/>
      <c r="M163" s="188" t="s">
        <v>19</v>
      </c>
      <c r="N163" s="189" t="s">
        <v>40</v>
      </c>
      <c r="O163" s="66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2" t="s">
        <v>155</v>
      </c>
      <c r="AT163" s="192" t="s">
        <v>151</v>
      </c>
      <c r="AU163" s="192" t="s">
        <v>76</v>
      </c>
      <c r="AY163" s="19" t="s">
        <v>149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9" t="s">
        <v>76</v>
      </c>
      <c r="BK163" s="193">
        <f>ROUND(I163*H163,2)</f>
        <v>0</v>
      </c>
      <c r="BL163" s="19" t="s">
        <v>155</v>
      </c>
      <c r="BM163" s="192" t="s">
        <v>841</v>
      </c>
    </row>
    <row r="164" spans="1:65" s="2" customFormat="1" ht="16.5" customHeight="1">
      <c r="A164" s="36"/>
      <c r="B164" s="37"/>
      <c r="C164" s="181" t="s">
        <v>474</v>
      </c>
      <c r="D164" s="181" t="s">
        <v>151</v>
      </c>
      <c r="E164" s="182" t="s">
        <v>1700</v>
      </c>
      <c r="F164" s="183" t="s">
        <v>1701</v>
      </c>
      <c r="G164" s="184" t="s">
        <v>382</v>
      </c>
      <c r="H164" s="185">
        <v>5</v>
      </c>
      <c r="I164" s="186"/>
      <c r="J164" s="187">
        <f>ROUND(I164*H164,2)</f>
        <v>0</v>
      </c>
      <c r="K164" s="183" t="s">
        <v>19</v>
      </c>
      <c r="L164" s="41"/>
      <c r="M164" s="188" t="s">
        <v>19</v>
      </c>
      <c r="N164" s="189" t="s">
        <v>40</v>
      </c>
      <c r="O164" s="66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155</v>
      </c>
      <c r="AT164" s="192" t="s">
        <v>151</v>
      </c>
      <c r="AU164" s="192" t="s">
        <v>76</v>
      </c>
      <c r="AY164" s="19" t="s">
        <v>149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9" t="s">
        <v>76</v>
      </c>
      <c r="BK164" s="193">
        <f>ROUND(I164*H164,2)</f>
        <v>0</v>
      </c>
      <c r="BL164" s="19" t="s">
        <v>155</v>
      </c>
      <c r="BM164" s="192" t="s">
        <v>845</v>
      </c>
    </row>
    <row r="165" spans="1:65" s="2" customFormat="1" ht="16.5" customHeight="1">
      <c r="A165" s="36"/>
      <c r="B165" s="37"/>
      <c r="C165" s="181" t="s">
        <v>478</v>
      </c>
      <c r="D165" s="181" t="s">
        <v>151</v>
      </c>
      <c r="E165" s="182" t="s">
        <v>1702</v>
      </c>
      <c r="F165" s="183" t="s">
        <v>1703</v>
      </c>
      <c r="G165" s="184" t="s">
        <v>382</v>
      </c>
      <c r="H165" s="185">
        <v>18</v>
      </c>
      <c r="I165" s="186"/>
      <c r="J165" s="187">
        <f>ROUND(I165*H165,2)</f>
        <v>0</v>
      </c>
      <c r="K165" s="183" t="s">
        <v>19</v>
      </c>
      <c r="L165" s="41"/>
      <c r="M165" s="188" t="s">
        <v>19</v>
      </c>
      <c r="N165" s="189" t="s">
        <v>40</v>
      </c>
      <c r="O165" s="66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2" t="s">
        <v>155</v>
      </c>
      <c r="AT165" s="192" t="s">
        <v>151</v>
      </c>
      <c r="AU165" s="192" t="s">
        <v>76</v>
      </c>
      <c r="AY165" s="19" t="s">
        <v>149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9" t="s">
        <v>76</v>
      </c>
      <c r="BK165" s="193">
        <f>ROUND(I165*H165,2)</f>
        <v>0</v>
      </c>
      <c r="BL165" s="19" t="s">
        <v>155</v>
      </c>
      <c r="BM165" s="192" t="s">
        <v>849</v>
      </c>
    </row>
    <row r="166" spans="1:65" s="2" customFormat="1" ht="16.5" customHeight="1">
      <c r="A166" s="36"/>
      <c r="B166" s="37"/>
      <c r="C166" s="181" t="s">
        <v>482</v>
      </c>
      <c r="D166" s="181" t="s">
        <v>151</v>
      </c>
      <c r="E166" s="182" t="s">
        <v>1704</v>
      </c>
      <c r="F166" s="183" t="s">
        <v>1705</v>
      </c>
      <c r="G166" s="184" t="s">
        <v>382</v>
      </c>
      <c r="H166" s="185">
        <v>17</v>
      </c>
      <c r="I166" s="186"/>
      <c r="J166" s="187">
        <f>ROUND(I166*H166,2)</f>
        <v>0</v>
      </c>
      <c r="K166" s="183" t="s">
        <v>19</v>
      </c>
      <c r="L166" s="41"/>
      <c r="M166" s="188" t="s">
        <v>19</v>
      </c>
      <c r="N166" s="189" t="s">
        <v>40</v>
      </c>
      <c r="O166" s="66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2" t="s">
        <v>155</v>
      </c>
      <c r="AT166" s="192" t="s">
        <v>151</v>
      </c>
      <c r="AU166" s="192" t="s">
        <v>76</v>
      </c>
      <c r="AY166" s="19" t="s">
        <v>149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9" t="s">
        <v>76</v>
      </c>
      <c r="BK166" s="193">
        <f>ROUND(I166*H166,2)</f>
        <v>0</v>
      </c>
      <c r="BL166" s="19" t="s">
        <v>155</v>
      </c>
      <c r="BM166" s="192" t="s">
        <v>853</v>
      </c>
    </row>
    <row r="167" spans="2:63" s="12" customFormat="1" ht="25.9" customHeight="1">
      <c r="B167" s="165"/>
      <c r="C167" s="166"/>
      <c r="D167" s="167" t="s">
        <v>68</v>
      </c>
      <c r="E167" s="168" t="s">
        <v>262</v>
      </c>
      <c r="F167" s="168" t="s">
        <v>1706</v>
      </c>
      <c r="G167" s="166"/>
      <c r="H167" s="166"/>
      <c r="I167" s="169"/>
      <c r="J167" s="170">
        <f>BK167</f>
        <v>0</v>
      </c>
      <c r="K167" s="166"/>
      <c r="L167" s="171"/>
      <c r="M167" s="172"/>
      <c r="N167" s="173"/>
      <c r="O167" s="173"/>
      <c r="P167" s="174">
        <f>SUM(P168:P169)</f>
        <v>0</v>
      </c>
      <c r="Q167" s="173"/>
      <c r="R167" s="174">
        <f>SUM(R168:R169)</f>
        <v>0</v>
      </c>
      <c r="S167" s="173"/>
      <c r="T167" s="175">
        <f>SUM(T168:T169)</f>
        <v>0</v>
      </c>
      <c r="AR167" s="176" t="s">
        <v>76</v>
      </c>
      <c r="AT167" s="177" t="s">
        <v>68</v>
      </c>
      <c r="AU167" s="177" t="s">
        <v>69</v>
      </c>
      <c r="AY167" s="176" t="s">
        <v>149</v>
      </c>
      <c r="BK167" s="178">
        <f>SUM(BK168:BK169)</f>
        <v>0</v>
      </c>
    </row>
    <row r="168" spans="1:65" s="2" customFormat="1" ht="16.5" customHeight="1">
      <c r="A168" s="36"/>
      <c r="B168" s="37"/>
      <c r="C168" s="181" t="s">
        <v>487</v>
      </c>
      <c r="D168" s="181" t="s">
        <v>151</v>
      </c>
      <c r="E168" s="182" t="s">
        <v>1707</v>
      </c>
      <c r="F168" s="183" t="s">
        <v>1708</v>
      </c>
      <c r="G168" s="184" t="s">
        <v>107</v>
      </c>
      <c r="H168" s="185">
        <v>43.4</v>
      </c>
      <c r="I168" s="186"/>
      <c r="J168" s="187">
        <f>ROUND(I168*H168,2)</f>
        <v>0</v>
      </c>
      <c r="K168" s="183" t="s">
        <v>19</v>
      </c>
      <c r="L168" s="41"/>
      <c r="M168" s="188" t="s">
        <v>19</v>
      </c>
      <c r="N168" s="189" t="s">
        <v>40</v>
      </c>
      <c r="O168" s="66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155</v>
      </c>
      <c r="AT168" s="192" t="s">
        <v>151</v>
      </c>
      <c r="AU168" s="192" t="s">
        <v>76</v>
      </c>
      <c r="AY168" s="19" t="s">
        <v>149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9" t="s">
        <v>76</v>
      </c>
      <c r="BK168" s="193">
        <f>ROUND(I168*H168,2)</f>
        <v>0</v>
      </c>
      <c r="BL168" s="19" t="s">
        <v>155</v>
      </c>
      <c r="BM168" s="192" t="s">
        <v>857</v>
      </c>
    </row>
    <row r="169" spans="1:65" s="2" customFormat="1" ht="16.5" customHeight="1">
      <c r="A169" s="36"/>
      <c r="B169" s="37"/>
      <c r="C169" s="181" t="s">
        <v>492</v>
      </c>
      <c r="D169" s="181" t="s">
        <v>151</v>
      </c>
      <c r="E169" s="182" t="s">
        <v>1709</v>
      </c>
      <c r="F169" s="183" t="s">
        <v>1710</v>
      </c>
      <c r="G169" s="184" t="s">
        <v>107</v>
      </c>
      <c r="H169" s="185">
        <v>217</v>
      </c>
      <c r="I169" s="186"/>
      <c r="J169" s="187">
        <f>ROUND(I169*H169,2)</f>
        <v>0</v>
      </c>
      <c r="K169" s="183" t="s">
        <v>19</v>
      </c>
      <c r="L169" s="41"/>
      <c r="M169" s="188" t="s">
        <v>19</v>
      </c>
      <c r="N169" s="189" t="s">
        <v>40</v>
      </c>
      <c r="O169" s="66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155</v>
      </c>
      <c r="AT169" s="192" t="s">
        <v>151</v>
      </c>
      <c r="AU169" s="192" t="s">
        <v>76</v>
      </c>
      <c r="AY169" s="19" t="s">
        <v>149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9" t="s">
        <v>76</v>
      </c>
      <c r="BK169" s="193">
        <f>ROUND(I169*H169,2)</f>
        <v>0</v>
      </c>
      <c r="BL169" s="19" t="s">
        <v>155</v>
      </c>
      <c r="BM169" s="192" t="s">
        <v>861</v>
      </c>
    </row>
    <row r="170" spans="2:63" s="12" customFormat="1" ht="25.9" customHeight="1">
      <c r="B170" s="165"/>
      <c r="C170" s="166"/>
      <c r="D170" s="167" t="s">
        <v>68</v>
      </c>
      <c r="E170" s="168" t="s">
        <v>282</v>
      </c>
      <c r="F170" s="168" t="s">
        <v>1711</v>
      </c>
      <c r="G170" s="166"/>
      <c r="H170" s="166"/>
      <c r="I170" s="169"/>
      <c r="J170" s="170">
        <f>BK170</f>
        <v>0</v>
      </c>
      <c r="K170" s="166"/>
      <c r="L170" s="171"/>
      <c r="M170" s="172"/>
      <c r="N170" s="173"/>
      <c r="O170" s="173"/>
      <c r="P170" s="174">
        <f>P171</f>
        <v>0</v>
      </c>
      <c r="Q170" s="173"/>
      <c r="R170" s="174">
        <f>R171</f>
        <v>0</v>
      </c>
      <c r="S170" s="173"/>
      <c r="T170" s="175">
        <f>T171</f>
        <v>0</v>
      </c>
      <c r="AR170" s="176" t="s">
        <v>76</v>
      </c>
      <c r="AT170" s="177" t="s">
        <v>68</v>
      </c>
      <c r="AU170" s="177" t="s">
        <v>69</v>
      </c>
      <c r="AY170" s="176" t="s">
        <v>149</v>
      </c>
      <c r="BK170" s="178">
        <f>BK171</f>
        <v>0</v>
      </c>
    </row>
    <row r="171" spans="1:65" s="2" customFormat="1" ht="16.5" customHeight="1">
      <c r="A171" s="36"/>
      <c r="B171" s="37"/>
      <c r="C171" s="181" t="s">
        <v>499</v>
      </c>
      <c r="D171" s="181" t="s">
        <v>151</v>
      </c>
      <c r="E171" s="182" t="s">
        <v>1712</v>
      </c>
      <c r="F171" s="183" t="s">
        <v>1713</v>
      </c>
      <c r="G171" s="184" t="s">
        <v>249</v>
      </c>
      <c r="H171" s="185">
        <v>87</v>
      </c>
      <c r="I171" s="186"/>
      <c r="J171" s="187">
        <f>ROUND(I171*H171,2)</f>
        <v>0</v>
      </c>
      <c r="K171" s="183" t="s">
        <v>19</v>
      </c>
      <c r="L171" s="41"/>
      <c r="M171" s="188" t="s">
        <v>19</v>
      </c>
      <c r="N171" s="189" t="s">
        <v>40</v>
      </c>
      <c r="O171" s="66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155</v>
      </c>
      <c r="AT171" s="192" t="s">
        <v>151</v>
      </c>
      <c r="AU171" s="192" t="s">
        <v>76</v>
      </c>
      <c r="AY171" s="19" t="s">
        <v>149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9" t="s">
        <v>76</v>
      </c>
      <c r="BK171" s="193">
        <f>ROUND(I171*H171,2)</f>
        <v>0</v>
      </c>
      <c r="BL171" s="19" t="s">
        <v>155</v>
      </c>
      <c r="BM171" s="192" t="s">
        <v>866</v>
      </c>
    </row>
    <row r="172" spans="2:63" s="12" customFormat="1" ht="25.9" customHeight="1">
      <c r="B172" s="165"/>
      <c r="C172" s="166"/>
      <c r="D172" s="167" t="s">
        <v>68</v>
      </c>
      <c r="E172" s="168" t="s">
        <v>1714</v>
      </c>
      <c r="F172" s="168" t="s">
        <v>1715</v>
      </c>
      <c r="G172" s="166"/>
      <c r="H172" s="166"/>
      <c r="I172" s="169"/>
      <c r="J172" s="170">
        <f>BK172</f>
        <v>0</v>
      </c>
      <c r="K172" s="166"/>
      <c r="L172" s="171"/>
      <c r="M172" s="172"/>
      <c r="N172" s="173"/>
      <c r="O172" s="173"/>
      <c r="P172" s="174">
        <f>SUM(P173:P175)</f>
        <v>0</v>
      </c>
      <c r="Q172" s="173"/>
      <c r="R172" s="174">
        <f>SUM(R173:R175)</f>
        <v>0</v>
      </c>
      <c r="S172" s="173"/>
      <c r="T172" s="175">
        <f>SUM(T173:T175)</f>
        <v>0</v>
      </c>
      <c r="AR172" s="176" t="s">
        <v>76</v>
      </c>
      <c r="AT172" s="177" t="s">
        <v>68</v>
      </c>
      <c r="AU172" s="177" t="s">
        <v>69</v>
      </c>
      <c r="AY172" s="176" t="s">
        <v>149</v>
      </c>
      <c r="BK172" s="178">
        <f>SUM(BK173:BK175)</f>
        <v>0</v>
      </c>
    </row>
    <row r="173" spans="1:65" s="2" customFormat="1" ht="16.5" customHeight="1">
      <c r="A173" s="36"/>
      <c r="B173" s="37"/>
      <c r="C173" s="181" t="s">
        <v>504</v>
      </c>
      <c r="D173" s="181" t="s">
        <v>151</v>
      </c>
      <c r="E173" s="182" t="s">
        <v>1716</v>
      </c>
      <c r="F173" s="183" t="s">
        <v>1717</v>
      </c>
      <c r="G173" s="184" t="s">
        <v>249</v>
      </c>
      <c r="H173" s="185">
        <v>74</v>
      </c>
      <c r="I173" s="186"/>
      <c r="J173" s="187">
        <f>ROUND(I173*H173,2)</f>
        <v>0</v>
      </c>
      <c r="K173" s="183" t="s">
        <v>19</v>
      </c>
      <c r="L173" s="41"/>
      <c r="M173" s="188" t="s">
        <v>19</v>
      </c>
      <c r="N173" s="189" t="s">
        <v>40</v>
      </c>
      <c r="O173" s="66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155</v>
      </c>
      <c r="AT173" s="192" t="s">
        <v>151</v>
      </c>
      <c r="AU173" s="192" t="s">
        <v>76</v>
      </c>
      <c r="AY173" s="19" t="s">
        <v>149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76</v>
      </c>
      <c r="BK173" s="193">
        <f>ROUND(I173*H173,2)</f>
        <v>0</v>
      </c>
      <c r="BL173" s="19" t="s">
        <v>155</v>
      </c>
      <c r="BM173" s="192" t="s">
        <v>870</v>
      </c>
    </row>
    <row r="174" spans="1:65" s="2" customFormat="1" ht="16.5" customHeight="1">
      <c r="A174" s="36"/>
      <c r="B174" s="37"/>
      <c r="C174" s="181" t="s">
        <v>509</v>
      </c>
      <c r="D174" s="181" t="s">
        <v>151</v>
      </c>
      <c r="E174" s="182" t="s">
        <v>1718</v>
      </c>
      <c r="F174" s="183" t="s">
        <v>1719</v>
      </c>
      <c r="G174" s="184" t="s">
        <v>249</v>
      </c>
      <c r="H174" s="185">
        <v>370</v>
      </c>
      <c r="I174" s="186"/>
      <c r="J174" s="187">
        <f>ROUND(I174*H174,2)</f>
        <v>0</v>
      </c>
      <c r="K174" s="183" t="s">
        <v>19</v>
      </c>
      <c r="L174" s="41"/>
      <c r="M174" s="188" t="s">
        <v>19</v>
      </c>
      <c r="N174" s="189" t="s">
        <v>40</v>
      </c>
      <c r="O174" s="66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155</v>
      </c>
      <c r="AT174" s="192" t="s">
        <v>151</v>
      </c>
      <c r="AU174" s="192" t="s">
        <v>76</v>
      </c>
      <c r="AY174" s="19" t="s">
        <v>149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9" t="s">
        <v>76</v>
      </c>
      <c r="BK174" s="193">
        <f>ROUND(I174*H174,2)</f>
        <v>0</v>
      </c>
      <c r="BL174" s="19" t="s">
        <v>155</v>
      </c>
      <c r="BM174" s="192" t="s">
        <v>876</v>
      </c>
    </row>
    <row r="175" spans="1:65" s="2" customFormat="1" ht="16.5" customHeight="1">
      <c r="A175" s="36"/>
      <c r="B175" s="37"/>
      <c r="C175" s="181" t="s">
        <v>513</v>
      </c>
      <c r="D175" s="181" t="s">
        <v>151</v>
      </c>
      <c r="E175" s="182" t="s">
        <v>1720</v>
      </c>
      <c r="F175" s="183" t="s">
        <v>1721</v>
      </c>
      <c r="G175" s="184" t="s">
        <v>249</v>
      </c>
      <c r="H175" s="185">
        <v>74</v>
      </c>
      <c r="I175" s="186"/>
      <c r="J175" s="187">
        <f>ROUND(I175*H175,2)</f>
        <v>0</v>
      </c>
      <c r="K175" s="183" t="s">
        <v>19</v>
      </c>
      <c r="L175" s="41"/>
      <c r="M175" s="188" t="s">
        <v>19</v>
      </c>
      <c r="N175" s="189" t="s">
        <v>40</v>
      </c>
      <c r="O175" s="66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155</v>
      </c>
      <c r="AT175" s="192" t="s">
        <v>151</v>
      </c>
      <c r="AU175" s="192" t="s">
        <v>76</v>
      </c>
      <c r="AY175" s="19" t="s">
        <v>149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9" t="s">
        <v>76</v>
      </c>
      <c r="BK175" s="193">
        <f>ROUND(I175*H175,2)</f>
        <v>0</v>
      </c>
      <c r="BL175" s="19" t="s">
        <v>155</v>
      </c>
      <c r="BM175" s="192" t="s">
        <v>880</v>
      </c>
    </row>
    <row r="176" spans="2:63" s="12" customFormat="1" ht="25.9" customHeight="1">
      <c r="B176" s="165"/>
      <c r="C176" s="166"/>
      <c r="D176" s="167" t="s">
        <v>68</v>
      </c>
      <c r="E176" s="168" t="s">
        <v>1722</v>
      </c>
      <c r="F176" s="168" t="s">
        <v>1723</v>
      </c>
      <c r="G176" s="166"/>
      <c r="H176" s="166"/>
      <c r="I176" s="169"/>
      <c r="J176" s="170">
        <f>BK176</f>
        <v>0</v>
      </c>
      <c r="K176" s="166"/>
      <c r="L176" s="171"/>
      <c r="M176" s="172"/>
      <c r="N176" s="173"/>
      <c r="O176" s="173"/>
      <c r="P176" s="174">
        <v>0</v>
      </c>
      <c r="Q176" s="173"/>
      <c r="R176" s="174">
        <v>0</v>
      </c>
      <c r="S176" s="173"/>
      <c r="T176" s="175">
        <v>0</v>
      </c>
      <c r="AR176" s="176" t="s">
        <v>76</v>
      </c>
      <c r="AT176" s="177" t="s">
        <v>68</v>
      </c>
      <c r="AU176" s="177" t="s">
        <v>69</v>
      </c>
      <c r="AY176" s="176" t="s">
        <v>149</v>
      </c>
      <c r="BK176" s="178">
        <v>0</v>
      </c>
    </row>
    <row r="177" spans="2:63" s="12" customFormat="1" ht="25.9" customHeight="1">
      <c r="B177" s="165"/>
      <c r="C177" s="166"/>
      <c r="D177" s="167" t="s">
        <v>68</v>
      </c>
      <c r="E177" s="168" t="s">
        <v>1724</v>
      </c>
      <c r="F177" s="168" t="s">
        <v>1725</v>
      </c>
      <c r="G177" s="166"/>
      <c r="H177" s="166"/>
      <c r="I177" s="169"/>
      <c r="J177" s="170">
        <f>BK177</f>
        <v>0</v>
      </c>
      <c r="K177" s="166"/>
      <c r="L177" s="171"/>
      <c r="M177" s="172"/>
      <c r="N177" s="173"/>
      <c r="O177" s="173"/>
      <c r="P177" s="174">
        <f>P178</f>
        <v>0</v>
      </c>
      <c r="Q177" s="173"/>
      <c r="R177" s="174">
        <f>R178</f>
        <v>0</v>
      </c>
      <c r="S177" s="173"/>
      <c r="T177" s="175">
        <f>T178</f>
        <v>0</v>
      </c>
      <c r="AR177" s="176" t="s">
        <v>76</v>
      </c>
      <c r="AT177" s="177" t="s">
        <v>68</v>
      </c>
      <c r="AU177" s="177" t="s">
        <v>69</v>
      </c>
      <c r="AY177" s="176" t="s">
        <v>149</v>
      </c>
      <c r="BK177" s="178">
        <f>BK178</f>
        <v>0</v>
      </c>
    </row>
    <row r="178" spans="1:65" s="2" customFormat="1" ht="24.2" customHeight="1">
      <c r="A178" s="36"/>
      <c r="B178" s="37"/>
      <c r="C178" s="181" t="s">
        <v>519</v>
      </c>
      <c r="D178" s="181" t="s">
        <v>151</v>
      </c>
      <c r="E178" s="182" t="s">
        <v>1726</v>
      </c>
      <c r="F178" s="183" t="s">
        <v>1727</v>
      </c>
      <c r="G178" s="184" t="s">
        <v>1728</v>
      </c>
      <c r="H178" s="185">
        <v>1</v>
      </c>
      <c r="I178" s="186"/>
      <c r="J178" s="187">
        <f>ROUND(I178*H178,2)</f>
        <v>0</v>
      </c>
      <c r="K178" s="183" t="s">
        <v>19</v>
      </c>
      <c r="L178" s="41"/>
      <c r="M178" s="243" t="s">
        <v>19</v>
      </c>
      <c r="N178" s="244" t="s">
        <v>40</v>
      </c>
      <c r="O178" s="245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2" t="s">
        <v>155</v>
      </c>
      <c r="AT178" s="192" t="s">
        <v>151</v>
      </c>
      <c r="AU178" s="192" t="s">
        <v>76</v>
      </c>
      <c r="AY178" s="19" t="s">
        <v>149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9" t="s">
        <v>76</v>
      </c>
      <c r="BK178" s="193">
        <f>ROUND(I178*H178,2)</f>
        <v>0</v>
      </c>
      <c r="BL178" s="19" t="s">
        <v>155</v>
      </c>
      <c r="BM178" s="192" t="s">
        <v>883</v>
      </c>
    </row>
    <row r="179" spans="1:31" s="2" customFormat="1" ht="6.95" customHeight="1">
      <c r="A179" s="36"/>
      <c r="B179" s="49"/>
      <c r="C179" s="50"/>
      <c r="D179" s="50"/>
      <c r="E179" s="50"/>
      <c r="F179" s="50"/>
      <c r="G179" s="50"/>
      <c r="H179" s="50"/>
      <c r="I179" s="50"/>
      <c r="J179" s="50"/>
      <c r="K179" s="50"/>
      <c r="L179" s="41"/>
      <c r="M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</sheetData>
  <sheetProtection algorithmName="SHA-512" hashValue="dfc3hnR6Uu1nIMBnRxx70CtuiSz9K+7SWReapVMtEQhbtYEJ0eoaAMduAoyBU01P9MMCGXtFt7mG2tBcdmCLMQ==" saltValue="6vlZxikHNEAx4594GLx+Pl9M4yrf+HxWecGMyf+wlRNSY5FHiZaEQozr2m46pElJ7tRUf9iut3B5AdamFeZEPg==" spinCount="100000" sheet="1" objects="1" scenarios="1" formatColumns="0" formatRows="0" autoFilter="0"/>
  <autoFilter ref="C97:K178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103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78</v>
      </c>
    </row>
    <row r="4" spans="2:46" s="1" customFormat="1" ht="24.95" customHeight="1">
      <c r="B4" s="22"/>
      <c r="D4" s="113" t="s">
        <v>111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Oprava povrchu komunikací, výměna vodovodu a oprava kanalizace v Klatovech 2024, 5. část</v>
      </c>
      <c r="F7" s="405"/>
      <c r="G7" s="405"/>
      <c r="H7" s="405"/>
      <c r="L7" s="22"/>
    </row>
    <row r="8" spans="2:12" s="1" customFormat="1" ht="12" customHeight="1">
      <c r="B8" s="22"/>
      <c r="D8" s="115" t="s">
        <v>114</v>
      </c>
      <c r="L8" s="22"/>
    </row>
    <row r="9" spans="1:31" s="2" customFormat="1" ht="16.5" customHeight="1">
      <c r="A9" s="36"/>
      <c r="B9" s="41"/>
      <c r="C9" s="36"/>
      <c r="D9" s="36"/>
      <c r="E9" s="404" t="s">
        <v>1729</v>
      </c>
      <c r="F9" s="406"/>
      <c r="G9" s="406"/>
      <c r="H9" s="406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116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07" t="s">
        <v>1730</v>
      </c>
      <c r="F11" s="406"/>
      <c r="G11" s="406"/>
      <c r="H11" s="406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19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21</v>
      </c>
      <c r="E14" s="36"/>
      <c r="F14" s="105" t="s">
        <v>22</v>
      </c>
      <c r="G14" s="36"/>
      <c r="H14" s="36"/>
      <c r="I14" s="115" t="s">
        <v>23</v>
      </c>
      <c r="J14" s="117" t="str">
        <f>'Rekapitulace stavby'!AN8</f>
        <v>10. 4. 2024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25</v>
      </c>
      <c r="E16" s="36"/>
      <c r="F16" s="36"/>
      <c r="G16" s="36"/>
      <c r="H16" s="36"/>
      <c r="I16" s="115" t="s">
        <v>26</v>
      </c>
      <c r="J16" s="105" t="str">
        <f>IF('Rekapitulace stavby'!AN10="","",'Rekapitulace stavby'!AN10)</f>
        <v/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5" t="s">
        <v>27</v>
      </c>
      <c r="J17" s="105" t="str">
        <f>IF('Rekapitulace stavby'!AN11="","",'Rekapitulace stavby'!AN11)</f>
        <v/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28</v>
      </c>
      <c r="E19" s="36"/>
      <c r="F19" s="36"/>
      <c r="G19" s="36"/>
      <c r="H19" s="36"/>
      <c r="I19" s="115" t="s">
        <v>26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08" t="str">
        <f>'Rekapitulace stavby'!E14</f>
        <v>Vyplň údaj</v>
      </c>
      <c r="F20" s="409"/>
      <c r="G20" s="409"/>
      <c r="H20" s="409"/>
      <c r="I20" s="115" t="s">
        <v>27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30</v>
      </c>
      <c r="E22" s="36"/>
      <c r="F22" s="36"/>
      <c r="G22" s="36"/>
      <c r="H22" s="36"/>
      <c r="I22" s="115" t="s">
        <v>26</v>
      </c>
      <c r="J22" s="105" t="str">
        <f>IF('Rekapitulace stavby'!AN16="","",'Rekapitulace stavby'!AN16)</f>
        <v/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 xml:space="preserve"> </v>
      </c>
      <c r="F23" s="36"/>
      <c r="G23" s="36"/>
      <c r="H23" s="36"/>
      <c r="I23" s="115" t="s">
        <v>27</v>
      </c>
      <c r="J23" s="105" t="str">
        <f>IF('Rekapitulace stavby'!AN17="","",'Rekapitulace stavby'!AN17)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32</v>
      </c>
      <c r="E25" s="36"/>
      <c r="F25" s="36"/>
      <c r="G25" s="36"/>
      <c r="H25" s="36"/>
      <c r="I25" s="115" t="s">
        <v>26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5" t="s">
        <v>27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33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410" t="s">
        <v>19</v>
      </c>
      <c r="F29" s="410"/>
      <c r="G29" s="410"/>
      <c r="H29" s="41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35</v>
      </c>
      <c r="E32" s="36"/>
      <c r="F32" s="36"/>
      <c r="G32" s="36"/>
      <c r="H32" s="36"/>
      <c r="I32" s="36"/>
      <c r="J32" s="123">
        <f>ROUND(J92,2)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37</v>
      </c>
      <c r="G34" s="36"/>
      <c r="H34" s="36"/>
      <c r="I34" s="124" t="s">
        <v>36</v>
      </c>
      <c r="J34" s="124" t="s">
        <v>38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39</v>
      </c>
      <c r="E35" s="115" t="s">
        <v>40</v>
      </c>
      <c r="F35" s="126">
        <f>ROUND((SUM(BE92:BE177)),2)</f>
        <v>0</v>
      </c>
      <c r="G35" s="36"/>
      <c r="H35" s="36"/>
      <c r="I35" s="127">
        <v>0.21</v>
      </c>
      <c r="J35" s="126">
        <f>ROUND(((SUM(BE92:BE177))*I35),2)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41</v>
      </c>
      <c r="F36" s="126">
        <f>ROUND((SUM(BF92:BF177)),2)</f>
        <v>0</v>
      </c>
      <c r="G36" s="36"/>
      <c r="H36" s="36"/>
      <c r="I36" s="127">
        <v>0.15</v>
      </c>
      <c r="J36" s="126">
        <f>ROUND(((SUM(BF92:BF177))*I36),2)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42</v>
      </c>
      <c r="F37" s="126">
        <f>ROUND((SUM(BG92:BG177)),2)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43</v>
      </c>
      <c r="F38" s="126">
        <f>ROUND((SUM(BH92:BH177)),2)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44</v>
      </c>
      <c r="F39" s="126">
        <f>ROUND((SUM(BI92:BI177)),2)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45</v>
      </c>
      <c r="E41" s="130"/>
      <c r="F41" s="130"/>
      <c r="G41" s="131" t="s">
        <v>46</v>
      </c>
      <c r="H41" s="132" t="s">
        <v>47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118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11" t="str">
        <f>E7</f>
        <v>Oprava povrchu komunikací, výměna vodovodu a oprava kanalizace v Klatovech 2024, 5. část</v>
      </c>
      <c r="F50" s="412"/>
      <c r="G50" s="412"/>
      <c r="H50" s="412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11" t="s">
        <v>1729</v>
      </c>
      <c r="F52" s="413"/>
      <c r="G52" s="413"/>
      <c r="H52" s="413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116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101-2 - KOMUNIKACE</v>
      </c>
      <c r="F54" s="413"/>
      <c r="G54" s="413"/>
      <c r="H54" s="413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10. 4. 2024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30</v>
      </c>
      <c r="J58" s="34" t="str">
        <f>E23</f>
        <v xml:space="preserve"> 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28</v>
      </c>
      <c r="D59" s="38"/>
      <c r="E59" s="38"/>
      <c r="F59" s="29" t="str">
        <f>IF(E20="","",E20)</f>
        <v>Vyplň údaj</v>
      </c>
      <c r="G59" s="38"/>
      <c r="H59" s="38"/>
      <c r="I59" s="31" t="s">
        <v>32</v>
      </c>
      <c r="J59" s="34" t="str">
        <f>E26</f>
        <v xml:space="preserve"> 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119</v>
      </c>
      <c r="D61" s="140"/>
      <c r="E61" s="140"/>
      <c r="F61" s="140"/>
      <c r="G61" s="140"/>
      <c r="H61" s="140"/>
      <c r="I61" s="140"/>
      <c r="J61" s="141" t="s">
        <v>120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67</v>
      </c>
      <c r="D63" s="38"/>
      <c r="E63" s="38"/>
      <c r="F63" s="38"/>
      <c r="G63" s="38"/>
      <c r="H63" s="38"/>
      <c r="I63" s="38"/>
      <c r="J63" s="79">
        <f>J92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121</v>
      </c>
    </row>
    <row r="64" spans="2:12" s="9" customFormat="1" ht="24.95" customHeight="1">
      <c r="B64" s="143"/>
      <c r="C64" s="144"/>
      <c r="D64" s="145" t="s">
        <v>122</v>
      </c>
      <c r="E64" s="146"/>
      <c r="F64" s="146"/>
      <c r="G64" s="146"/>
      <c r="H64" s="146"/>
      <c r="I64" s="146"/>
      <c r="J64" s="147">
        <f>J93</f>
        <v>0</v>
      </c>
      <c r="K64" s="144"/>
      <c r="L64" s="148"/>
    </row>
    <row r="65" spans="2:12" s="10" customFormat="1" ht="19.9" customHeight="1">
      <c r="B65" s="149"/>
      <c r="C65" s="99"/>
      <c r="D65" s="150" t="s">
        <v>123</v>
      </c>
      <c r="E65" s="151"/>
      <c r="F65" s="151"/>
      <c r="G65" s="151"/>
      <c r="H65" s="151"/>
      <c r="I65" s="151"/>
      <c r="J65" s="152">
        <f>J94</f>
        <v>0</v>
      </c>
      <c r="K65" s="99"/>
      <c r="L65" s="153"/>
    </row>
    <row r="66" spans="2:12" s="10" customFormat="1" ht="19.9" customHeight="1">
      <c r="B66" s="149"/>
      <c r="C66" s="99"/>
      <c r="D66" s="150" t="s">
        <v>124</v>
      </c>
      <c r="E66" s="151"/>
      <c r="F66" s="151"/>
      <c r="G66" s="151"/>
      <c r="H66" s="151"/>
      <c r="I66" s="151"/>
      <c r="J66" s="152">
        <f>J128</f>
        <v>0</v>
      </c>
      <c r="K66" s="99"/>
      <c r="L66" s="153"/>
    </row>
    <row r="67" spans="2:12" s="10" customFormat="1" ht="19.9" customHeight="1">
      <c r="B67" s="149"/>
      <c r="C67" s="99"/>
      <c r="D67" s="150" t="s">
        <v>125</v>
      </c>
      <c r="E67" s="151"/>
      <c r="F67" s="151"/>
      <c r="G67" s="151"/>
      <c r="H67" s="151"/>
      <c r="I67" s="151"/>
      <c r="J67" s="152">
        <f>J154</f>
        <v>0</v>
      </c>
      <c r="K67" s="99"/>
      <c r="L67" s="153"/>
    </row>
    <row r="68" spans="2:12" s="10" customFormat="1" ht="19.9" customHeight="1">
      <c r="B68" s="149"/>
      <c r="C68" s="99"/>
      <c r="D68" s="150" t="s">
        <v>126</v>
      </c>
      <c r="E68" s="151"/>
      <c r="F68" s="151"/>
      <c r="G68" s="151"/>
      <c r="H68" s="151"/>
      <c r="I68" s="151"/>
      <c r="J68" s="152">
        <f>J163</f>
        <v>0</v>
      </c>
      <c r="K68" s="99"/>
      <c r="L68" s="153"/>
    </row>
    <row r="69" spans="2:12" s="10" customFormat="1" ht="19.9" customHeight="1">
      <c r="B69" s="149"/>
      <c r="C69" s="99"/>
      <c r="D69" s="150" t="s">
        <v>127</v>
      </c>
      <c r="E69" s="151"/>
      <c r="F69" s="151"/>
      <c r="G69" s="151"/>
      <c r="H69" s="151"/>
      <c r="I69" s="151"/>
      <c r="J69" s="152">
        <f>J170</f>
        <v>0</v>
      </c>
      <c r="K69" s="99"/>
      <c r="L69" s="153"/>
    </row>
    <row r="70" spans="2:12" s="10" customFormat="1" ht="19.9" customHeight="1">
      <c r="B70" s="149"/>
      <c r="C70" s="99"/>
      <c r="D70" s="150" t="s">
        <v>128</v>
      </c>
      <c r="E70" s="151"/>
      <c r="F70" s="151"/>
      <c r="G70" s="151"/>
      <c r="H70" s="151"/>
      <c r="I70" s="151"/>
      <c r="J70" s="152">
        <f>J175</f>
        <v>0</v>
      </c>
      <c r="K70" s="99"/>
      <c r="L70" s="153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134</v>
      </c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411" t="str">
        <f>E7</f>
        <v>Oprava povrchu komunikací, výměna vodovodu a oprava kanalizace v Klatovech 2024, 5. část</v>
      </c>
      <c r="F80" s="412"/>
      <c r="G80" s="412"/>
      <c r="H80" s="412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114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36"/>
      <c r="B82" s="37"/>
      <c r="C82" s="38"/>
      <c r="D82" s="38"/>
      <c r="E82" s="411" t="s">
        <v>1729</v>
      </c>
      <c r="F82" s="413"/>
      <c r="G82" s="413"/>
      <c r="H82" s="413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116</v>
      </c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65" t="str">
        <f>E11</f>
        <v>SO 101-2 - KOMUNIKACE</v>
      </c>
      <c r="F84" s="413"/>
      <c r="G84" s="413"/>
      <c r="H84" s="413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F14</f>
        <v xml:space="preserve"> </v>
      </c>
      <c r="G86" s="38"/>
      <c r="H86" s="38"/>
      <c r="I86" s="31" t="s">
        <v>23</v>
      </c>
      <c r="J86" s="61" t="str">
        <f>IF(J14="","",J14)</f>
        <v>10. 4. 2024</v>
      </c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25</v>
      </c>
      <c r="D88" s="38"/>
      <c r="E88" s="38"/>
      <c r="F88" s="29" t="str">
        <f>E17</f>
        <v xml:space="preserve"> </v>
      </c>
      <c r="G88" s="38"/>
      <c r="H88" s="38"/>
      <c r="I88" s="31" t="s">
        <v>30</v>
      </c>
      <c r="J88" s="34" t="str">
        <f>E23</f>
        <v xml:space="preserve"> 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28</v>
      </c>
      <c r="D89" s="38"/>
      <c r="E89" s="38"/>
      <c r="F89" s="29" t="str">
        <f>IF(E20="","",E20)</f>
        <v>Vyplň údaj</v>
      </c>
      <c r="G89" s="38"/>
      <c r="H89" s="38"/>
      <c r="I89" s="31" t="s">
        <v>32</v>
      </c>
      <c r="J89" s="34" t="str">
        <f>E26</f>
        <v xml:space="preserve"> </v>
      </c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54"/>
      <c r="B91" s="155"/>
      <c r="C91" s="156" t="s">
        <v>135</v>
      </c>
      <c r="D91" s="157" t="s">
        <v>54</v>
      </c>
      <c r="E91" s="157" t="s">
        <v>50</v>
      </c>
      <c r="F91" s="157" t="s">
        <v>51</v>
      </c>
      <c r="G91" s="157" t="s">
        <v>136</v>
      </c>
      <c r="H91" s="157" t="s">
        <v>137</v>
      </c>
      <c r="I91" s="157" t="s">
        <v>138</v>
      </c>
      <c r="J91" s="157" t="s">
        <v>120</v>
      </c>
      <c r="K91" s="158" t="s">
        <v>139</v>
      </c>
      <c r="L91" s="159"/>
      <c r="M91" s="70" t="s">
        <v>19</v>
      </c>
      <c r="N91" s="71" t="s">
        <v>39</v>
      </c>
      <c r="O91" s="71" t="s">
        <v>140</v>
      </c>
      <c r="P91" s="71" t="s">
        <v>141</v>
      </c>
      <c r="Q91" s="71" t="s">
        <v>142</v>
      </c>
      <c r="R91" s="71" t="s">
        <v>143</v>
      </c>
      <c r="S91" s="71" t="s">
        <v>144</v>
      </c>
      <c r="T91" s="72" t="s">
        <v>145</v>
      </c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</row>
    <row r="92" spans="1:63" s="2" customFormat="1" ht="22.9" customHeight="1">
      <c r="A92" s="36"/>
      <c r="B92" s="37"/>
      <c r="C92" s="77" t="s">
        <v>146</v>
      </c>
      <c r="D92" s="38"/>
      <c r="E92" s="38"/>
      <c r="F92" s="38"/>
      <c r="G92" s="38"/>
      <c r="H92" s="38"/>
      <c r="I92" s="38"/>
      <c r="J92" s="160">
        <f>BK92</f>
        <v>0</v>
      </c>
      <c r="K92" s="38"/>
      <c r="L92" s="41"/>
      <c r="M92" s="73"/>
      <c r="N92" s="161"/>
      <c r="O92" s="74"/>
      <c r="P92" s="162">
        <f>P93</f>
        <v>0</v>
      </c>
      <c r="Q92" s="74"/>
      <c r="R92" s="162">
        <f>R93</f>
        <v>40.2896806</v>
      </c>
      <c r="S92" s="74"/>
      <c r="T92" s="163">
        <f>T93</f>
        <v>63.825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68</v>
      </c>
      <c r="AU92" s="19" t="s">
        <v>121</v>
      </c>
      <c r="BK92" s="164">
        <f>BK93</f>
        <v>0</v>
      </c>
    </row>
    <row r="93" spans="2:63" s="12" customFormat="1" ht="25.9" customHeight="1">
      <c r="B93" s="165"/>
      <c r="C93" s="166"/>
      <c r="D93" s="167" t="s">
        <v>68</v>
      </c>
      <c r="E93" s="168" t="s">
        <v>147</v>
      </c>
      <c r="F93" s="168" t="s">
        <v>148</v>
      </c>
      <c r="G93" s="166"/>
      <c r="H93" s="166"/>
      <c r="I93" s="169"/>
      <c r="J93" s="170">
        <f>BK93</f>
        <v>0</v>
      </c>
      <c r="K93" s="166"/>
      <c r="L93" s="171"/>
      <c r="M93" s="172"/>
      <c r="N93" s="173"/>
      <c r="O93" s="173"/>
      <c r="P93" s="174">
        <f>P94+P128+P154+P163+P170+P175</f>
        <v>0</v>
      </c>
      <c r="Q93" s="173"/>
      <c r="R93" s="174">
        <f>R94+R128+R154+R163+R170+R175</f>
        <v>40.2896806</v>
      </c>
      <c r="S93" s="173"/>
      <c r="T93" s="175">
        <f>T94+T128+T154+T163+T170+T175</f>
        <v>63.825</v>
      </c>
      <c r="AR93" s="176" t="s">
        <v>76</v>
      </c>
      <c r="AT93" s="177" t="s">
        <v>68</v>
      </c>
      <c r="AU93" s="177" t="s">
        <v>69</v>
      </c>
      <c r="AY93" s="176" t="s">
        <v>149</v>
      </c>
      <c r="BK93" s="178">
        <f>BK94+BK128+BK154+BK163+BK170+BK175</f>
        <v>0</v>
      </c>
    </row>
    <row r="94" spans="2:63" s="12" customFormat="1" ht="22.9" customHeight="1">
      <c r="B94" s="165"/>
      <c r="C94" s="166"/>
      <c r="D94" s="167" t="s">
        <v>68</v>
      </c>
      <c r="E94" s="179" t="s">
        <v>76</v>
      </c>
      <c r="F94" s="179" t="s">
        <v>150</v>
      </c>
      <c r="G94" s="166"/>
      <c r="H94" s="166"/>
      <c r="I94" s="169"/>
      <c r="J94" s="180">
        <f>BK94</f>
        <v>0</v>
      </c>
      <c r="K94" s="166"/>
      <c r="L94" s="171"/>
      <c r="M94" s="172"/>
      <c r="N94" s="173"/>
      <c r="O94" s="173"/>
      <c r="P94" s="174">
        <f>SUM(P95:P127)</f>
        <v>0</v>
      </c>
      <c r="Q94" s="173"/>
      <c r="R94" s="174">
        <f>SUM(R95:R127)</f>
        <v>4.913295</v>
      </c>
      <c r="S94" s="173"/>
      <c r="T94" s="175">
        <f>SUM(T95:T127)</f>
        <v>63.825</v>
      </c>
      <c r="AR94" s="176" t="s">
        <v>76</v>
      </c>
      <c r="AT94" s="177" t="s">
        <v>68</v>
      </c>
      <c r="AU94" s="177" t="s">
        <v>76</v>
      </c>
      <c r="AY94" s="176" t="s">
        <v>149</v>
      </c>
      <c r="BK94" s="178">
        <f>SUM(BK95:BK127)</f>
        <v>0</v>
      </c>
    </row>
    <row r="95" spans="1:65" s="2" customFormat="1" ht="24.2" customHeight="1">
      <c r="A95" s="36"/>
      <c r="B95" s="37"/>
      <c r="C95" s="181" t="s">
        <v>76</v>
      </c>
      <c r="D95" s="181" t="s">
        <v>151</v>
      </c>
      <c r="E95" s="182" t="s">
        <v>1731</v>
      </c>
      <c r="F95" s="183" t="s">
        <v>1732</v>
      </c>
      <c r="G95" s="184" t="s">
        <v>159</v>
      </c>
      <c r="H95" s="185">
        <v>277.5</v>
      </c>
      <c r="I95" s="186"/>
      <c r="J95" s="187">
        <f>ROUND(I95*H95,2)</f>
        <v>0</v>
      </c>
      <c r="K95" s="183" t="s">
        <v>399</v>
      </c>
      <c r="L95" s="41"/>
      <c r="M95" s="188" t="s">
        <v>19</v>
      </c>
      <c r="N95" s="189" t="s">
        <v>40</v>
      </c>
      <c r="O95" s="66"/>
      <c r="P95" s="190">
        <f>O95*H95</f>
        <v>0</v>
      </c>
      <c r="Q95" s="190">
        <v>9E-05</v>
      </c>
      <c r="R95" s="190">
        <f>Q95*H95</f>
        <v>0.024975</v>
      </c>
      <c r="S95" s="190">
        <v>0.23</v>
      </c>
      <c r="T95" s="191">
        <f>S95*H95</f>
        <v>63.825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2" t="s">
        <v>155</v>
      </c>
      <c r="AT95" s="192" t="s">
        <v>151</v>
      </c>
      <c r="AU95" s="192" t="s">
        <v>78</v>
      </c>
      <c r="AY95" s="19" t="s">
        <v>149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9" t="s">
        <v>76</v>
      </c>
      <c r="BK95" s="193">
        <f>ROUND(I95*H95,2)</f>
        <v>0</v>
      </c>
      <c r="BL95" s="19" t="s">
        <v>155</v>
      </c>
      <c r="BM95" s="192" t="s">
        <v>1733</v>
      </c>
    </row>
    <row r="96" spans="1:47" s="2" customFormat="1" ht="11.25">
      <c r="A96" s="36"/>
      <c r="B96" s="37"/>
      <c r="C96" s="38"/>
      <c r="D96" s="194" t="s">
        <v>162</v>
      </c>
      <c r="E96" s="38"/>
      <c r="F96" s="195" t="s">
        <v>1734</v>
      </c>
      <c r="G96" s="38"/>
      <c r="H96" s="38"/>
      <c r="I96" s="196"/>
      <c r="J96" s="38"/>
      <c r="K96" s="38"/>
      <c r="L96" s="41"/>
      <c r="M96" s="197"/>
      <c r="N96" s="198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162</v>
      </c>
      <c r="AU96" s="19" t="s">
        <v>78</v>
      </c>
    </row>
    <row r="97" spans="2:51" s="14" customFormat="1" ht="11.25">
      <c r="B97" s="210"/>
      <c r="C97" s="211"/>
      <c r="D97" s="201" t="s">
        <v>164</v>
      </c>
      <c r="E97" s="212" t="s">
        <v>19</v>
      </c>
      <c r="F97" s="213" t="s">
        <v>1735</v>
      </c>
      <c r="G97" s="211"/>
      <c r="H97" s="214">
        <v>277.5</v>
      </c>
      <c r="I97" s="215"/>
      <c r="J97" s="211"/>
      <c r="K97" s="211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164</v>
      </c>
      <c r="AU97" s="220" t="s">
        <v>78</v>
      </c>
      <c r="AV97" s="14" t="s">
        <v>78</v>
      </c>
      <c r="AW97" s="14" t="s">
        <v>31</v>
      </c>
      <c r="AX97" s="14" t="s">
        <v>76</v>
      </c>
      <c r="AY97" s="220" t="s">
        <v>149</v>
      </c>
    </row>
    <row r="98" spans="1:65" s="2" customFormat="1" ht="21.75" customHeight="1">
      <c r="A98" s="36"/>
      <c r="B98" s="37"/>
      <c r="C98" s="181" t="s">
        <v>78</v>
      </c>
      <c r="D98" s="181" t="s">
        <v>151</v>
      </c>
      <c r="E98" s="182" t="s">
        <v>1736</v>
      </c>
      <c r="F98" s="183" t="s">
        <v>1737</v>
      </c>
      <c r="G98" s="184" t="s">
        <v>107</v>
      </c>
      <c r="H98" s="185">
        <v>113.719</v>
      </c>
      <c r="I98" s="186"/>
      <c r="J98" s="187">
        <f>ROUND(I98*H98,2)</f>
        <v>0</v>
      </c>
      <c r="K98" s="183" t="s">
        <v>399</v>
      </c>
      <c r="L98" s="41"/>
      <c r="M98" s="188" t="s">
        <v>19</v>
      </c>
      <c r="N98" s="189" t="s">
        <v>40</v>
      </c>
      <c r="O98" s="66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2" t="s">
        <v>155</v>
      </c>
      <c r="AT98" s="192" t="s">
        <v>151</v>
      </c>
      <c r="AU98" s="192" t="s">
        <v>78</v>
      </c>
      <c r="AY98" s="19" t="s">
        <v>149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9" t="s">
        <v>76</v>
      </c>
      <c r="BK98" s="193">
        <f>ROUND(I98*H98,2)</f>
        <v>0</v>
      </c>
      <c r="BL98" s="19" t="s">
        <v>155</v>
      </c>
      <c r="BM98" s="192" t="s">
        <v>1738</v>
      </c>
    </row>
    <row r="99" spans="1:47" s="2" customFormat="1" ht="11.25">
      <c r="A99" s="36"/>
      <c r="B99" s="37"/>
      <c r="C99" s="38"/>
      <c r="D99" s="194" t="s">
        <v>162</v>
      </c>
      <c r="E99" s="38"/>
      <c r="F99" s="195" t="s">
        <v>1739</v>
      </c>
      <c r="G99" s="38"/>
      <c r="H99" s="38"/>
      <c r="I99" s="196"/>
      <c r="J99" s="38"/>
      <c r="K99" s="38"/>
      <c r="L99" s="41"/>
      <c r="M99" s="197"/>
      <c r="N99" s="198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162</v>
      </c>
      <c r="AU99" s="19" t="s">
        <v>78</v>
      </c>
    </row>
    <row r="100" spans="1:65" s="2" customFormat="1" ht="24.2" customHeight="1">
      <c r="A100" s="36"/>
      <c r="B100" s="37"/>
      <c r="C100" s="181" t="s">
        <v>167</v>
      </c>
      <c r="D100" s="181" t="s">
        <v>151</v>
      </c>
      <c r="E100" s="182" t="s">
        <v>1740</v>
      </c>
      <c r="F100" s="183" t="s">
        <v>1741</v>
      </c>
      <c r="G100" s="184" t="s">
        <v>107</v>
      </c>
      <c r="H100" s="185">
        <v>13.5</v>
      </c>
      <c r="I100" s="186"/>
      <c r="J100" s="187">
        <f>ROUND(I100*H100,2)</f>
        <v>0</v>
      </c>
      <c r="K100" s="183" t="s">
        <v>399</v>
      </c>
      <c r="L100" s="41"/>
      <c r="M100" s="188" t="s">
        <v>19</v>
      </c>
      <c r="N100" s="189" t="s">
        <v>40</v>
      </c>
      <c r="O100" s="66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155</v>
      </c>
      <c r="AT100" s="192" t="s">
        <v>151</v>
      </c>
      <c r="AU100" s="192" t="s">
        <v>78</v>
      </c>
      <c r="AY100" s="19" t="s">
        <v>149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9" t="s">
        <v>76</v>
      </c>
      <c r="BK100" s="193">
        <f>ROUND(I100*H100,2)</f>
        <v>0</v>
      </c>
      <c r="BL100" s="19" t="s">
        <v>155</v>
      </c>
      <c r="BM100" s="192" t="s">
        <v>1742</v>
      </c>
    </row>
    <row r="101" spans="1:47" s="2" customFormat="1" ht="11.25">
      <c r="A101" s="36"/>
      <c r="B101" s="37"/>
      <c r="C101" s="38"/>
      <c r="D101" s="194" t="s">
        <v>162</v>
      </c>
      <c r="E101" s="38"/>
      <c r="F101" s="195" t="s">
        <v>1743</v>
      </c>
      <c r="G101" s="38"/>
      <c r="H101" s="38"/>
      <c r="I101" s="196"/>
      <c r="J101" s="38"/>
      <c r="K101" s="38"/>
      <c r="L101" s="41"/>
      <c r="M101" s="197"/>
      <c r="N101" s="198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162</v>
      </c>
      <c r="AU101" s="19" t="s">
        <v>78</v>
      </c>
    </row>
    <row r="102" spans="2:51" s="14" customFormat="1" ht="11.25">
      <c r="B102" s="210"/>
      <c r="C102" s="211"/>
      <c r="D102" s="201" t="s">
        <v>164</v>
      </c>
      <c r="E102" s="212" t="s">
        <v>19</v>
      </c>
      <c r="F102" s="213" t="s">
        <v>1744</v>
      </c>
      <c r="G102" s="211"/>
      <c r="H102" s="214">
        <v>13.5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164</v>
      </c>
      <c r="AU102" s="220" t="s">
        <v>78</v>
      </c>
      <c r="AV102" s="14" t="s">
        <v>78</v>
      </c>
      <c r="AW102" s="14" t="s">
        <v>31</v>
      </c>
      <c r="AX102" s="14" t="s">
        <v>76</v>
      </c>
      <c r="AY102" s="220" t="s">
        <v>149</v>
      </c>
    </row>
    <row r="103" spans="1:65" s="2" customFormat="1" ht="24.2" customHeight="1">
      <c r="A103" s="36"/>
      <c r="B103" s="37"/>
      <c r="C103" s="181" t="s">
        <v>155</v>
      </c>
      <c r="D103" s="181" t="s">
        <v>151</v>
      </c>
      <c r="E103" s="182" t="s">
        <v>1269</v>
      </c>
      <c r="F103" s="183" t="s">
        <v>1745</v>
      </c>
      <c r="G103" s="184" t="s">
        <v>159</v>
      </c>
      <c r="H103" s="185">
        <v>30</v>
      </c>
      <c r="I103" s="186"/>
      <c r="J103" s="187">
        <f>ROUND(I103*H103,2)</f>
        <v>0</v>
      </c>
      <c r="K103" s="183" t="s">
        <v>399</v>
      </c>
      <c r="L103" s="41"/>
      <c r="M103" s="188" t="s">
        <v>19</v>
      </c>
      <c r="N103" s="189" t="s">
        <v>40</v>
      </c>
      <c r="O103" s="66"/>
      <c r="P103" s="190">
        <f>O103*H103</f>
        <v>0</v>
      </c>
      <c r="Q103" s="190">
        <v>0.00085</v>
      </c>
      <c r="R103" s="190">
        <f>Q103*H103</f>
        <v>0.0255</v>
      </c>
      <c r="S103" s="190">
        <v>0</v>
      </c>
      <c r="T103" s="19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155</v>
      </c>
      <c r="AT103" s="192" t="s">
        <v>151</v>
      </c>
      <c r="AU103" s="192" t="s">
        <v>78</v>
      </c>
      <c r="AY103" s="19" t="s">
        <v>149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9" t="s">
        <v>76</v>
      </c>
      <c r="BK103" s="193">
        <f>ROUND(I103*H103,2)</f>
        <v>0</v>
      </c>
      <c r="BL103" s="19" t="s">
        <v>155</v>
      </c>
      <c r="BM103" s="192" t="s">
        <v>1746</v>
      </c>
    </row>
    <row r="104" spans="1:47" s="2" customFormat="1" ht="11.25">
      <c r="A104" s="36"/>
      <c r="B104" s="37"/>
      <c r="C104" s="38"/>
      <c r="D104" s="194" t="s">
        <v>162</v>
      </c>
      <c r="E104" s="38"/>
      <c r="F104" s="195" t="s">
        <v>1747</v>
      </c>
      <c r="G104" s="38"/>
      <c r="H104" s="38"/>
      <c r="I104" s="196"/>
      <c r="J104" s="38"/>
      <c r="K104" s="38"/>
      <c r="L104" s="41"/>
      <c r="M104" s="197"/>
      <c r="N104" s="198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162</v>
      </c>
      <c r="AU104" s="19" t="s">
        <v>78</v>
      </c>
    </row>
    <row r="105" spans="2:51" s="14" customFormat="1" ht="11.25">
      <c r="B105" s="210"/>
      <c r="C105" s="211"/>
      <c r="D105" s="201" t="s">
        <v>164</v>
      </c>
      <c r="E105" s="212" t="s">
        <v>19</v>
      </c>
      <c r="F105" s="213" t="s">
        <v>1748</v>
      </c>
      <c r="G105" s="211"/>
      <c r="H105" s="214">
        <v>30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164</v>
      </c>
      <c r="AU105" s="220" t="s">
        <v>78</v>
      </c>
      <c r="AV105" s="14" t="s">
        <v>78</v>
      </c>
      <c r="AW105" s="14" t="s">
        <v>31</v>
      </c>
      <c r="AX105" s="14" t="s">
        <v>76</v>
      </c>
      <c r="AY105" s="220" t="s">
        <v>149</v>
      </c>
    </row>
    <row r="106" spans="1:65" s="2" customFormat="1" ht="24.2" customHeight="1">
      <c r="A106" s="36"/>
      <c r="B106" s="37"/>
      <c r="C106" s="181" t="s">
        <v>180</v>
      </c>
      <c r="D106" s="181" t="s">
        <v>151</v>
      </c>
      <c r="E106" s="182" t="s">
        <v>1273</v>
      </c>
      <c r="F106" s="183" t="s">
        <v>1749</v>
      </c>
      <c r="G106" s="184" t="s">
        <v>159</v>
      </c>
      <c r="H106" s="185">
        <v>30</v>
      </c>
      <c r="I106" s="186"/>
      <c r="J106" s="187">
        <f>ROUND(I106*H106,2)</f>
        <v>0</v>
      </c>
      <c r="K106" s="183" t="s">
        <v>399</v>
      </c>
      <c r="L106" s="41"/>
      <c r="M106" s="188" t="s">
        <v>19</v>
      </c>
      <c r="N106" s="189" t="s">
        <v>40</v>
      </c>
      <c r="O106" s="66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155</v>
      </c>
      <c r="AT106" s="192" t="s">
        <v>151</v>
      </c>
      <c r="AU106" s="192" t="s">
        <v>78</v>
      </c>
      <c r="AY106" s="19" t="s">
        <v>149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9" t="s">
        <v>76</v>
      </c>
      <c r="BK106" s="193">
        <f>ROUND(I106*H106,2)</f>
        <v>0</v>
      </c>
      <c r="BL106" s="19" t="s">
        <v>155</v>
      </c>
      <c r="BM106" s="192" t="s">
        <v>1750</v>
      </c>
    </row>
    <row r="107" spans="1:47" s="2" customFormat="1" ht="11.25">
      <c r="A107" s="36"/>
      <c r="B107" s="37"/>
      <c r="C107" s="38"/>
      <c r="D107" s="194" t="s">
        <v>162</v>
      </c>
      <c r="E107" s="38"/>
      <c r="F107" s="195" t="s">
        <v>1751</v>
      </c>
      <c r="G107" s="38"/>
      <c r="H107" s="38"/>
      <c r="I107" s="196"/>
      <c r="J107" s="38"/>
      <c r="K107" s="38"/>
      <c r="L107" s="41"/>
      <c r="M107" s="197"/>
      <c r="N107" s="198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162</v>
      </c>
      <c r="AU107" s="19" t="s">
        <v>78</v>
      </c>
    </row>
    <row r="108" spans="1:65" s="2" customFormat="1" ht="37.9" customHeight="1">
      <c r="A108" s="36"/>
      <c r="B108" s="37"/>
      <c r="C108" s="181" t="s">
        <v>188</v>
      </c>
      <c r="D108" s="181" t="s">
        <v>151</v>
      </c>
      <c r="E108" s="182" t="s">
        <v>1752</v>
      </c>
      <c r="F108" s="183" t="s">
        <v>1753</v>
      </c>
      <c r="G108" s="184" t="s">
        <v>107</v>
      </c>
      <c r="H108" s="185">
        <v>113.72</v>
      </c>
      <c r="I108" s="186"/>
      <c r="J108" s="187">
        <f>ROUND(I108*H108,2)</f>
        <v>0</v>
      </c>
      <c r="K108" s="183" t="s">
        <v>399</v>
      </c>
      <c r="L108" s="41"/>
      <c r="M108" s="188" t="s">
        <v>19</v>
      </c>
      <c r="N108" s="189" t="s">
        <v>40</v>
      </c>
      <c r="O108" s="66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155</v>
      </c>
      <c r="AT108" s="192" t="s">
        <v>151</v>
      </c>
      <c r="AU108" s="192" t="s">
        <v>78</v>
      </c>
      <c r="AY108" s="19" t="s">
        <v>149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9" t="s">
        <v>76</v>
      </c>
      <c r="BK108" s="193">
        <f>ROUND(I108*H108,2)</f>
        <v>0</v>
      </c>
      <c r="BL108" s="19" t="s">
        <v>155</v>
      </c>
      <c r="BM108" s="192" t="s">
        <v>1754</v>
      </c>
    </row>
    <row r="109" spans="1:47" s="2" customFormat="1" ht="11.25">
      <c r="A109" s="36"/>
      <c r="B109" s="37"/>
      <c r="C109" s="38"/>
      <c r="D109" s="194" t="s">
        <v>162</v>
      </c>
      <c r="E109" s="38"/>
      <c r="F109" s="195" t="s">
        <v>1755</v>
      </c>
      <c r="G109" s="38"/>
      <c r="H109" s="38"/>
      <c r="I109" s="196"/>
      <c r="J109" s="38"/>
      <c r="K109" s="38"/>
      <c r="L109" s="41"/>
      <c r="M109" s="197"/>
      <c r="N109" s="198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162</v>
      </c>
      <c r="AU109" s="19" t="s">
        <v>78</v>
      </c>
    </row>
    <row r="110" spans="1:65" s="2" customFormat="1" ht="24.2" customHeight="1">
      <c r="A110" s="36"/>
      <c r="B110" s="37"/>
      <c r="C110" s="181" t="s">
        <v>196</v>
      </c>
      <c r="D110" s="181" t="s">
        <v>151</v>
      </c>
      <c r="E110" s="182" t="s">
        <v>1756</v>
      </c>
      <c r="F110" s="183" t="s">
        <v>1757</v>
      </c>
      <c r="G110" s="184" t="s">
        <v>249</v>
      </c>
      <c r="H110" s="185">
        <v>204.696</v>
      </c>
      <c r="I110" s="186"/>
      <c r="J110" s="187">
        <f>ROUND(I110*H110,2)</f>
        <v>0</v>
      </c>
      <c r="K110" s="183" t="s">
        <v>399</v>
      </c>
      <c r="L110" s="41"/>
      <c r="M110" s="188" t="s">
        <v>19</v>
      </c>
      <c r="N110" s="189" t="s">
        <v>40</v>
      </c>
      <c r="O110" s="66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155</v>
      </c>
      <c r="AT110" s="192" t="s">
        <v>151</v>
      </c>
      <c r="AU110" s="192" t="s">
        <v>78</v>
      </c>
      <c r="AY110" s="19" t="s">
        <v>149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9" t="s">
        <v>76</v>
      </c>
      <c r="BK110" s="193">
        <f>ROUND(I110*H110,2)</f>
        <v>0</v>
      </c>
      <c r="BL110" s="19" t="s">
        <v>155</v>
      </c>
      <c r="BM110" s="192" t="s">
        <v>1758</v>
      </c>
    </row>
    <row r="111" spans="1:47" s="2" customFormat="1" ht="11.25">
      <c r="A111" s="36"/>
      <c r="B111" s="37"/>
      <c r="C111" s="38"/>
      <c r="D111" s="194" t="s">
        <v>162</v>
      </c>
      <c r="E111" s="38"/>
      <c r="F111" s="195" t="s">
        <v>1759</v>
      </c>
      <c r="G111" s="38"/>
      <c r="H111" s="38"/>
      <c r="I111" s="196"/>
      <c r="J111" s="38"/>
      <c r="K111" s="38"/>
      <c r="L111" s="41"/>
      <c r="M111" s="197"/>
      <c r="N111" s="198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162</v>
      </c>
      <c r="AU111" s="19" t="s">
        <v>78</v>
      </c>
    </row>
    <row r="112" spans="2:51" s="14" customFormat="1" ht="11.25">
      <c r="B112" s="210"/>
      <c r="C112" s="211"/>
      <c r="D112" s="201" t="s">
        <v>164</v>
      </c>
      <c r="E112" s="212" t="s">
        <v>19</v>
      </c>
      <c r="F112" s="213" t="s">
        <v>1760</v>
      </c>
      <c r="G112" s="211"/>
      <c r="H112" s="214">
        <v>204.696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164</v>
      </c>
      <c r="AU112" s="220" t="s">
        <v>78</v>
      </c>
      <c r="AV112" s="14" t="s">
        <v>78</v>
      </c>
      <c r="AW112" s="14" t="s">
        <v>31</v>
      </c>
      <c r="AX112" s="14" t="s">
        <v>76</v>
      </c>
      <c r="AY112" s="220" t="s">
        <v>149</v>
      </c>
    </row>
    <row r="113" spans="1:65" s="2" customFormat="1" ht="24.2" customHeight="1">
      <c r="A113" s="36"/>
      <c r="B113" s="37"/>
      <c r="C113" s="181" t="s">
        <v>203</v>
      </c>
      <c r="D113" s="181" t="s">
        <v>151</v>
      </c>
      <c r="E113" s="182" t="s">
        <v>238</v>
      </c>
      <c r="F113" s="183" t="s">
        <v>239</v>
      </c>
      <c r="G113" s="184" t="s">
        <v>107</v>
      </c>
      <c r="H113" s="185">
        <v>10.8</v>
      </c>
      <c r="I113" s="186"/>
      <c r="J113" s="187">
        <f>ROUND(I113*H113,2)</f>
        <v>0</v>
      </c>
      <c r="K113" s="183" t="s">
        <v>399</v>
      </c>
      <c r="L113" s="41"/>
      <c r="M113" s="188" t="s">
        <v>19</v>
      </c>
      <c r="N113" s="189" t="s">
        <v>40</v>
      </c>
      <c r="O113" s="66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155</v>
      </c>
      <c r="AT113" s="192" t="s">
        <v>151</v>
      </c>
      <c r="AU113" s="192" t="s">
        <v>78</v>
      </c>
      <c r="AY113" s="19" t="s">
        <v>149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9" t="s">
        <v>76</v>
      </c>
      <c r="BK113" s="193">
        <f>ROUND(I113*H113,2)</f>
        <v>0</v>
      </c>
      <c r="BL113" s="19" t="s">
        <v>155</v>
      </c>
      <c r="BM113" s="192" t="s">
        <v>1761</v>
      </c>
    </row>
    <row r="114" spans="1:47" s="2" customFormat="1" ht="11.25">
      <c r="A114" s="36"/>
      <c r="B114" s="37"/>
      <c r="C114" s="38"/>
      <c r="D114" s="194" t="s">
        <v>162</v>
      </c>
      <c r="E114" s="38"/>
      <c r="F114" s="195" t="s">
        <v>1762</v>
      </c>
      <c r="G114" s="38"/>
      <c r="H114" s="38"/>
      <c r="I114" s="196"/>
      <c r="J114" s="38"/>
      <c r="K114" s="38"/>
      <c r="L114" s="41"/>
      <c r="M114" s="197"/>
      <c r="N114" s="198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162</v>
      </c>
      <c r="AU114" s="19" t="s">
        <v>78</v>
      </c>
    </row>
    <row r="115" spans="2:51" s="14" customFormat="1" ht="11.25">
      <c r="B115" s="210"/>
      <c r="C115" s="211"/>
      <c r="D115" s="201" t="s">
        <v>164</v>
      </c>
      <c r="E115" s="212" t="s">
        <v>19</v>
      </c>
      <c r="F115" s="213" t="s">
        <v>1763</v>
      </c>
      <c r="G115" s="211"/>
      <c r="H115" s="214">
        <v>10.8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164</v>
      </c>
      <c r="AU115" s="220" t="s">
        <v>78</v>
      </c>
      <c r="AV115" s="14" t="s">
        <v>78</v>
      </c>
      <c r="AW115" s="14" t="s">
        <v>31</v>
      </c>
      <c r="AX115" s="14" t="s">
        <v>76</v>
      </c>
      <c r="AY115" s="220" t="s">
        <v>149</v>
      </c>
    </row>
    <row r="116" spans="1:65" s="2" customFormat="1" ht="37.9" customHeight="1">
      <c r="A116" s="36"/>
      <c r="B116" s="37"/>
      <c r="C116" s="181" t="s">
        <v>211</v>
      </c>
      <c r="D116" s="181" t="s">
        <v>151</v>
      </c>
      <c r="E116" s="182" t="s">
        <v>728</v>
      </c>
      <c r="F116" s="183" t="s">
        <v>1764</v>
      </c>
      <c r="G116" s="184" t="s">
        <v>107</v>
      </c>
      <c r="H116" s="185">
        <v>2.43</v>
      </c>
      <c r="I116" s="186"/>
      <c r="J116" s="187">
        <f>ROUND(I116*H116,2)</f>
        <v>0</v>
      </c>
      <c r="K116" s="183" t="s">
        <v>399</v>
      </c>
      <c r="L116" s="41"/>
      <c r="M116" s="188" t="s">
        <v>19</v>
      </c>
      <c r="N116" s="189" t="s">
        <v>40</v>
      </c>
      <c r="O116" s="66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155</v>
      </c>
      <c r="AT116" s="192" t="s">
        <v>151</v>
      </c>
      <c r="AU116" s="192" t="s">
        <v>78</v>
      </c>
      <c r="AY116" s="19" t="s">
        <v>149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9" t="s">
        <v>76</v>
      </c>
      <c r="BK116" s="193">
        <f>ROUND(I116*H116,2)</f>
        <v>0</v>
      </c>
      <c r="BL116" s="19" t="s">
        <v>155</v>
      </c>
      <c r="BM116" s="192" t="s">
        <v>1765</v>
      </c>
    </row>
    <row r="117" spans="1:47" s="2" customFormat="1" ht="11.25">
      <c r="A117" s="36"/>
      <c r="B117" s="37"/>
      <c r="C117" s="38"/>
      <c r="D117" s="194" t="s">
        <v>162</v>
      </c>
      <c r="E117" s="38"/>
      <c r="F117" s="195" t="s">
        <v>1766</v>
      </c>
      <c r="G117" s="38"/>
      <c r="H117" s="38"/>
      <c r="I117" s="196"/>
      <c r="J117" s="38"/>
      <c r="K117" s="38"/>
      <c r="L117" s="41"/>
      <c r="M117" s="197"/>
      <c r="N117" s="198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162</v>
      </c>
      <c r="AU117" s="19" t="s">
        <v>78</v>
      </c>
    </row>
    <row r="118" spans="2:51" s="14" customFormat="1" ht="11.25">
      <c r="B118" s="210"/>
      <c r="C118" s="211"/>
      <c r="D118" s="201" t="s">
        <v>164</v>
      </c>
      <c r="E118" s="212" t="s">
        <v>19</v>
      </c>
      <c r="F118" s="213" t="s">
        <v>1767</v>
      </c>
      <c r="G118" s="211"/>
      <c r="H118" s="214">
        <v>2.43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164</v>
      </c>
      <c r="AU118" s="220" t="s">
        <v>78</v>
      </c>
      <c r="AV118" s="14" t="s">
        <v>78</v>
      </c>
      <c r="AW118" s="14" t="s">
        <v>31</v>
      </c>
      <c r="AX118" s="14" t="s">
        <v>76</v>
      </c>
      <c r="AY118" s="220" t="s">
        <v>149</v>
      </c>
    </row>
    <row r="119" spans="1:65" s="2" customFormat="1" ht="16.5" customHeight="1">
      <c r="A119" s="36"/>
      <c r="B119" s="37"/>
      <c r="C119" s="233" t="s">
        <v>224</v>
      </c>
      <c r="D119" s="233" t="s">
        <v>246</v>
      </c>
      <c r="E119" s="234" t="s">
        <v>1768</v>
      </c>
      <c r="F119" s="235" t="s">
        <v>1769</v>
      </c>
      <c r="G119" s="236" t="s">
        <v>249</v>
      </c>
      <c r="H119" s="237">
        <v>4.86</v>
      </c>
      <c r="I119" s="238"/>
      <c r="J119" s="239">
        <f>ROUND(I119*H119,2)</f>
        <v>0</v>
      </c>
      <c r="K119" s="235" t="s">
        <v>399</v>
      </c>
      <c r="L119" s="240"/>
      <c r="M119" s="241" t="s">
        <v>19</v>
      </c>
      <c r="N119" s="242" t="s">
        <v>40</v>
      </c>
      <c r="O119" s="66"/>
      <c r="P119" s="190">
        <f>O119*H119</f>
        <v>0</v>
      </c>
      <c r="Q119" s="190">
        <v>1</v>
      </c>
      <c r="R119" s="190">
        <f>Q119*H119</f>
        <v>4.86</v>
      </c>
      <c r="S119" s="190">
        <v>0</v>
      </c>
      <c r="T119" s="19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203</v>
      </c>
      <c r="AT119" s="192" t="s">
        <v>246</v>
      </c>
      <c r="AU119" s="192" t="s">
        <v>78</v>
      </c>
      <c r="AY119" s="19" t="s">
        <v>149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9" t="s">
        <v>76</v>
      </c>
      <c r="BK119" s="193">
        <f>ROUND(I119*H119,2)</f>
        <v>0</v>
      </c>
      <c r="BL119" s="19" t="s">
        <v>155</v>
      </c>
      <c r="BM119" s="192" t="s">
        <v>1770</v>
      </c>
    </row>
    <row r="120" spans="2:51" s="14" customFormat="1" ht="11.25">
      <c r="B120" s="210"/>
      <c r="C120" s="211"/>
      <c r="D120" s="201" t="s">
        <v>164</v>
      </c>
      <c r="E120" s="211"/>
      <c r="F120" s="213" t="s">
        <v>1771</v>
      </c>
      <c r="G120" s="211"/>
      <c r="H120" s="214">
        <v>4.86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164</v>
      </c>
      <c r="AU120" s="220" t="s">
        <v>78</v>
      </c>
      <c r="AV120" s="14" t="s">
        <v>78</v>
      </c>
      <c r="AW120" s="14" t="s">
        <v>4</v>
      </c>
      <c r="AX120" s="14" t="s">
        <v>76</v>
      </c>
      <c r="AY120" s="220" t="s">
        <v>149</v>
      </c>
    </row>
    <row r="121" spans="1:65" s="2" customFormat="1" ht="16.5" customHeight="1">
      <c r="A121" s="36"/>
      <c r="B121" s="37"/>
      <c r="C121" s="181" t="s">
        <v>233</v>
      </c>
      <c r="D121" s="181" t="s">
        <v>151</v>
      </c>
      <c r="E121" s="182" t="s">
        <v>1772</v>
      </c>
      <c r="F121" s="183" t="s">
        <v>1773</v>
      </c>
      <c r="G121" s="184" t="s">
        <v>159</v>
      </c>
      <c r="H121" s="185">
        <v>94</v>
      </c>
      <c r="I121" s="186"/>
      <c r="J121" s="187">
        <f>ROUND(I121*H121,2)</f>
        <v>0</v>
      </c>
      <c r="K121" s="183" t="s">
        <v>399</v>
      </c>
      <c r="L121" s="41"/>
      <c r="M121" s="188" t="s">
        <v>19</v>
      </c>
      <c r="N121" s="189" t="s">
        <v>40</v>
      </c>
      <c r="O121" s="66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155</v>
      </c>
      <c r="AT121" s="192" t="s">
        <v>151</v>
      </c>
      <c r="AU121" s="192" t="s">
        <v>78</v>
      </c>
      <c r="AY121" s="19" t="s">
        <v>149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9" t="s">
        <v>76</v>
      </c>
      <c r="BK121" s="193">
        <f>ROUND(I121*H121,2)</f>
        <v>0</v>
      </c>
      <c r="BL121" s="19" t="s">
        <v>155</v>
      </c>
      <c r="BM121" s="192" t="s">
        <v>1774</v>
      </c>
    </row>
    <row r="122" spans="1:47" s="2" customFormat="1" ht="11.25">
      <c r="A122" s="36"/>
      <c r="B122" s="37"/>
      <c r="C122" s="38"/>
      <c r="D122" s="194" t="s">
        <v>162</v>
      </c>
      <c r="E122" s="38"/>
      <c r="F122" s="195" t="s">
        <v>1775</v>
      </c>
      <c r="G122" s="38"/>
      <c r="H122" s="38"/>
      <c r="I122" s="196"/>
      <c r="J122" s="38"/>
      <c r="K122" s="38"/>
      <c r="L122" s="41"/>
      <c r="M122" s="197"/>
      <c r="N122" s="198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162</v>
      </c>
      <c r="AU122" s="19" t="s">
        <v>78</v>
      </c>
    </row>
    <row r="123" spans="1:65" s="2" customFormat="1" ht="16.5" customHeight="1">
      <c r="A123" s="36"/>
      <c r="B123" s="37"/>
      <c r="C123" s="233" t="s">
        <v>237</v>
      </c>
      <c r="D123" s="233" t="s">
        <v>246</v>
      </c>
      <c r="E123" s="234" t="s">
        <v>268</v>
      </c>
      <c r="F123" s="235" t="s">
        <v>269</v>
      </c>
      <c r="G123" s="236" t="s">
        <v>270</v>
      </c>
      <c r="H123" s="237">
        <v>2.82</v>
      </c>
      <c r="I123" s="238"/>
      <c r="J123" s="239">
        <f>ROUND(I123*H123,2)</f>
        <v>0</v>
      </c>
      <c r="K123" s="235" t="s">
        <v>399</v>
      </c>
      <c r="L123" s="240"/>
      <c r="M123" s="241" t="s">
        <v>19</v>
      </c>
      <c r="N123" s="242" t="s">
        <v>40</v>
      </c>
      <c r="O123" s="66"/>
      <c r="P123" s="190">
        <f>O123*H123</f>
        <v>0</v>
      </c>
      <c r="Q123" s="190">
        <v>0.001</v>
      </c>
      <c r="R123" s="190">
        <f>Q123*H123</f>
        <v>0.00282</v>
      </c>
      <c r="S123" s="190">
        <v>0</v>
      </c>
      <c r="T123" s="19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203</v>
      </c>
      <c r="AT123" s="192" t="s">
        <v>246</v>
      </c>
      <c r="AU123" s="192" t="s">
        <v>78</v>
      </c>
      <c r="AY123" s="19" t="s">
        <v>149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9" t="s">
        <v>76</v>
      </c>
      <c r="BK123" s="193">
        <f>ROUND(I123*H123,2)</f>
        <v>0</v>
      </c>
      <c r="BL123" s="19" t="s">
        <v>155</v>
      </c>
      <c r="BM123" s="192" t="s">
        <v>1776</v>
      </c>
    </row>
    <row r="124" spans="2:51" s="14" customFormat="1" ht="11.25">
      <c r="B124" s="210"/>
      <c r="C124" s="211"/>
      <c r="D124" s="201" t="s">
        <v>164</v>
      </c>
      <c r="E124" s="211"/>
      <c r="F124" s="213" t="s">
        <v>1777</v>
      </c>
      <c r="G124" s="211"/>
      <c r="H124" s="214">
        <v>2.82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164</v>
      </c>
      <c r="AU124" s="220" t="s">
        <v>78</v>
      </c>
      <c r="AV124" s="14" t="s">
        <v>78</v>
      </c>
      <c r="AW124" s="14" t="s">
        <v>4</v>
      </c>
      <c r="AX124" s="14" t="s">
        <v>76</v>
      </c>
      <c r="AY124" s="220" t="s">
        <v>149</v>
      </c>
    </row>
    <row r="125" spans="1:65" s="2" customFormat="1" ht="21.75" customHeight="1">
      <c r="A125" s="36"/>
      <c r="B125" s="37"/>
      <c r="C125" s="181" t="s">
        <v>245</v>
      </c>
      <c r="D125" s="181" t="s">
        <v>151</v>
      </c>
      <c r="E125" s="182" t="s">
        <v>274</v>
      </c>
      <c r="F125" s="183" t="s">
        <v>275</v>
      </c>
      <c r="G125" s="184" t="s">
        <v>159</v>
      </c>
      <c r="H125" s="185">
        <v>462.5</v>
      </c>
      <c r="I125" s="186"/>
      <c r="J125" s="187">
        <f>ROUND(I125*H125,2)</f>
        <v>0</v>
      </c>
      <c r="K125" s="183" t="s">
        <v>399</v>
      </c>
      <c r="L125" s="41"/>
      <c r="M125" s="188" t="s">
        <v>19</v>
      </c>
      <c r="N125" s="189" t="s">
        <v>40</v>
      </c>
      <c r="O125" s="66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155</v>
      </c>
      <c r="AT125" s="192" t="s">
        <v>151</v>
      </c>
      <c r="AU125" s="192" t="s">
        <v>78</v>
      </c>
      <c r="AY125" s="19" t="s">
        <v>149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9" t="s">
        <v>76</v>
      </c>
      <c r="BK125" s="193">
        <f>ROUND(I125*H125,2)</f>
        <v>0</v>
      </c>
      <c r="BL125" s="19" t="s">
        <v>155</v>
      </c>
      <c r="BM125" s="192" t="s">
        <v>1778</v>
      </c>
    </row>
    <row r="126" spans="1:47" s="2" customFormat="1" ht="11.25">
      <c r="A126" s="36"/>
      <c r="B126" s="37"/>
      <c r="C126" s="38"/>
      <c r="D126" s="194" t="s">
        <v>162</v>
      </c>
      <c r="E126" s="38"/>
      <c r="F126" s="195" t="s">
        <v>1779</v>
      </c>
      <c r="G126" s="38"/>
      <c r="H126" s="38"/>
      <c r="I126" s="196"/>
      <c r="J126" s="38"/>
      <c r="K126" s="38"/>
      <c r="L126" s="41"/>
      <c r="M126" s="197"/>
      <c r="N126" s="198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162</v>
      </c>
      <c r="AU126" s="19" t="s">
        <v>78</v>
      </c>
    </row>
    <row r="127" spans="2:51" s="14" customFormat="1" ht="11.25">
      <c r="B127" s="210"/>
      <c r="C127" s="211"/>
      <c r="D127" s="201" t="s">
        <v>164</v>
      </c>
      <c r="E127" s="212" t="s">
        <v>19</v>
      </c>
      <c r="F127" s="213" t="s">
        <v>1780</v>
      </c>
      <c r="G127" s="211"/>
      <c r="H127" s="214">
        <v>462.5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164</v>
      </c>
      <c r="AU127" s="220" t="s">
        <v>78</v>
      </c>
      <c r="AV127" s="14" t="s">
        <v>78</v>
      </c>
      <c r="AW127" s="14" t="s">
        <v>31</v>
      </c>
      <c r="AX127" s="14" t="s">
        <v>76</v>
      </c>
      <c r="AY127" s="220" t="s">
        <v>149</v>
      </c>
    </row>
    <row r="128" spans="2:63" s="12" customFormat="1" ht="22.9" customHeight="1">
      <c r="B128" s="165"/>
      <c r="C128" s="166"/>
      <c r="D128" s="167" t="s">
        <v>68</v>
      </c>
      <c r="E128" s="179" t="s">
        <v>180</v>
      </c>
      <c r="F128" s="179" t="s">
        <v>281</v>
      </c>
      <c r="G128" s="166"/>
      <c r="H128" s="166"/>
      <c r="I128" s="169"/>
      <c r="J128" s="180">
        <f>BK128</f>
        <v>0</v>
      </c>
      <c r="K128" s="166"/>
      <c r="L128" s="171"/>
      <c r="M128" s="172"/>
      <c r="N128" s="173"/>
      <c r="O128" s="173"/>
      <c r="P128" s="174">
        <f>SUM(P129:P153)</f>
        <v>0</v>
      </c>
      <c r="Q128" s="173"/>
      <c r="R128" s="174">
        <f>SUM(R129:R153)</f>
        <v>18.08896</v>
      </c>
      <c r="S128" s="173"/>
      <c r="T128" s="175">
        <f>SUM(T129:T153)</f>
        <v>0</v>
      </c>
      <c r="AR128" s="176" t="s">
        <v>76</v>
      </c>
      <c r="AT128" s="177" t="s">
        <v>68</v>
      </c>
      <c r="AU128" s="177" t="s">
        <v>76</v>
      </c>
      <c r="AY128" s="176" t="s">
        <v>149</v>
      </c>
      <c r="BK128" s="178">
        <f>SUM(BK129:BK153)</f>
        <v>0</v>
      </c>
    </row>
    <row r="129" spans="1:65" s="2" customFormat="1" ht="21.75" customHeight="1">
      <c r="A129" s="36"/>
      <c r="B129" s="37"/>
      <c r="C129" s="181" t="s">
        <v>252</v>
      </c>
      <c r="D129" s="181" t="s">
        <v>151</v>
      </c>
      <c r="E129" s="182" t="s">
        <v>1781</v>
      </c>
      <c r="F129" s="183" t="s">
        <v>1782</v>
      </c>
      <c r="G129" s="184" t="s">
        <v>159</v>
      </c>
      <c r="H129" s="185">
        <v>396.5</v>
      </c>
      <c r="I129" s="186"/>
      <c r="J129" s="187">
        <f>ROUND(I129*H129,2)</f>
        <v>0</v>
      </c>
      <c r="K129" s="183" t="s">
        <v>399</v>
      </c>
      <c r="L129" s="41"/>
      <c r="M129" s="188" t="s">
        <v>19</v>
      </c>
      <c r="N129" s="189" t="s">
        <v>40</v>
      </c>
      <c r="O129" s="66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155</v>
      </c>
      <c r="AT129" s="192" t="s">
        <v>151</v>
      </c>
      <c r="AU129" s="192" t="s">
        <v>78</v>
      </c>
      <c r="AY129" s="19" t="s">
        <v>149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9" t="s">
        <v>76</v>
      </c>
      <c r="BK129" s="193">
        <f>ROUND(I129*H129,2)</f>
        <v>0</v>
      </c>
      <c r="BL129" s="19" t="s">
        <v>155</v>
      </c>
      <c r="BM129" s="192" t="s">
        <v>1783</v>
      </c>
    </row>
    <row r="130" spans="1:47" s="2" customFormat="1" ht="11.25">
      <c r="A130" s="36"/>
      <c r="B130" s="37"/>
      <c r="C130" s="38"/>
      <c r="D130" s="194" t="s">
        <v>162</v>
      </c>
      <c r="E130" s="38"/>
      <c r="F130" s="195" t="s">
        <v>1784</v>
      </c>
      <c r="G130" s="38"/>
      <c r="H130" s="38"/>
      <c r="I130" s="196"/>
      <c r="J130" s="38"/>
      <c r="K130" s="38"/>
      <c r="L130" s="41"/>
      <c r="M130" s="197"/>
      <c r="N130" s="198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162</v>
      </c>
      <c r="AU130" s="19" t="s">
        <v>78</v>
      </c>
    </row>
    <row r="131" spans="2:51" s="14" customFormat="1" ht="11.25">
      <c r="B131" s="210"/>
      <c r="C131" s="211"/>
      <c r="D131" s="201" t="s">
        <v>164</v>
      </c>
      <c r="E131" s="212" t="s">
        <v>19</v>
      </c>
      <c r="F131" s="213" t="s">
        <v>1785</v>
      </c>
      <c r="G131" s="211"/>
      <c r="H131" s="214">
        <v>396.5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164</v>
      </c>
      <c r="AU131" s="220" t="s">
        <v>78</v>
      </c>
      <c r="AV131" s="14" t="s">
        <v>78</v>
      </c>
      <c r="AW131" s="14" t="s">
        <v>31</v>
      </c>
      <c r="AX131" s="14" t="s">
        <v>76</v>
      </c>
      <c r="AY131" s="220" t="s">
        <v>149</v>
      </c>
    </row>
    <row r="132" spans="1:65" s="2" customFormat="1" ht="24.2" customHeight="1">
      <c r="A132" s="36"/>
      <c r="B132" s="37"/>
      <c r="C132" s="181" t="s">
        <v>8</v>
      </c>
      <c r="D132" s="181" t="s">
        <v>151</v>
      </c>
      <c r="E132" s="182" t="s">
        <v>1786</v>
      </c>
      <c r="F132" s="183" t="s">
        <v>1787</v>
      </c>
      <c r="G132" s="184" t="s">
        <v>159</v>
      </c>
      <c r="H132" s="185">
        <v>205.5</v>
      </c>
      <c r="I132" s="186"/>
      <c r="J132" s="187">
        <f>ROUND(I132*H132,2)</f>
        <v>0</v>
      </c>
      <c r="K132" s="183" t="s">
        <v>399</v>
      </c>
      <c r="L132" s="41"/>
      <c r="M132" s="188" t="s">
        <v>19</v>
      </c>
      <c r="N132" s="189" t="s">
        <v>40</v>
      </c>
      <c r="O132" s="66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155</v>
      </c>
      <c r="AT132" s="192" t="s">
        <v>151</v>
      </c>
      <c r="AU132" s="192" t="s">
        <v>78</v>
      </c>
      <c r="AY132" s="19" t="s">
        <v>149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9" t="s">
        <v>76</v>
      </c>
      <c r="BK132" s="193">
        <f>ROUND(I132*H132,2)</f>
        <v>0</v>
      </c>
      <c r="BL132" s="19" t="s">
        <v>155</v>
      </c>
      <c r="BM132" s="192" t="s">
        <v>1788</v>
      </c>
    </row>
    <row r="133" spans="1:47" s="2" customFormat="1" ht="11.25">
      <c r="A133" s="36"/>
      <c r="B133" s="37"/>
      <c r="C133" s="38"/>
      <c r="D133" s="194" t="s">
        <v>162</v>
      </c>
      <c r="E133" s="38"/>
      <c r="F133" s="195" t="s">
        <v>1789</v>
      </c>
      <c r="G133" s="38"/>
      <c r="H133" s="38"/>
      <c r="I133" s="196"/>
      <c r="J133" s="38"/>
      <c r="K133" s="38"/>
      <c r="L133" s="41"/>
      <c r="M133" s="197"/>
      <c r="N133" s="198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162</v>
      </c>
      <c r="AU133" s="19" t="s">
        <v>78</v>
      </c>
    </row>
    <row r="134" spans="2:51" s="14" customFormat="1" ht="11.25">
      <c r="B134" s="210"/>
      <c r="C134" s="211"/>
      <c r="D134" s="201" t="s">
        <v>164</v>
      </c>
      <c r="E134" s="212" t="s">
        <v>19</v>
      </c>
      <c r="F134" s="213" t="s">
        <v>1790</v>
      </c>
      <c r="G134" s="211"/>
      <c r="H134" s="214">
        <v>205.5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164</v>
      </c>
      <c r="AU134" s="220" t="s">
        <v>78</v>
      </c>
      <c r="AV134" s="14" t="s">
        <v>78</v>
      </c>
      <c r="AW134" s="14" t="s">
        <v>31</v>
      </c>
      <c r="AX134" s="14" t="s">
        <v>76</v>
      </c>
      <c r="AY134" s="220" t="s">
        <v>149</v>
      </c>
    </row>
    <row r="135" spans="1:65" s="2" customFormat="1" ht="24.2" customHeight="1">
      <c r="A135" s="36"/>
      <c r="B135" s="37"/>
      <c r="C135" s="181" t="s">
        <v>262</v>
      </c>
      <c r="D135" s="181" t="s">
        <v>151</v>
      </c>
      <c r="E135" s="182" t="s">
        <v>1791</v>
      </c>
      <c r="F135" s="183" t="s">
        <v>1792</v>
      </c>
      <c r="G135" s="184" t="s">
        <v>159</v>
      </c>
      <c r="H135" s="185">
        <v>66</v>
      </c>
      <c r="I135" s="186"/>
      <c r="J135" s="187">
        <f>ROUND(I135*H135,2)</f>
        <v>0</v>
      </c>
      <c r="K135" s="183" t="s">
        <v>399</v>
      </c>
      <c r="L135" s="41"/>
      <c r="M135" s="188" t="s">
        <v>19</v>
      </c>
      <c r="N135" s="189" t="s">
        <v>40</v>
      </c>
      <c r="O135" s="66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155</v>
      </c>
      <c r="AT135" s="192" t="s">
        <v>151</v>
      </c>
      <c r="AU135" s="192" t="s">
        <v>78</v>
      </c>
      <c r="AY135" s="19" t="s">
        <v>149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9" t="s">
        <v>76</v>
      </c>
      <c r="BK135" s="193">
        <f>ROUND(I135*H135,2)</f>
        <v>0</v>
      </c>
      <c r="BL135" s="19" t="s">
        <v>155</v>
      </c>
      <c r="BM135" s="192" t="s">
        <v>1793</v>
      </c>
    </row>
    <row r="136" spans="1:47" s="2" customFormat="1" ht="11.25">
      <c r="A136" s="36"/>
      <c r="B136" s="37"/>
      <c r="C136" s="38"/>
      <c r="D136" s="194" t="s">
        <v>162</v>
      </c>
      <c r="E136" s="38"/>
      <c r="F136" s="195" t="s">
        <v>1794</v>
      </c>
      <c r="G136" s="38"/>
      <c r="H136" s="38"/>
      <c r="I136" s="196"/>
      <c r="J136" s="38"/>
      <c r="K136" s="38"/>
      <c r="L136" s="41"/>
      <c r="M136" s="197"/>
      <c r="N136" s="198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162</v>
      </c>
      <c r="AU136" s="19" t="s">
        <v>78</v>
      </c>
    </row>
    <row r="137" spans="1:65" s="2" customFormat="1" ht="24.2" customHeight="1">
      <c r="A137" s="36"/>
      <c r="B137" s="37"/>
      <c r="C137" s="181" t="s">
        <v>267</v>
      </c>
      <c r="D137" s="181" t="s">
        <v>151</v>
      </c>
      <c r="E137" s="182" t="s">
        <v>1795</v>
      </c>
      <c r="F137" s="183" t="s">
        <v>1796</v>
      </c>
      <c r="G137" s="184" t="s">
        <v>159</v>
      </c>
      <c r="H137" s="185">
        <v>277.5</v>
      </c>
      <c r="I137" s="186"/>
      <c r="J137" s="187">
        <f>ROUND(I137*H137,2)</f>
        <v>0</v>
      </c>
      <c r="K137" s="183" t="s">
        <v>399</v>
      </c>
      <c r="L137" s="41"/>
      <c r="M137" s="188" t="s">
        <v>19</v>
      </c>
      <c r="N137" s="189" t="s">
        <v>40</v>
      </c>
      <c r="O137" s="66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155</v>
      </c>
      <c r="AT137" s="192" t="s">
        <v>151</v>
      </c>
      <c r="AU137" s="192" t="s">
        <v>78</v>
      </c>
      <c r="AY137" s="19" t="s">
        <v>149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9" t="s">
        <v>76</v>
      </c>
      <c r="BK137" s="193">
        <f>ROUND(I137*H137,2)</f>
        <v>0</v>
      </c>
      <c r="BL137" s="19" t="s">
        <v>155</v>
      </c>
      <c r="BM137" s="192" t="s">
        <v>1797</v>
      </c>
    </row>
    <row r="138" spans="1:47" s="2" customFormat="1" ht="11.25">
      <c r="A138" s="36"/>
      <c r="B138" s="37"/>
      <c r="C138" s="38"/>
      <c r="D138" s="194" t="s">
        <v>162</v>
      </c>
      <c r="E138" s="38"/>
      <c r="F138" s="195" t="s">
        <v>1798</v>
      </c>
      <c r="G138" s="38"/>
      <c r="H138" s="38"/>
      <c r="I138" s="196"/>
      <c r="J138" s="38"/>
      <c r="K138" s="38"/>
      <c r="L138" s="41"/>
      <c r="M138" s="197"/>
      <c r="N138" s="198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162</v>
      </c>
      <c r="AU138" s="19" t="s">
        <v>78</v>
      </c>
    </row>
    <row r="139" spans="1:65" s="2" customFormat="1" ht="24.2" customHeight="1">
      <c r="A139" s="36"/>
      <c r="B139" s="37"/>
      <c r="C139" s="181" t="s">
        <v>273</v>
      </c>
      <c r="D139" s="181" t="s">
        <v>151</v>
      </c>
      <c r="E139" s="182" t="s">
        <v>1799</v>
      </c>
      <c r="F139" s="183" t="s">
        <v>1800</v>
      </c>
      <c r="G139" s="184" t="s">
        <v>159</v>
      </c>
      <c r="H139" s="185">
        <v>72</v>
      </c>
      <c r="I139" s="186"/>
      <c r="J139" s="187">
        <f>ROUND(I139*H139,2)</f>
        <v>0</v>
      </c>
      <c r="K139" s="183" t="s">
        <v>399</v>
      </c>
      <c r="L139" s="41"/>
      <c r="M139" s="188" t="s">
        <v>19</v>
      </c>
      <c r="N139" s="189" t="s">
        <v>40</v>
      </c>
      <c r="O139" s="66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2" t="s">
        <v>155</v>
      </c>
      <c r="AT139" s="192" t="s">
        <v>151</v>
      </c>
      <c r="AU139" s="192" t="s">
        <v>78</v>
      </c>
      <c r="AY139" s="19" t="s">
        <v>149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9" t="s">
        <v>76</v>
      </c>
      <c r="BK139" s="193">
        <f>ROUND(I139*H139,2)</f>
        <v>0</v>
      </c>
      <c r="BL139" s="19" t="s">
        <v>155</v>
      </c>
      <c r="BM139" s="192" t="s">
        <v>1801</v>
      </c>
    </row>
    <row r="140" spans="1:47" s="2" customFormat="1" ht="11.25">
      <c r="A140" s="36"/>
      <c r="B140" s="37"/>
      <c r="C140" s="38"/>
      <c r="D140" s="194" t="s">
        <v>162</v>
      </c>
      <c r="E140" s="38"/>
      <c r="F140" s="195" t="s">
        <v>1802</v>
      </c>
      <c r="G140" s="38"/>
      <c r="H140" s="38"/>
      <c r="I140" s="196"/>
      <c r="J140" s="38"/>
      <c r="K140" s="38"/>
      <c r="L140" s="41"/>
      <c r="M140" s="197"/>
      <c r="N140" s="198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162</v>
      </c>
      <c r="AU140" s="19" t="s">
        <v>78</v>
      </c>
    </row>
    <row r="141" spans="2:51" s="14" customFormat="1" ht="11.25">
      <c r="B141" s="210"/>
      <c r="C141" s="211"/>
      <c r="D141" s="201" t="s">
        <v>164</v>
      </c>
      <c r="E141" s="212" t="s">
        <v>19</v>
      </c>
      <c r="F141" s="213" t="s">
        <v>1803</v>
      </c>
      <c r="G141" s="211"/>
      <c r="H141" s="214">
        <v>72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164</v>
      </c>
      <c r="AU141" s="220" t="s">
        <v>78</v>
      </c>
      <c r="AV141" s="14" t="s">
        <v>78</v>
      </c>
      <c r="AW141" s="14" t="s">
        <v>31</v>
      </c>
      <c r="AX141" s="14" t="s">
        <v>76</v>
      </c>
      <c r="AY141" s="220" t="s">
        <v>149</v>
      </c>
    </row>
    <row r="142" spans="1:65" s="2" customFormat="1" ht="16.5" customHeight="1">
      <c r="A142" s="36"/>
      <c r="B142" s="37"/>
      <c r="C142" s="233" t="s">
        <v>282</v>
      </c>
      <c r="D142" s="233" t="s">
        <v>246</v>
      </c>
      <c r="E142" s="234" t="s">
        <v>1804</v>
      </c>
      <c r="F142" s="235" t="s">
        <v>1805</v>
      </c>
      <c r="G142" s="236" t="s">
        <v>382</v>
      </c>
      <c r="H142" s="237">
        <v>505.75</v>
      </c>
      <c r="I142" s="238"/>
      <c r="J142" s="239">
        <f>ROUND(I142*H142,2)</f>
        <v>0</v>
      </c>
      <c r="K142" s="235" t="s">
        <v>19</v>
      </c>
      <c r="L142" s="240"/>
      <c r="M142" s="241" t="s">
        <v>19</v>
      </c>
      <c r="N142" s="242" t="s">
        <v>40</v>
      </c>
      <c r="O142" s="66"/>
      <c r="P142" s="190">
        <f>O142*H142</f>
        <v>0</v>
      </c>
      <c r="Q142" s="190">
        <v>0.00648</v>
      </c>
      <c r="R142" s="190">
        <f>Q142*H142</f>
        <v>3.2772599999999996</v>
      </c>
      <c r="S142" s="190">
        <v>0</v>
      </c>
      <c r="T142" s="19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203</v>
      </c>
      <c r="AT142" s="192" t="s">
        <v>246</v>
      </c>
      <c r="AU142" s="192" t="s">
        <v>78</v>
      </c>
      <c r="AY142" s="19" t="s">
        <v>149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9" t="s">
        <v>76</v>
      </c>
      <c r="BK142" s="193">
        <f>ROUND(I142*H142,2)</f>
        <v>0</v>
      </c>
      <c r="BL142" s="19" t="s">
        <v>155</v>
      </c>
      <c r="BM142" s="192" t="s">
        <v>1806</v>
      </c>
    </row>
    <row r="143" spans="2:51" s="14" customFormat="1" ht="11.25">
      <c r="B143" s="210"/>
      <c r="C143" s="211"/>
      <c r="D143" s="201" t="s">
        <v>164</v>
      </c>
      <c r="E143" s="212" t="s">
        <v>19</v>
      </c>
      <c r="F143" s="213" t="s">
        <v>1807</v>
      </c>
      <c r="G143" s="211"/>
      <c r="H143" s="214">
        <v>495.833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164</v>
      </c>
      <c r="AU143" s="220" t="s">
        <v>78</v>
      </c>
      <c r="AV143" s="14" t="s">
        <v>78</v>
      </c>
      <c r="AW143" s="14" t="s">
        <v>31</v>
      </c>
      <c r="AX143" s="14" t="s">
        <v>76</v>
      </c>
      <c r="AY143" s="220" t="s">
        <v>149</v>
      </c>
    </row>
    <row r="144" spans="2:51" s="14" customFormat="1" ht="11.25">
      <c r="B144" s="210"/>
      <c r="C144" s="211"/>
      <c r="D144" s="201" t="s">
        <v>164</v>
      </c>
      <c r="E144" s="211"/>
      <c r="F144" s="213" t="s">
        <v>1808</v>
      </c>
      <c r="G144" s="211"/>
      <c r="H144" s="214">
        <v>505.75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164</v>
      </c>
      <c r="AU144" s="220" t="s">
        <v>78</v>
      </c>
      <c r="AV144" s="14" t="s">
        <v>78</v>
      </c>
      <c r="AW144" s="14" t="s">
        <v>4</v>
      </c>
      <c r="AX144" s="14" t="s">
        <v>76</v>
      </c>
      <c r="AY144" s="220" t="s">
        <v>149</v>
      </c>
    </row>
    <row r="145" spans="1:65" s="2" customFormat="1" ht="37.9" customHeight="1">
      <c r="A145" s="36"/>
      <c r="B145" s="37"/>
      <c r="C145" s="181" t="s">
        <v>287</v>
      </c>
      <c r="D145" s="181" t="s">
        <v>151</v>
      </c>
      <c r="E145" s="182" t="s">
        <v>1809</v>
      </c>
      <c r="F145" s="183" t="s">
        <v>1810</v>
      </c>
      <c r="G145" s="184" t="s">
        <v>159</v>
      </c>
      <c r="H145" s="185">
        <v>119</v>
      </c>
      <c r="I145" s="186"/>
      <c r="J145" s="187">
        <f>ROUND(I145*H145,2)</f>
        <v>0</v>
      </c>
      <c r="K145" s="183" t="s">
        <v>399</v>
      </c>
      <c r="L145" s="41"/>
      <c r="M145" s="188" t="s">
        <v>19</v>
      </c>
      <c r="N145" s="189" t="s">
        <v>40</v>
      </c>
      <c r="O145" s="66"/>
      <c r="P145" s="190">
        <f>O145*H145</f>
        <v>0</v>
      </c>
      <c r="Q145" s="190">
        <v>0.098</v>
      </c>
      <c r="R145" s="190">
        <f>Q145*H145</f>
        <v>11.662</v>
      </c>
      <c r="S145" s="190">
        <v>0</v>
      </c>
      <c r="T145" s="19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155</v>
      </c>
      <c r="AT145" s="192" t="s">
        <v>151</v>
      </c>
      <c r="AU145" s="192" t="s">
        <v>78</v>
      </c>
      <c r="AY145" s="19" t="s">
        <v>149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9" t="s">
        <v>76</v>
      </c>
      <c r="BK145" s="193">
        <f>ROUND(I145*H145,2)</f>
        <v>0</v>
      </c>
      <c r="BL145" s="19" t="s">
        <v>155</v>
      </c>
      <c r="BM145" s="192" t="s">
        <v>1811</v>
      </c>
    </row>
    <row r="146" spans="1:47" s="2" customFormat="1" ht="11.25">
      <c r="A146" s="36"/>
      <c r="B146" s="37"/>
      <c r="C146" s="38"/>
      <c r="D146" s="194" t="s">
        <v>162</v>
      </c>
      <c r="E146" s="38"/>
      <c r="F146" s="195" t="s">
        <v>1812</v>
      </c>
      <c r="G146" s="38"/>
      <c r="H146" s="38"/>
      <c r="I146" s="196"/>
      <c r="J146" s="38"/>
      <c r="K146" s="38"/>
      <c r="L146" s="41"/>
      <c r="M146" s="197"/>
      <c r="N146" s="198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162</v>
      </c>
      <c r="AU146" s="19" t="s">
        <v>78</v>
      </c>
    </row>
    <row r="147" spans="1:65" s="2" customFormat="1" ht="37.9" customHeight="1">
      <c r="A147" s="36"/>
      <c r="B147" s="37"/>
      <c r="C147" s="181" t="s">
        <v>7</v>
      </c>
      <c r="D147" s="181" t="s">
        <v>151</v>
      </c>
      <c r="E147" s="182" t="s">
        <v>1813</v>
      </c>
      <c r="F147" s="183" t="s">
        <v>1814</v>
      </c>
      <c r="G147" s="184" t="s">
        <v>159</v>
      </c>
      <c r="H147" s="185">
        <v>11</v>
      </c>
      <c r="I147" s="186"/>
      <c r="J147" s="187">
        <f>ROUND(I147*H147,2)</f>
        <v>0</v>
      </c>
      <c r="K147" s="183" t="s">
        <v>399</v>
      </c>
      <c r="L147" s="41"/>
      <c r="M147" s="188" t="s">
        <v>19</v>
      </c>
      <c r="N147" s="189" t="s">
        <v>40</v>
      </c>
      <c r="O147" s="66"/>
      <c r="P147" s="190">
        <f>O147*H147</f>
        <v>0</v>
      </c>
      <c r="Q147" s="190">
        <v>0.1461</v>
      </c>
      <c r="R147" s="190">
        <f>Q147*H147</f>
        <v>1.6071</v>
      </c>
      <c r="S147" s="190">
        <v>0</v>
      </c>
      <c r="T147" s="19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2" t="s">
        <v>155</v>
      </c>
      <c r="AT147" s="192" t="s">
        <v>151</v>
      </c>
      <c r="AU147" s="192" t="s">
        <v>78</v>
      </c>
      <c r="AY147" s="19" t="s">
        <v>149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9" t="s">
        <v>76</v>
      </c>
      <c r="BK147" s="193">
        <f>ROUND(I147*H147,2)</f>
        <v>0</v>
      </c>
      <c r="BL147" s="19" t="s">
        <v>155</v>
      </c>
      <c r="BM147" s="192" t="s">
        <v>1815</v>
      </c>
    </row>
    <row r="148" spans="1:47" s="2" customFormat="1" ht="11.25">
      <c r="A148" s="36"/>
      <c r="B148" s="37"/>
      <c r="C148" s="38"/>
      <c r="D148" s="194" t="s">
        <v>162</v>
      </c>
      <c r="E148" s="38"/>
      <c r="F148" s="195" t="s">
        <v>1816</v>
      </c>
      <c r="G148" s="38"/>
      <c r="H148" s="38"/>
      <c r="I148" s="196"/>
      <c r="J148" s="38"/>
      <c r="K148" s="38"/>
      <c r="L148" s="41"/>
      <c r="M148" s="197"/>
      <c r="N148" s="198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162</v>
      </c>
      <c r="AU148" s="19" t="s">
        <v>78</v>
      </c>
    </row>
    <row r="149" spans="2:51" s="14" customFormat="1" ht="11.25">
      <c r="B149" s="210"/>
      <c r="C149" s="211"/>
      <c r="D149" s="201" t="s">
        <v>164</v>
      </c>
      <c r="E149" s="212" t="s">
        <v>19</v>
      </c>
      <c r="F149" s="213" t="s">
        <v>1817</v>
      </c>
      <c r="G149" s="211"/>
      <c r="H149" s="214">
        <v>11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164</v>
      </c>
      <c r="AU149" s="220" t="s">
        <v>78</v>
      </c>
      <c r="AV149" s="14" t="s">
        <v>78</v>
      </c>
      <c r="AW149" s="14" t="s">
        <v>31</v>
      </c>
      <c r="AX149" s="14" t="s">
        <v>76</v>
      </c>
      <c r="AY149" s="220" t="s">
        <v>149</v>
      </c>
    </row>
    <row r="150" spans="1:65" s="2" customFormat="1" ht="16.5" customHeight="1">
      <c r="A150" s="36"/>
      <c r="B150" s="37"/>
      <c r="C150" s="233" t="s">
        <v>298</v>
      </c>
      <c r="D150" s="233" t="s">
        <v>246</v>
      </c>
      <c r="E150" s="234" t="s">
        <v>1818</v>
      </c>
      <c r="F150" s="235" t="s">
        <v>1819</v>
      </c>
      <c r="G150" s="236" t="s">
        <v>159</v>
      </c>
      <c r="H150" s="237">
        <v>11.33</v>
      </c>
      <c r="I150" s="238"/>
      <c r="J150" s="239">
        <f>ROUND(I150*H150,2)</f>
        <v>0</v>
      </c>
      <c r="K150" s="235" t="s">
        <v>19</v>
      </c>
      <c r="L150" s="240"/>
      <c r="M150" s="241" t="s">
        <v>19</v>
      </c>
      <c r="N150" s="242" t="s">
        <v>40</v>
      </c>
      <c r="O150" s="66"/>
      <c r="P150" s="190">
        <f>O150*H150</f>
        <v>0</v>
      </c>
      <c r="Q150" s="190">
        <v>0.132</v>
      </c>
      <c r="R150" s="190">
        <f>Q150*H150</f>
        <v>1.49556</v>
      </c>
      <c r="S150" s="190">
        <v>0</v>
      </c>
      <c r="T150" s="19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2" t="s">
        <v>203</v>
      </c>
      <c r="AT150" s="192" t="s">
        <v>246</v>
      </c>
      <c r="AU150" s="192" t="s">
        <v>78</v>
      </c>
      <c r="AY150" s="19" t="s">
        <v>149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9" t="s">
        <v>76</v>
      </c>
      <c r="BK150" s="193">
        <f>ROUND(I150*H150,2)</f>
        <v>0</v>
      </c>
      <c r="BL150" s="19" t="s">
        <v>155</v>
      </c>
      <c r="BM150" s="192" t="s">
        <v>1820</v>
      </c>
    </row>
    <row r="151" spans="2:51" s="14" customFormat="1" ht="11.25">
      <c r="B151" s="210"/>
      <c r="C151" s="211"/>
      <c r="D151" s="201" t="s">
        <v>164</v>
      </c>
      <c r="E151" s="211"/>
      <c r="F151" s="213" t="s">
        <v>1821</v>
      </c>
      <c r="G151" s="211"/>
      <c r="H151" s="214">
        <v>11.33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164</v>
      </c>
      <c r="AU151" s="220" t="s">
        <v>78</v>
      </c>
      <c r="AV151" s="14" t="s">
        <v>78</v>
      </c>
      <c r="AW151" s="14" t="s">
        <v>4</v>
      </c>
      <c r="AX151" s="14" t="s">
        <v>76</v>
      </c>
      <c r="AY151" s="220" t="s">
        <v>149</v>
      </c>
    </row>
    <row r="152" spans="1:65" s="2" customFormat="1" ht="24.2" customHeight="1">
      <c r="A152" s="36"/>
      <c r="B152" s="37"/>
      <c r="C152" s="181" t="s">
        <v>303</v>
      </c>
      <c r="D152" s="181" t="s">
        <v>151</v>
      </c>
      <c r="E152" s="182" t="s">
        <v>1822</v>
      </c>
      <c r="F152" s="183" t="s">
        <v>1823</v>
      </c>
      <c r="G152" s="184" t="s">
        <v>191</v>
      </c>
      <c r="H152" s="185">
        <v>21</v>
      </c>
      <c r="I152" s="186"/>
      <c r="J152" s="187">
        <f>ROUND(I152*H152,2)</f>
        <v>0</v>
      </c>
      <c r="K152" s="183" t="s">
        <v>399</v>
      </c>
      <c r="L152" s="41"/>
      <c r="M152" s="188" t="s">
        <v>19</v>
      </c>
      <c r="N152" s="189" t="s">
        <v>40</v>
      </c>
      <c r="O152" s="66"/>
      <c r="P152" s="190">
        <f>O152*H152</f>
        <v>0</v>
      </c>
      <c r="Q152" s="190">
        <v>0.00224</v>
      </c>
      <c r="R152" s="190">
        <f>Q152*H152</f>
        <v>0.04704</v>
      </c>
      <c r="S152" s="190">
        <v>0</v>
      </c>
      <c r="T152" s="19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155</v>
      </c>
      <c r="AT152" s="192" t="s">
        <v>151</v>
      </c>
      <c r="AU152" s="192" t="s">
        <v>78</v>
      </c>
      <c r="AY152" s="19" t="s">
        <v>149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9" t="s">
        <v>76</v>
      </c>
      <c r="BK152" s="193">
        <f>ROUND(I152*H152,2)</f>
        <v>0</v>
      </c>
      <c r="BL152" s="19" t="s">
        <v>155</v>
      </c>
      <c r="BM152" s="192" t="s">
        <v>1824</v>
      </c>
    </row>
    <row r="153" spans="1:47" s="2" customFormat="1" ht="11.25">
      <c r="A153" s="36"/>
      <c r="B153" s="37"/>
      <c r="C153" s="38"/>
      <c r="D153" s="194" t="s">
        <v>162</v>
      </c>
      <c r="E153" s="38"/>
      <c r="F153" s="195" t="s">
        <v>1825</v>
      </c>
      <c r="G153" s="38"/>
      <c r="H153" s="38"/>
      <c r="I153" s="196"/>
      <c r="J153" s="38"/>
      <c r="K153" s="38"/>
      <c r="L153" s="41"/>
      <c r="M153" s="197"/>
      <c r="N153" s="198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162</v>
      </c>
      <c r="AU153" s="19" t="s">
        <v>78</v>
      </c>
    </row>
    <row r="154" spans="2:63" s="12" customFormat="1" ht="22.9" customHeight="1">
      <c r="B154" s="165"/>
      <c r="C154" s="166"/>
      <c r="D154" s="167" t="s">
        <v>68</v>
      </c>
      <c r="E154" s="179" t="s">
        <v>203</v>
      </c>
      <c r="F154" s="179" t="s">
        <v>369</v>
      </c>
      <c r="G154" s="166"/>
      <c r="H154" s="166"/>
      <c r="I154" s="169"/>
      <c r="J154" s="180">
        <f>BK154</f>
        <v>0</v>
      </c>
      <c r="K154" s="166"/>
      <c r="L154" s="171"/>
      <c r="M154" s="172"/>
      <c r="N154" s="173"/>
      <c r="O154" s="173"/>
      <c r="P154" s="174">
        <f>SUM(P155:P162)</f>
        <v>0</v>
      </c>
      <c r="Q154" s="173"/>
      <c r="R154" s="174">
        <f>SUM(R155:R162)</f>
        <v>2.06792</v>
      </c>
      <c r="S154" s="173"/>
      <c r="T154" s="175">
        <f>SUM(T155:T162)</f>
        <v>0</v>
      </c>
      <c r="AR154" s="176" t="s">
        <v>76</v>
      </c>
      <c r="AT154" s="177" t="s">
        <v>68</v>
      </c>
      <c r="AU154" s="177" t="s">
        <v>76</v>
      </c>
      <c r="AY154" s="176" t="s">
        <v>149</v>
      </c>
      <c r="BK154" s="178">
        <f>SUM(BK155:BK162)</f>
        <v>0</v>
      </c>
    </row>
    <row r="155" spans="1:65" s="2" customFormat="1" ht="16.5" customHeight="1">
      <c r="A155" s="36"/>
      <c r="B155" s="37"/>
      <c r="C155" s="181" t="s">
        <v>308</v>
      </c>
      <c r="D155" s="181" t="s">
        <v>151</v>
      </c>
      <c r="E155" s="182" t="s">
        <v>1321</v>
      </c>
      <c r="F155" s="183" t="s">
        <v>1826</v>
      </c>
      <c r="G155" s="184" t="s">
        <v>382</v>
      </c>
      <c r="H155" s="185">
        <v>1</v>
      </c>
      <c r="I155" s="186"/>
      <c r="J155" s="187">
        <f>ROUND(I155*H155,2)</f>
        <v>0</v>
      </c>
      <c r="K155" s="183" t="s">
        <v>399</v>
      </c>
      <c r="L155" s="41"/>
      <c r="M155" s="188" t="s">
        <v>19</v>
      </c>
      <c r="N155" s="189" t="s">
        <v>40</v>
      </c>
      <c r="O155" s="66"/>
      <c r="P155" s="190">
        <f>O155*H155</f>
        <v>0</v>
      </c>
      <c r="Q155" s="190">
        <v>1.47325</v>
      </c>
      <c r="R155" s="190">
        <f>Q155*H155</f>
        <v>1.47325</v>
      </c>
      <c r="S155" s="190">
        <v>0</v>
      </c>
      <c r="T155" s="19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155</v>
      </c>
      <c r="AT155" s="192" t="s">
        <v>151</v>
      </c>
      <c r="AU155" s="192" t="s">
        <v>78</v>
      </c>
      <c r="AY155" s="19" t="s">
        <v>149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9" t="s">
        <v>76</v>
      </c>
      <c r="BK155" s="193">
        <f>ROUND(I155*H155,2)</f>
        <v>0</v>
      </c>
      <c r="BL155" s="19" t="s">
        <v>155</v>
      </c>
      <c r="BM155" s="192" t="s">
        <v>1827</v>
      </c>
    </row>
    <row r="156" spans="1:47" s="2" customFormat="1" ht="11.25">
      <c r="A156" s="36"/>
      <c r="B156" s="37"/>
      <c r="C156" s="38"/>
      <c r="D156" s="194" t="s">
        <v>162</v>
      </c>
      <c r="E156" s="38"/>
      <c r="F156" s="195" t="s">
        <v>1828</v>
      </c>
      <c r="G156" s="38"/>
      <c r="H156" s="38"/>
      <c r="I156" s="196"/>
      <c r="J156" s="38"/>
      <c r="K156" s="38"/>
      <c r="L156" s="41"/>
      <c r="M156" s="197"/>
      <c r="N156" s="198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162</v>
      </c>
      <c r="AU156" s="19" t="s">
        <v>78</v>
      </c>
    </row>
    <row r="157" spans="1:65" s="2" customFormat="1" ht="24.2" customHeight="1">
      <c r="A157" s="36"/>
      <c r="B157" s="37"/>
      <c r="C157" s="181" t="s">
        <v>313</v>
      </c>
      <c r="D157" s="181" t="s">
        <v>151</v>
      </c>
      <c r="E157" s="182" t="s">
        <v>1829</v>
      </c>
      <c r="F157" s="183" t="s">
        <v>1830</v>
      </c>
      <c r="G157" s="184" t="s">
        <v>191</v>
      </c>
      <c r="H157" s="185">
        <v>5</v>
      </c>
      <c r="I157" s="186"/>
      <c r="J157" s="187">
        <f>ROUND(I157*H157,2)</f>
        <v>0</v>
      </c>
      <c r="K157" s="183" t="s">
        <v>399</v>
      </c>
      <c r="L157" s="41"/>
      <c r="M157" s="188" t="s">
        <v>19</v>
      </c>
      <c r="N157" s="189" t="s">
        <v>40</v>
      </c>
      <c r="O157" s="66"/>
      <c r="P157" s="190">
        <f>O157*H157</f>
        <v>0</v>
      </c>
      <c r="Q157" s="190">
        <v>0.01969</v>
      </c>
      <c r="R157" s="190">
        <f>Q157*H157</f>
        <v>0.09845</v>
      </c>
      <c r="S157" s="190">
        <v>0</v>
      </c>
      <c r="T157" s="19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155</v>
      </c>
      <c r="AT157" s="192" t="s">
        <v>151</v>
      </c>
      <c r="AU157" s="192" t="s">
        <v>78</v>
      </c>
      <c r="AY157" s="19" t="s">
        <v>149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9" t="s">
        <v>76</v>
      </c>
      <c r="BK157" s="193">
        <f>ROUND(I157*H157,2)</f>
        <v>0</v>
      </c>
      <c r="BL157" s="19" t="s">
        <v>155</v>
      </c>
      <c r="BM157" s="192" t="s">
        <v>1831</v>
      </c>
    </row>
    <row r="158" spans="1:47" s="2" customFormat="1" ht="11.25">
      <c r="A158" s="36"/>
      <c r="B158" s="37"/>
      <c r="C158" s="38"/>
      <c r="D158" s="194" t="s">
        <v>162</v>
      </c>
      <c r="E158" s="38"/>
      <c r="F158" s="195" t="s">
        <v>1832</v>
      </c>
      <c r="G158" s="38"/>
      <c r="H158" s="38"/>
      <c r="I158" s="196"/>
      <c r="J158" s="38"/>
      <c r="K158" s="38"/>
      <c r="L158" s="41"/>
      <c r="M158" s="197"/>
      <c r="N158" s="198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162</v>
      </c>
      <c r="AU158" s="19" t="s">
        <v>78</v>
      </c>
    </row>
    <row r="159" spans="1:65" s="2" customFormat="1" ht="16.5" customHeight="1">
      <c r="A159" s="36"/>
      <c r="B159" s="37"/>
      <c r="C159" s="181" t="s">
        <v>318</v>
      </c>
      <c r="D159" s="181" t="s">
        <v>151</v>
      </c>
      <c r="E159" s="182" t="s">
        <v>392</v>
      </c>
      <c r="F159" s="183" t="s">
        <v>393</v>
      </c>
      <c r="G159" s="184" t="s">
        <v>382</v>
      </c>
      <c r="H159" s="185">
        <v>1</v>
      </c>
      <c r="I159" s="186"/>
      <c r="J159" s="187">
        <f>ROUND(I159*H159,2)</f>
        <v>0</v>
      </c>
      <c r="K159" s="183" t="s">
        <v>399</v>
      </c>
      <c r="L159" s="41"/>
      <c r="M159" s="188" t="s">
        <v>19</v>
      </c>
      <c r="N159" s="189" t="s">
        <v>40</v>
      </c>
      <c r="O159" s="66"/>
      <c r="P159" s="190">
        <f>O159*H159</f>
        <v>0</v>
      </c>
      <c r="Q159" s="190">
        <v>0.12422</v>
      </c>
      <c r="R159" s="190">
        <f>Q159*H159</f>
        <v>0.12422</v>
      </c>
      <c r="S159" s="190">
        <v>0</v>
      </c>
      <c r="T159" s="19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155</v>
      </c>
      <c r="AT159" s="192" t="s">
        <v>151</v>
      </c>
      <c r="AU159" s="192" t="s">
        <v>78</v>
      </c>
      <c r="AY159" s="19" t="s">
        <v>149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9" t="s">
        <v>76</v>
      </c>
      <c r="BK159" s="193">
        <f>ROUND(I159*H159,2)</f>
        <v>0</v>
      </c>
      <c r="BL159" s="19" t="s">
        <v>155</v>
      </c>
      <c r="BM159" s="192" t="s">
        <v>1833</v>
      </c>
    </row>
    <row r="160" spans="1:47" s="2" customFormat="1" ht="11.25">
      <c r="A160" s="36"/>
      <c r="B160" s="37"/>
      <c r="C160" s="38"/>
      <c r="D160" s="194" t="s">
        <v>162</v>
      </c>
      <c r="E160" s="38"/>
      <c r="F160" s="195" t="s">
        <v>1834</v>
      </c>
      <c r="G160" s="38"/>
      <c r="H160" s="38"/>
      <c r="I160" s="196"/>
      <c r="J160" s="38"/>
      <c r="K160" s="38"/>
      <c r="L160" s="41"/>
      <c r="M160" s="197"/>
      <c r="N160" s="198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162</v>
      </c>
      <c r="AU160" s="19" t="s">
        <v>78</v>
      </c>
    </row>
    <row r="161" spans="1:65" s="2" customFormat="1" ht="21.75" customHeight="1">
      <c r="A161" s="36"/>
      <c r="B161" s="37"/>
      <c r="C161" s="233" t="s">
        <v>323</v>
      </c>
      <c r="D161" s="233" t="s">
        <v>246</v>
      </c>
      <c r="E161" s="234" t="s">
        <v>1835</v>
      </c>
      <c r="F161" s="235" t="s">
        <v>1836</v>
      </c>
      <c r="G161" s="236" t="s">
        <v>382</v>
      </c>
      <c r="H161" s="237">
        <v>1</v>
      </c>
      <c r="I161" s="238"/>
      <c r="J161" s="239">
        <f>ROUND(I161*H161,2)</f>
        <v>0</v>
      </c>
      <c r="K161" s="235" t="s">
        <v>399</v>
      </c>
      <c r="L161" s="240"/>
      <c r="M161" s="241" t="s">
        <v>19</v>
      </c>
      <c r="N161" s="242" t="s">
        <v>40</v>
      </c>
      <c r="O161" s="66"/>
      <c r="P161" s="190">
        <f>O161*H161</f>
        <v>0</v>
      </c>
      <c r="Q161" s="190">
        <v>0.298</v>
      </c>
      <c r="R161" s="190">
        <f>Q161*H161</f>
        <v>0.298</v>
      </c>
      <c r="S161" s="190">
        <v>0</v>
      </c>
      <c r="T161" s="19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203</v>
      </c>
      <c r="AT161" s="192" t="s">
        <v>246</v>
      </c>
      <c r="AU161" s="192" t="s">
        <v>78</v>
      </c>
      <c r="AY161" s="19" t="s">
        <v>149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9" t="s">
        <v>76</v>
      </c>
      <c r="BK161" s="193">
        <f>ROUND(I161*H161,2)</f>
        <v>0</v>
      </c>
      <c r="BL161" s="19" t="s">
        <v>155</v>
      </c>
      <c r="BM161" s="192" t="s">
        <v>1837</v>
      </c>
    </row>
    <row r="162" spans="1:65" s="2" customFormat="1" ht="16.5" customHeight="1">
      <c r="A162" s="36"/>
      <c r="B162" s="37"/>
      <c r="C162" s="233" t="s">
        <v>328</v>
      </c>
      <c r="D162" s="233" t="s">
        <v>246</v>
      </c>
      <c r="E162" s="234" t="s">
        <v>433</v>
      </c>
      <c r="F162" s="235" t="s">
        <v>434</v>
      </c>
      <c r="G162" s="236" t="s">
        <v>382</v>
      </c>
      <c r="H162" s="237">
        <v>1</v>
      </c>
      <c r="I162" s="238"/>
      <c r="J162" s="239">
        <f>ROUND(I162*H162,2)</f>
        <v>0</v>
      </c>
      <c r="K162" s="235" t="s">
        <v>399</v>
      </c>
      <c r="L162" s="240"/>
      <c r="M162" s="241" t="s">
        <v>19</v>
      </c>
      <c r="N162" s="242" t="s">
        <v>40</v>
      </c>
      <c r="O162" s="66"/>
      <c r="P162" s="190">
        <f>O162*H162</f>
        <v>0</v>
      </c>
      <c r="Q162" s="190">
        <v>0.074</v>
      </c>
      <c r="R162" s="190">
        <f>Q162*H162</f>
        <v>0.074</v>
      </c>
      <c r="S162" s="190">
        <v>0</v>
      </c>
      <c r="T162" s="19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2" t="s">
        <v>203</v>
      </c>
      <c r="AT162" s="192" t="s">
        <v>246</v>
      </c>
      <c r="AU162" s="192" t="s">
        <v>78</v>
      </c>
      <c r="AY162" s="19" t="s">
        <v>149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9" t="s">
        <v>76</v>
      </c>
      <c r="BK162" s="193">
        <f>ROUND(I162*H162,2)</f>
        <v>0</v>
      </c>
      <c r="BL162" s="19" t="s">
        <v>155</v>
      </c>
      <c r="BM162" s="192" t="s">
        <v>1838</v>
      </c>
    </row>
    <row r="163" spans="2:63" s="12" customFormat="1" ht="22.9" customHeight="1">
      <c r="B163" s="165"/>
      <c r="C163" s="166"/>
      <c r="D163" s="167" t="s">
        <v>68</v>
      </c>
      <c r="E163" s="179" t="s">
        <v>211</v>
      </c>
      <c r="F163" s="179" t="s">
        <v>459</v>
      </c>
      <c r="G163" s="166"/>
      <c r="H163" s="166"/>
      <c r="I163" s="169"/>
      <c r="J163" s="180">
        <f>BK163</f>
        <v>0</v>
      </c>
      <c r="K163" s="166"/>
      <c r="L163" s="171"/>
      <c r="M163" s="172"/>
      <c r="N163" s="173"/>
      <c r="O163" s="173"/>
      <c r="P163" s="174">
        <f>SUM(P164:P169)</f>
        <v>0</v>
      </c>
      <c r="Q163" s="173"/>
      <c r="R163" s="174">
        <f>SUM(R164:R169)</f>
        <v>15.2195056</v>
      </c>
      <c r="S163" s="173"/>
      <c r="T163" s="175">
        <f>SUM(T164:T169)</f>
        <v>0</v>
      </c>
      <c r="AR163" s="176" t="s">
        <v>76</v>
      </c>
      <c r="AT163" s="177" t="s">
        <v>68</v>
      </c>
      <c r="AU163" s="177" t="s">
        <v>76</v>
      </c>
      <c r="AY163" s="176" t="s">
        <v>149</v>
      </c>
      <c r="BK163" s="178">
        <f>SUM(BK164:BK169)</f>
        <v>0</v>
      </c>
    </row>
    <row r="164" spans="1:65" s="2" customFormat="1" ht="24.2" customHeight="1">
      <c r="A164" s="36"/>
      <c r="B164" s="37"/>
      <c r="C164" s="181" t="s">
        <v>333</v>
      </c>
      <c r="D164" s="181" t="s">
        <v>151</v>
      </c>
      <c r="E164" s="182" t="s">
        <v>514</v>
      </c>
      <c r="F164" s="183" t="s">
        <v>515</v>
      </c>
      <c r="G164" s="184" t="s">
        <v>191</v>
      </c>
      <c r="H164" s="185">
        <v>81.5</v>
      </c>
      <c r="I164" s="186"/>
      <c r="J164" s="187">
        <f>ROUND(I164*H164,2)</f>
        <v>0</v>
      </c>
      <c r="K164" s="183" t="s">
        <v>399</v>
      </c>
      <c r="L164" s="41"/>
      <c r="M164" s="188" t="s">
        <v>19</v>
      </c>
      <c r="N164" s="189" t="s">
        <v>40</v>
      </c>
      <c r="O164" s="66"/>
      <c r="P164" s="190">
        <f>O164*H164</f>
        <v>0</v>
      </c>
      <c r="Q164" s="190">
        <v>0.1295</v>
      </c>
      <c r="R164" s="190">
        <f>Q164*H164</f>
        <v>10.55425</v>
      </c>
      <c r="S164" s="190">
        <v>0</v>
      </c>
      <c r="T164" s="19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155</v>
      </c>
      <c r="AT164" s="192" t="s">
        <v>151</v>
      </c>
      <c r="AU164" s="192" t="s">
        <v>78</v>
      </c>
      <c r="AY164" s="19" t="s">
        <v>149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9" t="s">
        <v>76</v>
      </c>
      <c r="BK164" s="193">
        <f>ROUND(I164*H164,2)</f>
        <v>0</v>
      </c>
      <c r="BL164" s="19" t="s">
        <v>155</v>
      </c>
      <c r="BM164" s="192" t="s">
        <v>1839</v>
      </c>
    </row>
    <row r="165" spans="1:47" s="2" customFormat="1" ht="11.25">
      <c r="A165" s="36"/>
      <c r="B165" s="37"/>
      <c r="C165" s="38"/>
      <c r="D165" s="194" t="s">
        <v>162</v>
      </c>
      <c r="E165" s="38"/>
      <c r="F165" s="195" t="s">
        <v>1840</v>
      </c>
      <c r="G165" s="38"/>
      <c r="H165" s="38"/>
      <c r="I165" s="196"/>
      <c r="J165" s="38"/>
      <c r="K165" s="38"/>
      <c r="L165" s="41"/>
      <c r="M165" s="197"/>
      <c r="N165" s="198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162</v>
      </c>
      <c r="AU165" s="19" t="s">
        <v>78</v>
      </c>
    </row>
    <row r="166" spans="1:65" s="2" customFormat="1" ht="16.5" customHeight="1">
      <c r="A166" s="36"/>
      <c r="B166" s="37"/>
      <c r="C166" s="233" t="s">
        <v>338</v>
      </c>
      <c r="D166" s="233" t="s">
        <v>246</v>
      </c>
      <c r="E166" s="234" t="s">
        <v>1841</v>
      </c>
      <c r="F166" s="235" t="s">
        <v>1842</v>
      </c>
      <c r="G166" s="236" t="s">
        <v>191</v>
      </c>
      <c r="H166" s="237">
        <v>83.13</v>
      </c>
      <c r="I166" s="238"/>
      <c r="J166" s="239">
        <f>ROUND(I166*H166,2)</f>
        <v>0</v>
      </c>
      <c r="K166" s="235" t="s">
        <v>399</v>
      </c>
      <c r="L166" s="240"/>
      <c r="M166" s="241" t="s">
        <v>19</v>
      </c>
      <c r="N166" s="242" t="s">
        <v>40</v>
      </c>
      <c r="O166" s="66"/>
      <c r="P166" s="190">
        <f>O166*H166</f>
        <v>0</v>
      </c>
      <c r="Q166" s="190">
        <v>0.05612</v>
      </c>
      <c r="R166" s="190">
        <f>Q166*H166</f>
        <v>4.6652556</v>
      </c>
      <c r="S166" s="190">
        <v>0</v>
      </c>
      <c r="T166" s="19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2" t="s">
        <v>203</v>
      </c>
      <c r="AT166" s="192" t="s">
        <v>246</v>
      </c>
      <c r="AU166" s="192" t="s">
        <v>78</v>
      </c>
      <c r="AY166" s="19" t="s">
        <v>149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9" t="s">
        <v>76</v>
      </c>
      <c r="BK166" s="193">
        <f>ROUND(I166*H166,2)</f>
        <v>0</v>
      </c>
      <c r="BL166" s="19" t="s">
        <v>155</v>
      </c>
      <c r="BM166" s="192" t="s">
        <v>1843</v>
      </c>
    </row>
    <row r="167" spans="2:51" s="14" customFormat="1" ht="11.25">
      <c r="B167" s="210"/>
      <c r="C167" s="211"/>
      <c r="D167" s="201" t="s">
        <v>164</v>
      </c>
      <c r="E167" s="211"/>
      <c r="F167" s="213" t="s">
        <v>1844</v>
      </c>
      <c r="G167" s="211"/>
      <c r="H167" s="214">
        <v>83.13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164</v>
      </c>
      <c r="AU167" s="220" t="s">
        <v>78</v>
      </c>
      <c r="AV167" s="14" t="s">
        <v>78</v>
      </c>
      <c r="AW167" s="14" t="s">
        <v>4</v>
      </c>
      <c r="AX167" s="14" t="s">
        <v>76</v>
      </c>
      <c r="AY167" s="220" t="s">
        <v>149</v>
      </c>
    </row>
    <row r="168" spans="1:65" s="2" customFormat="1" ht="16.5" customHeight="1">
      <c r="A168" s="36"/>
      <c r="B168" s="37"/>
      <c r="C168" s="181" t="s">
        <v>344</v>
      </c>
      <c r="D168" s="181" t="s">
        <v>151</v>
      </c>
      <c r="E168" s="182" t="s">
        <v>547</v>
      </c>
      <c r="F168" s="183" t="s">
        <v>548</v>
      </c>
      <c r="G168" s="184" t="s">
        <v>191</v>
      </c>
      <c r="H168" s="185">
        <v>21</v>
      </c>
      <c r="I168" s="186"/>
      <c r="J168" s="187">
        <f>ROUND(I168*H168,2)</f>
        <v>0</v>
      </c>
      <c r="K168" s="183" t="s">
        <v>399</v>
      </c>
      <c r="L168" s="41"/>
      <c r="M168" s="188" t="s">
        <v>19</v>
      </c>
      <c r="N168" s="189" t="s">
        <v>40</v>
      </c>
      <c r="O168" s="66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155</v>
      </c>
      <c r="AT168" s="192" t="s">
        <v>151</v>
      </c>
      <c r="AU168" s="192" t="s">
        <v>78</v>
      </c>
      <c r="AY168" s="19" t="s">
        <v>149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9" t="s">
        <v>76</v>
      </c>
      <c r="BK168" s="193">
        <f>ROUND(I168*H168,2)</f>
        <v>0</v>
      </c>
      <c r="BL168" s="19" t="s">
        <v>155</v>
      </c>
      <c r="BM168" s="192" t="s">
        <v>1845</v>
      </c>
    </row>
    <row r="169" spans="1:47" s="2" customFormat="1" ht="11.25">
      <c r="A169" s="36"/>
      <c r="B169" s="37"/>
      <c r="C169" s="38"/>
      <c r="D169" s="194" t="s">
        <v>162</v>
      </c>
      <c r="E169" s="38"/>
      <c r="F169" s="195" t="s">
        <v>1846</v>
      </c>
      <c r="G169" s="38"/>
      <c r="H169" s="38"/>
      <c r="I169" s="196"/>
      <c r="J169" s="38"/>
      <c r="K169" s="38"/>
      <c r="L169" s="41"/>
      <c r="M169" s="197"/>
      <c r="N169" s="198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162</v>
      </c>
      <c r="AU169" s="19" t="s">
        <v>78</v>
      </c>
    </row>
    <row r="170" spans="2:63" s="12" customFormat="1" ht="22.9" customHeight="1">
      <c r="B170" s="165"/>
      <c r="C170" s="166"/>
      <c r="D170" s="167" t="s">
        <v>68</v>
      </c>
      <c r="E170" s="179" t="s">
        <v>572</v>
      </c>
      <c r="F170" s="179" t="s">
        <v>573</v>
      </c>
      <c r="G170" s="166"/>
      <c r="H170" s="166"/>
      <c r="I170" s="169"/>
      <c r="J170" s="180">
        <f>BK170</f>
        <v>0</v>
      </c>
      <c r="K170" s="166"/>
      <c r="L170" s="171"/>
      <c r="M170" s="172"/>
      <c r="N170" s="173"/>
      <c r="O170" s="173"/>
      <c r="P170" s="174">
        <f>SUM(P171:P174)</f>
        <v>0</v>
      </c>
      <c r="Q170" s="173"/>
      <c r="R170" s="174">
        <f>SUM(R171:R174)</f>
        <v>0</v>
      </c>
      <c r="S170" s="173"/>
      <c r="T170" s="175">
        <f>SUM(T171:T174)</f>
        <v>0</v>
      </c>
      <c r="AR170" s="176" t="s">
        <v>76</v>
      </c>
      <c r="AT170" s="177" t="s">
        <v>68</v>
      </c>
      <c r="AU170" s="177" t="s">
        <v>76</v>
      </c>
      <c r="AY170" s="176" t="s">
        <v>149</v>
      </c>
      <c r="BK170" s="178">
        <f>SUM(BK171:BK174)</f>
        <v>0</v>
      </c>
    </row>
    <row r="171" spans="1:65" s="2" customFormat="1" ht="24.2" customHeight="1">
      <c r="A171" s="36"/>
      <c r="B171" s="37"/>
      <c r="C171" s="181" t="s">
        <v>349</v>
      </c>
      <c r="D171" s="181" t="s">
        <v>151</v>
      </c>
      <c r="E171" s="182" t="s">
        <v>1847</v>
      </c>
      <c r="F171" s="183" t="s">
        <v>1848</v>
      </c>
      <c r="G171" s="184" t="s">
        <v>249</v>
      </c>
      <c r="H171" s="185">
        <v>63.825</v>
      </c>
      <c r="I171" s="186"/>
      <c r="J171" s="187">
        <f>ROUND(I171*H171,2)</f>
        <v>0</v>
      </c>
      <c r="K171" s="183" t="s">
        <v>399</v>
      </c>
      <c r="L171" s="41"/>
      <c r="M171" s="188" t="s">
        <v>19</v>
      </c>
      <c r="N171" s="189" t="s">
        <v>40</v>
      </c>
      <c r="O171" s="66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155</v>
      </c>
      <c r="AT171" s="192" t="s">
        <v>151</v>
      </c>
      <c r="AU171" s="192" t="s">
        <v>78</v>
      </c>
      <c r="AY171" s="19" t="s">
        <v>149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9" t="s">
        <v>76</v>
      </c>
      <c r="BK171" s="193">
        <f>ROUND(I171*H171,2)</f>
        <v>0</v>
      </c>
      <c r="BL171" s="19" t="s">
        <v>155</v>
      </c>
      <c r="BM171" s="192" t="s">
        <v>1849</v>
      </c>
    </row>
    <row r="172" spans="1:47" s="2" customFormat="1" ht="11.25">
      <c r="A172" s="36"/>
      <c r="B172" s="37"/>
      <c r="C172" s="38"/>
      <c r="D172" s="194" t="s">
        <v>162</v>
      </c>
      <c r="E172" s="38"/>
      <c r="F172" s="195" t="s">
        <v>1850</v>
      </c>
      <c r="G172" s="38"/>
      <c r="H172" s="38"/>
      <c r="I172" s="196"/>
      <c r="J172" s="38"/>
      <c r="K172" s="38"/>
      <c r="L172" s="41"/>
      <c r="M172" s="197"/>
      <c r="N172" s="198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162</v>
      </c>
      <c r="AU172" s="19" t="s">
        <v>78</v>
      </c>
    </row>
    <row r="173" spans="1:65" s="2" customFormat="1" ht="24.2" customHeight="1">
      <c r="A173" s="36"/>
      <c r="B173" s="37"/>
      <c r="C173" s="181" t="s">
        <v>278</v>
      </c>
      <c r="D173" s="181" t="s">
        <v>151</v>
      </c>
      <c r="E173" s="182" t="s">
        <v>1851</v>
      </c>
      <c r="F173" s="183" t="s">
        <v>1190</v>
      </c>
      <c r="G173" s="184" t="s">
        <v>249</v>
      </c>
      <c r="H173" s="185">
        <v>63.825</v>
      </c>
      <c r="I173" s="186"/>
      <c r="J173" s="187">
        <f>ROUND(I173*H173,2)</f>
        <v>0</v>
      </c>
      <c r="K173" s="183" t="s">
        <v>399</v>
      </c>
      <c r="L173" s="41"/>
      <c r="M173" s="188" t="s">
        <v>19</v>
      </c>
      <c r="N173" s="189" t="s">
        <v>40</v>
      </c>
      <c r="O173" s="66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155</v>
      </c>
      <c r="AT173" s="192" t="s">
        <v>151</v>
      </c>
      <c r="AU173" s="192" t="s">
        <v>78</v>
      </c>
      <c r="AY173" s="19" t="s">
        <v>149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76</v>
      </c>
      <c r="BK173" s="193">
        <f>ROUND(I173*H173,2)</f>
        <v>0</v>
      </c>
      <c r="BL173" s="19" t="s">
        <v>155</v>
      </c>
      <c r="BM173" s="192" t="s">
        <v>1852</v>
      </c>
    </row>
    <row r="174" spans="1:47" s="2" customFormat="1" ht="11.25">
      <c r="A174" s="36"/>
      <c r="B174" s="37"/>
      <c r="C174" s="38"/>
      <c r="D174" s="194" t="s">
        <v>162</v>
      </c>
      <c r="E174" s="38"/>
      <c r="F174" s="195" t="s">
        <v>1853</v>
      </c>
      <c r="G174" s="38"/>
      <c r="H174" s="38"/>
      <c r="I174" s="196"/>
      <c r="J174" s="38"/>
      <c r="K174" s="38"/>
      <c r="L174" s="41"/>
      <c r="M174" s="197"/>
      <c r="N174" s="198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162</v>
      </c>
      <c r="AU174" s="19" t="s">
        <v>78</v>
      </c>
    </row>
    <row r="175" spans="2:63" s="12" customFormat="1" ht="22.9" customHeight="1">
      <c r="B175" s="165"/>
      <c r="C175" s="166"/>
      <c r="D175" s="167" t="s">
        <v>68</v>
      </c>
      <c r="E175" s="179" t="s">
        <v>578</v>
      </c>
      <c r="F175" s="179" t="s">
        <v>579</v>
      </c>
      <c r="G175" s="166"/>
      <c r="H175" s="166"/>
      <c r="I175" s="169"/>
      <c r="J175" s="180">
        <f>BK175</f>
        <v>0</v>
      </c>
      <c r="K175" s="166"/>
      <c r="L175" s="171"/>
      <c r="M175" s="172"/>
      <c r="N175" s="173"/>
      <c r="O175" s="173"/>
      <c r="P175" s="174">
        <f>SUM(P176:P177)</f>
        <v>0</v>
      </c>
      <c r="Q175" s="173"/>
      <c r="R175" s="174">
        <f>SUM(R176:R177)</f>
        <v>0</v>
      </c>
      <c r="S175" s="173"/>
      <c r="T175" s="175">
        <f>SUM(T176:T177)</f>
        <v>0</v>
      </c>
      <c r="AR175" s="176" t="s">
        <v>76</v>
      </c>
      <c r="AT175" s="177" t="s">
        <v>68</v>
      </c>
      <c r="AU175" s="177" t="s">
        <v>76</v>
      </c>
      <c r="AY175" s="176" t="s">
        <v>149</v>
      </c>
      <c r="BK175" s="178">
        <f>SUM(BK176:BK177)</f>
        <v>0</v>
      </c>
    </row>
    <row r="176" spans="1:65" s="2" customFormat="1" ht="24.2" customHeight="1">
      <c r="A176" s="36"/>
      <c r="B176" s="37"/>
      <c r="C176" s="181" t="s">
        <v>359</v>
      </c>
      <c r="D176" s="181" t="s">
        <v>151</v>
      </c>
      <c r="E176" s="182" t="s">
        <v>581</v>
      </c>
      <c r="F176" s="183" t="s">
        <v>582</v>
      </c>
      <c r="G176" s="184" t="s">
        <v>249</v>
      </c>
      <c r="H176" s="185">
        <v>40.29</v>
      </c>
      <c r="I176" s="186"/>
      <c r="J176" s="187">
        <f>ROUND(I176*H176,2)</f>
        <v>0</v>
      </c>
      <c r="K176" s="183" t="s">
        <v>399</v>
      </c>
      <c r="L176" s="41"/>
      <c r="M176" s="188" t="s">
        <v>19</v>
      </c>
      <c r="N176" s="189" t="s">
        <v>40</v>
      </c>
      <c r="O176" s="66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2" t="s">
        <v>155</v>
      </c>
      <c r="AT176" s="192" t="s">
        <v>151</v>
      </c>
      <c r="AU176" s="192" t="s">
        <v>78</v>
      </c>
      <c r="AY176" s="19" t="s">
        <v>149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9" t="s">
        <v>76</v>
      </c>
      <c r="BK176" s="193">
        <f>ROUND(I176*H176,2)</f>
        <v>0</v>
      </c>
      <c r="BL176" s="19" t="s">
        <v>155</v>
      </c>
      <c r="BM176" s="192" t="s">
        <v>1854</v>
      </c>
    </row>
    <row r="177" spans="1:47" s="2" customFormat="1" ht="11.25">
      <c r="A177" s="36"/>
      <c r="B177" s="37"/>
      <c r="C177" s="38"/>
      <c r="D177" s="194" t="s">
        <v>162</v>
      </c>
      <c r="E177" s="38"/>
      <c r="F177" s="195" t="s">
        <v>1855</v>
      </c>
      <c r="G177" s="38"/>
      <c r="H177" s="38"/>
      <c r="I177" s="196"/>
      <c r="J177" s="38"/>
      <c r="K177" s="38"/>
      <c r="L177" s="41"/>
      <c r="M177" s="259"/>
      <c r="N177" s="260"/>
      <c r="O177" s="245"/>
      <c r="P177" s="245"/>
      <c r="Q177" s="245"/>
      <c r="R177" s="245"/>
      <c r="S177" s="245"/>
      <c r="T177" s="261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162</v>
      </c>
      <c r="AU177" s="19" t="s">
        <v>78</v>
      </c>
    </row>
    <row r="178" spans="1:31" s="2" customFormat="1" ht="6.95" customHeight="1">
      <c r="A178" s="36"/>
      <c r="B178" s="49"/>
      <c r="C178" s="50"/>
      <c r="D178" s="50"/>
      <c r="E178" s="50"/>
      <c r="F178" s="50"/>
      <c r="G178" s="50"/>
      <c r="H178" s="50"/>
      <c r="I178" s="50"/>
      <c r="J178" s="50"/>
      <c r="K178" s="50"/>
      <c r="L178" s="41"/>
      <c r="M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</row>
  </sheetData>
  <sheetProtection algorithmName="SHA-512" hashValue="v/rIJyCPU3lNaRkqcSkP8B9W37gR2Ktom6mm+KtN5/NEFOcDHn3P1bAQPCT1FAUsq7KZK/T/bL9nHyRL/j4ZPA==" saltValue="VuUB8wRuzAFVV2UZmLYyokubll4Iy/CCeabqRNgpKBWqGaWL9omYW7bg5LTNyti+zMOLZAeba5u2pHIKKZ+rlw==" spinCount="100000" sheet="1" objects="1" scenarios="1" formatColumns="0" formatRows="0" autoFilter="0"/>
  <autoFilter ref="C91:K177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display="https://podminky.urs.cz/item/CS_URS_2023_01/113154324"/>
    <hyperlink ref="F99" r:id="rId2" display="https://podminky.urs.cz/item/CS_URS_2023_01/122151103"/>
    <hyperlink ref="F101" r:id="rId3" display="https://podminky.urs.cz/item/CS_URS_2023_01/132254201"/>
    <hyperlink ref="F104" r:id="rId4" display="https://podminky.urs.cz/item/CS_URS_2023_01/151101102"/>
    <hyperlink ref="F107" r:id="rId5" display="https://podminky.urs.cz/item/CS_URS_2023_01/151101112"/>
    <hyperlink ref="F109" r:id="rId6" display="https://podminky.urs.cz/item/CS_URS_2023_01/162551108"/>
    <hyperlink ref="F111" r:id="rId7" display="https://podminky.urs.cz/item/CS_URS_2023_01/171201231"/>
    <hyperlink ref="F114" r:id="rId8" display="https://podminky.urs.cz/item/CS_URS_2023_01/174151101"/>
    <hyperlink ref="F117" r:id="rId9" display="https://podminky.urs.cz/item/CS_URS_2023_01/175151101"/>
    <hyperlink ref="F122" r:id="rId10" display="https://podminky.urs.cz/item/CS_URS_2023_01/180404111"/>
    <hyperlink ref="F126" r:id="rId11" display="https://podminky.urs.cz/item/CS_URS_2023_01/181951112"/>
    <hyperlink ref="F130" r:id="rId12" display="https://podminky.urs.cz/item/CS_URS_2023_01/564752111"/>
    <hyperlink ref="F133" r:id="rId13" display="https://podminky.urs.cz/item/CS_URS_2023_01/564910411"/>
    <hyperlink ref="F136" r:id="rId14" display="https://podminky.urs.cz/item/CS_URS_2023_01/564930412"/>
    <hyperlink ref="F138" r:id="rId15" display="https://podminky.urs.cz/item/CS_URS_2023_01/577144111"/>
    <hyperlink ref="F140" r:id="rId16" display="https://podminky.urs.cz/item/CS_URS_2023_01/577145112"/>
    <hyperlink ref="F146" r:id="rId17" display="https://podminky.urs.cz/item/CS_URS_2023_01/596412212"/>
    <hyperlink ref="F148" r:id="rId18" display="https://podminky.urs.cz/item/CS_URS_2023_01/596841120"/>
    <hyperlink ref="F153" r:id="rId19" display="https://podminky.urs.cz/item/CS_URS_2023_01/599142111"/>
    <hyperlink ref="F156" r:id="rId20" display="https://podminky.urs.cz/item/CS_URS_2023_01/837375121"/>
    <hyperlink ref="F158" r:id="rId21" display="https://podminky.urs.cz/item/CS_URS_2023_01/871355211"/>
    <hyperlink ref="F160" r:id="rId22" display="https://podminky.urs.cz/item/CS_URS_2023_01/895941302"/>
    <hyperlink ref="F165" r:id="rId23" display="https://podminky.urs.cz/item/CS_URS_2023_01/916231213"/>
    <hyperlink ref="F169" r:id="rId24" display="https://podminky.urs.cz/item/CS_URS_2023_01/919735112"/>
    <hyperlink ref="F172" r:id="rId25" display="https://podminky.urs.cz/item/CS_URS_2023_01/997221551"/>
    <hyperlink ref="F174" r:id="rId26" display="https://podminky.urs.cz/item/CS_URS_2023_01/997221875"/>
    <hyperlink ref="F177" r:id="rId27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9" t="s">
        <v>105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78</v>
      </c>
    </row>
    <row r="4" spans="2:46" s="1" customFormat="1" ht="24.95" customHeight="1">
      <c r="B4" s="22"/>
      <c r="D4" s="113" t="s">
        <v>111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Oprava povrchu komunikací, výměna vodovodu a oprava kanalizace v Klatovech 2024, 5. část</v>
      </c>
      <c r="F7" s="405"/>
      <c r="G7" s="405"/>
      <c r="H7" s="405"/>
      <c r="L7" s="22"/>
    </row>
    <row r="8" spans="2:12" s="1" customFormat="1" ht="12" customHeight="1">
      <c r="B8" s="22"/>
      <c r="D8" s="115" t="s">
        <v>114</v>
      </c>
      <c r="L8" s="22"/>
    </row>
    <row r="9" spans="1:31" s="2" customFormat="1" ht="16.5" customHeight="1">
      <c r="A9" s="36"/>
      <c r="B9" s="41"/>
      <c r="C9" s="36"/>
      <c r="D9" s="36"/>
      <c r="E9" s="404" t="s">
        <v>1729</v>
      </c>
      <c r="F9" s="406"/>
      <c r="G9" s="406"/>
      <c r="H9" s="406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116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07" t="s">
        <v>1856</v>
      </c>
      <c r="F11" s="406"/>
      <c r="G11" s="406"/>
      <c r="H11" s="406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19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21</v>
      </c>
      <c r="E14" s="36"/>
      <c r="F14" s="105" t="s">
        <v>22</v>
      </c>
      <c r="G14" s="36"/>
      <c r="H14" s="36"/>
      <c r="I14" s="115" t="s">
        <v>23</v>
      </c>
      <c r="J14" s="117" t="str">
        <f>'Rekapitulace stavby'!AN8</f>
        <v>10. 4. 2024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25</v>
      </c>
      <c r="E16" s="36"/>
      <c r="F16" s="36"/>
      <c r="G16" s="36"/>
      <c r="H16" s="36"/>
      <c r="I16" s="115" t="s">
        <v>26</v>
      </c>
      <c r="J16" s="105" t="str">
        <f>IF('Rekapitulace stavby'!AN10="","",'Rekapitulace stavby'!AN10)</f>
        <v/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5" t="s">
        <v>27</v>
      </c>
      <c r="J17" s="105" t="str">
        <f>IF('Rekapitulace stavby'!AN11="","",'Rekapitulace stavby'!AN11)</f>
        <v/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28</v>
      </c>
      <c r="E19" s="36"/>
      <c r="F19" s="36"/>
      <c r="G19" s="36"/>
      <c r="H19" s="36"/>
      <c r="I19" s="115" t="s">
        <v>26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08" t="str">
        <f>'Rekapitulace stavby'!E14</f>
        <v>Vyplň údaj</v>
      </c>
      <c r="F20" s="409"/>
      <c r="G20" s="409"/>
      <c r="H20" s="409"/>
      <c r="I20" s="115" t="s">
        <v>27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30</v>
      </c>
      <c r="E22" s="36"/>
      <c r="F22" s="36"/>
      <c r="G22" s="36"/>
      <c r="H22" s="36"/>
      <c r="I22" s="115" t="s">
        <v>26</v>
      </c>
      <c r="J22" s="105" t="str">
        <f>IF('Rekapitulace stavby'!AN16="","",'Rekapitulace stavby'!AN16)</f>
        <v/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tr">
        <f>IF('Rekapitulace stavby'!E17="","",'Rekapitulace stavby'!E17)</f>
        <v xml:space="preserve"> </v>
      </c>
      <c r="F23" s="36"/>
      <c r="G23" s="36"/>
      <c r="H23" s="36"/>
      <c r="I23" s="115" t="s">
        <v>27</v>
      </c>
      <c r="J23" s="105" t="str">
        <f>IF('Rekapitulace stavby'!AN17="","",'Rekapitulace stavby'!AN17)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32</v>
      </c>
      <c r="E25" s="36"/>
      <c r="F25" s="36"/>
      <c r="G25" s="36"/>
      <c r="H25" s="36"/>
      <c r="I25" s="115" t="s">
        <v>26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5" t="s">
        <v>27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33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410" t="s">
        <v>19</v>
      </c>
      <c r="F29" s="410"/>
      <c r="G29" s="410"/>
      <c r="H29" s="41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35</v>
      </c>
      <c r="E32" s="36"/>
      <c r="F32" s="36"/>
      <c r="G32" s="36"/>
      <c r="H32" s="36"/>
      <c r="I32" s="36"/>
      <c r="J32" s="123">
        <f>ROUND(J94,2)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37</v>
      </c>
      <c r="G34" s="36"/>
      <c r="H34" s="36"/>
      <c r="I34" s="124" t="s">
        <v>36</v>
      </c>
      <c r="J34" s="124" t="s">
        <v>38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5" t="s">
        <v>39</v>
      </c>
      <c r="E35" s="115" t="s">
        <v>40</v>
      </c>
      <c r="F35" s="126">
        <f>ROUND((SUM(BE94:BE153)),2)</f>
        <v>0</v>
      </c>
      <c r="G35" s="36"/>
      <c r="H35" s="36"/>
      <c r="I35" s="127">
        <v>0.21</v>
      </c>
      <c r="J35" s="126">
        <f>ROUND(((SUM(BE94:BE153))*I35),2)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41</v>
      </c>
      <c r="F36" s="126">
        <f>ROUND((SUM(BF94:BF153)),2)</f>
        <v>0</v>
      </c>
      <c r="G36" s="36"/>
      <c r="H36" s="36"/>
      <c r="I36" s="127">
        <v>0.15</v>
      </c>
      <c r="J36" s="126">
        <f>ROUND(((SUM(BF94:BF153))*I36),2)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42</v>
      </c>
      <c r="F37" s="126">
        <f>ROUND((SUM(BG94:BG153)),2)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43</v>
      </c>
      <c r="F38" s="126">
        <f>ROUND((SUM(BH94:BH153)),2)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44</v>
      </c>
      <c r="F39" s="126">
        <f>ROUND((SUM(BI94:BI153)),2)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45</v>
      </c>
      <c r="E41" s="130"/>
      <c r="F41" s="130"/>
      <c r="G41" s="131" t="s">
        <v>46</v>
      </c>
      <c r="H41" s="132" t="s">
        <v>47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118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11" t="str">
        <f>E7</f>
        <v>Oprava povrchu komunikací, výměna vodovodu a oprava kanalizace v Klatovech 2024, 5. část</v>
      </c>
      <c r="F50" s="412"/>
      <c r="G50" s="412"/>
      <c r="H50" s="412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11" t="s">
        <v>1729</v>
      </c>
      <c r="F52" s="413"/>
      <c r="G52" s="413"/>
      <c r="H52" s="413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116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401-2 - VEŘEJNÉ OSVĚTLENÍ</v>
      </c>
      <c r="F54" s="413"/>
      <c r="G54" s="413"/>
      <c r="H54" s="413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10. 4. 2024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30</v>
      </c>
      <c r="J58" s="34" t="str">
        <f>E23</f>
        <v xml:space="preserve"> 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28</v>
      </c>
      <c r="D59" s="38"/>
      <c r="E59" s="38"/>
      <c r="F59" s="29" t="str">
        <f>IF(E20="","",E20)</f>
        <v>Vyplň údaj</v>
      </c>
      <c r="G59" s="38"/>
      <c r="H59" s="38"/>
      <c r="I59" s="31" t="s">
        <v>32</v>
      </c>
      <c r="J59" s="34" t="str">
        <f>E26</f>
        <v xml:space="preserve"> 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119</v>
      </c>
      <c r="D61" s="140"/>
      <c r="E61" s="140"/>
      <c r="F61" s="140"/>
      <c r="G61" s="140"/>
      <c r="H61" s="140"/>
      <c r="I61" s="140"/>
      <c r="J61" s="141" t="s">
        <v>120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67</v>
      </c>
      <c r="D63" s="38"/>
      <c r="E63" s="38"/>
      <c r="F63" s="38"/>
      <c r="G63" s="38"/>
      <c r="H63" s="38"/>
      <c r="I63" s="38"/>
      <c r="J63" s="79">
        <f>J94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121</v>
      </c>
    </row>
    <row r="64" spans="2:12" s="9" customFormat="1" ht="24.95" customHeight="1">
      <c r="B64" s="143"/>
      <c r="C64" s="144"/>
      <c r="D64" s="145" t="s">
        <v>1564</v>
      </c>
      <c r="E64" s="146"/>
      <c r="F64" s="146"/>
      <c r="G64" s="146"/>
      <c r="H64" s="146"/>
      <c r="I64" s="146"/>
      <c r="J64" s="147">
        <f>J95</f>
        <v>0</v>
      </c>
      <c r="K64" s="144"/>
      <c r="L64" s="148"/>
    </row>
    <row r="65" spans="2:12" s="9" customFormat="1" ht="24.95" customHeight="1">
      <c r="B65" s="143"/>
      <c r="C65" s="144"/>
      <c r="D65" s="145" t="s">
        <v>1565</v>
      </c>
      <c r="E65" s="146"/>
      <c r="F65" s="146"/>
      <c r="G65" s="146"/>
      <c r="H65" s="146"/>
      <c r="I65" s="146"/>
      <c r="J65" s="147">
        <f>J119</f>
        <v>0</v>
      </c>
      <c r="K65" s="144"/>
      <c r="L65" s="148"/>
    </row>
    <row r="66" spans="2:12" s="9" customFormat="1" ht="24.95" customHeight="1">
      <c r="B66" s="143"/>
      <c r="C66" s="144"/>
      <c r="D66" s="145" t="s">
        <v>1566</v>
      </c>
      <c r="E66" s="146"/>
      <c r="F66" s="146"/>
      <c r="G66" s="146"/>
      <c r="H66" s="146"/>
      <c r="I66" s="146"/>
      <c r="J66" s="147">
        <f>J122</f>
        <v>0</v>
      </c>
      <c r="K66" s="144"/>
      <c r="L66" s="148"/>
    </row>
    <row r="67" spans="2:12" s="9" customFormat="1" ht="24.95" customHeight="1">
      <c r="B67" s="143"/>
      <c r="C67" s="144"/>
      <c r="D67" s="145" t="s">
        <v>1567</v>
      </c>
      <c r="E67" s="146"/>
      <c r="F67" s="146"/>
      <c r="G67" s="146"/>
      <c r="H67" s="146"/>
      <c r="I67" s="146"/>
      <c r="J67" s="147">
        <f>J137</f>
        <v>0</v>
      </c>
      <c r="K67" s="144"/>
      <c r="L67" s="148"/>
    </row>
    <row r="68" spans="2:12" s="9" customFormat="1" ht="24.95" customHeight="1">
      <c r="B68" s="143"/>
      <c r="C68" s="144"/>
      <c r="D68" s="145" t="s">
        <v>1568</v>
      </c>
      <c r="E68" s="146"/>
      <c r="F68" s="146"/>
      <c r="G68" s="146"/>
      <c r="H68" s="146"/>
      <c r="I68" s="146"/>
      <c r="J68" s="147">
        <f>J142</f>
        <v>0</v>
      </c>
      <c r="K68" s="144"/>
      <c r="L68" s="148"/>
    </row>
    <row r="69" spans="2:12" s="9" customFormat="1" ht="24.95" customHeight="1">
      <c r="B69" s="143"/>
      <c r="C69" s="144"/>
      <c r="D69" s="145" t="s">
        <v>1569</v>
      </c>
      <c r="E69" s="146"/>
      <c r="F69" s="146"/>
      <c r="G69" s="146"/>
      <c r="H69" s="146"/>
      <c r="I69" s="146"/>
      <c r="J69" s="147">
        <f>J145</f>
        <v>0</v>
      </c>
      <c r="K69" s="144"/>
      <c r="L69" s="148"/>
    </row>
    <row r="70" spans="2:12" s="9" customFormat="1" ht="24.95" customHeight="1">
      <c r="B70" s="143"/>
      <c r="C70" s="144"/>
      <c r="D70" s="145" t="s">
        <v>1570</v>
      </c>
      <c r="E70" s="146"/>
      <c r="F70" s="146"/>
      <c r="G70" s="146"/>
      <c r="H70" s="146"/>
      <c r="I70" s="146"/>
      <c r="J70" s="147">
        <f>J147</f>
        <v>0</v>
      </c>
      <c r="K70" s="144"/>
      <c r="L70" s="148"/>
    </row>
    <row r="71" spans="2:12" s="9" customFormat="1" ht="24.95" customHeight="1">
      <c r="B71" s="143"/>
      <c r="C71" s="144"/>
      <c r="D71" s="145" t="s">
        <v>1571</v>
      </c>
      <c r="E71" s="146"/>
      <c r="F71" s="146"/>
      <c r="G71" s="146"/>
      <c r="H71" s="146"/>
      <c r="I71" s="146"/>
      <c r="J71" s="147">
        <f>J151</f>
        <v>0</v>
      </c>
      <c r="K71" s="144"/>
      <c r="L71" s="148"/>
    </row>
    <row r="72" spans="2:12" s="9" customFormat="1" ht="24.95" customHeight="1">
      <c r="B72" s="143"/>
      <c r="C72" s="144"/>
      <c r="D72" s="145" t="s">
        <v>1572</v>
      </c>
      <c r="E72" s="146"/>
      <c r="F72" s="146"/>
      <c r="G72" s="146"/>
      <c r="H72" s="146"/>
      <c r="I72" s="146"/>
      <c r="J72" s="147">
        <f>J152</f>
        <v>0</v>
      </c>
      <c r="K72" s="144"/>
      <c r="L72" s="148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134</v>
      </c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411" t="str">
        <f>E7</f>
        <v>Oprava povrchu komunikací, výměna vodovodu a oprava kanalizace v Klatovech 2024, 5. část</v>
      </c>
      <c r="F82" s="412"/>
      <c r="G82" s="412"/>
      <c r="H82" s="412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114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411" t="s">
        <v>1729</v>
      </c>
      <c r="F84" s="413"/>
      <c r="G84" s="413"/>
      <c r="H84" s="413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116</v>
      </c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65" t="str">
        <f>E11</f>
        <v>SO 401-2 - VEŘEJNÉ OSVĚTLENÍ</v>
      </c>
      <c r="F86" s="413"/>
      <c r="G86" s="413"/>
      <c r="H86" s="413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F14</f>
        <v xml:space="preserve"> </v>
      </c>
      <c r="G88" s="38"/>
      <c r="H88" s="38"/>
      <c r="I88" s="31" t="s">
        <v>23</v>
      </c>
      <c r="J88" s="61" t="str">
        <f>IF(J14="","",J14)</f>
        <v>10. 4. 2024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25</v>
      </c>
      <c r="D90" s="38"/>
      <c r="E90" s="38"/>
      <c r="F90" s="29" t="str">
        <f>E17</f>
        <v xml:space="preserve"> </v>
      </c>
      <c r="G90" s="38"/>
      <c r="H90" s="38"/>
      <c r="I90" s="31" t="s">
        <v>30</v>
      </c>
      <c r="J90" s="34" t="str">
        <f>E23</f>
        <v xml:space="preserve"> 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28</v>
      </c>
      <c r="D91" s="38"/>
      <c r="E91" s="38"/>
      <c r="F91" s="29" t="str">
        <f>IF(E20="","",E20)</f>
        <v>Vyplň údaj</v>
      </c>
      <c r="G91" s="38"/>
      <c r="H91" s="38"/>
      <c r="I91" s="31" t="s">
        <v>32</v>
      </c>
      <c r="J91" s="34" t="str">
        <f>E26</f>
        <v xml:space="preserve"> </v>
      </c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4"/>
      <c r="B93" s="155"/>
      <c r="C93" s="156" t="s">
        <v>135</v>
      </c>
      <c r="D93" s="157" t="s">
        <v>54</v>
      </c>
      <c r="E93" s="157" t="s">
        <v>50</v>
      </c>
      <c r="F93" s="157" t="s">
        <v>51</v>
      </c>
      <c r="G93" s="157" t="s">
        <v>136</v>
      </c>
      <c r="H93" s="157" t="s">
        <v>137</v>
      </c>
      <c r="I93" s="157" t="s">
        <v>138</v>
      </c>
      <c r="J93" s="157" t="s">
        <v>120</v>
      </c>
      <c r="K93" s="158" t="s">
        <v>139</v>
      </c>
      <c r="L93" s="159"/>
      <c r="M93" s="70" t="s">
        <v>19</v>
      </c>
      <c r="N93" s="71" t="s">
        <v>39</v>
      </c>
      <c r="O93" s="71" t="s">
        <v>140</v>
      </c>
      <c r="P93" s="71" t="s">
        <v>141</v>
      </c>
      <c r="Q93" s="71" t="s">
        <v>142</v>
      </c>
      <c r="R93" s="71" t="s">
        <v>143</v>
      </c>
      <c r="S93" s="71" t="s">
        <v>144</v>
      </c>
      <c r="T93" s="72" t="s">
        <v>145</v>
      </c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</row>
    <row r="94" spans="1:63" s="2" customFormat="1" ht="22.9" customHeight="1">
      <c r="A94" s="36"/>
      <c r="B94" s="37"/>
      <c r="C94" s="77" t="s">
        <v>146</v>
      </c>
      <c r="D94" s="38"/>
      <c r="E94" s="38"/>
      <c r="F94" s="38"/>
      <c r="G94" s="38"/>
      <c r="H94" s="38"/>
      <c r="I94" s="38"/>
      <c r="J94" s="160">
        <f>BK94</f>
        <v>0</v>
      </c>
      <c r="K94" s="38"/>
      <c r="L94" s="41"/>
      <c r="M94" s="73"/>
      <c r="N94" s="161"/>
      <c r="O94" s="74"/>
      <c r="P94" s="162">
        <f>P95+P119+P122+P137+P142+P145+P147+P151+P152</f>
        <v>0</v>
      </c>
      <c r="Q94" s="74"/>
      <c r="R94" s="162">
        <f>R95+R119+R122+R137+R142+R145+R147+R151+R152</f>
        <v>0</v>
      </c>
      <c r="S94" s="74"/>
      <c r="T94" s="163">
        <f>T95+T119+T122+T137+T142+T145+T147+T151+T152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68</v>
      </c>
      <c r="AU94" s="19" t="s">
        <v>121</v>
      </c>
      <c r="BK94" s="164">
        <f>BK95+BK119+BK122+BK137+BK142+BK145+BK147+BK151+BK152</f>
        <v>0</v>
      </c>
    </row>
    <row r="95" spans="2:63" s="12" customFormat="1" ht="25.9" customHeight="1">
      <c r="B95" s="165"/>
      <c r="C95" s="166"/>
      <c r="D95" s="167" t="s">
        <v>68</v>
      </c>
      <c r="E95" s="168" t="s">
        <v>1599</v>
      </c>
      <c r="F95" s="168" t="s">
        <v>1600</v>
      </c>
      <c r="G95" s="166"/>
      <c r="H95" s="166"/>
      <c r="I95" s="169"/>
      <c r="J95" s="170">
        <f>BK95</f>
        <v>0</v>
      </c>
      <c r="K95" s="166"/>
      <c r="L95" s="171"/>
      <c r="M95" s="172"/>
      <c r="N95" s="173"/>
      <c r="O95" s="173"/>
      <c r="P95" s="174">
        <f>SUM(P96:P118)</f>
        <v>0</v>
      </c>
      <c r="Q95" s="173"/>
      <c r="R95" s="174">
        <f>SUM(R96:R118)</f>
        <v>0</v>
      </c>
      <c r="S95" s="173"/>
      <c r="T95" s="175">
        <f>SUM(T96:T118)</f>
        <v>0</v>
      </c>
      <c r="AR95" s="176" t="s">
        <v>76</v>
      </c>
      <c r="AT95" s="177" t="s">
        <v>68</v>
      </c>
      <c r="AU95" s="177" t="s">
        <v>69</v>
      </c>
      <c r="AY95" s="176" t="s">
        <v>149</v>
      </c>
      <c r="BK95" s="178">
        <f>SUM(BK96:BK118)</f>
        <v>0</v>
      </c>
    </row>
    <row r="96" spans="1:65" s="2" customFormat="1" ht="16.5" customHeight="1">
      <c r="A96" s="36"/>
      <c r="B96" s="37"/>
      <c r="C96" s="181" t="s">
        <v>76</v>
      </c>
      <c r="D96" s="181" t="s">
        <v>151</v>
      </c>
      <c r="E96" s="182" t="s">
        <v>1601</v>
      </c>
      <c r="F96" s="183" t="s">
        <v>1602</v>
      </c>
      <c r="G96" s="184" t="s">
        <v>382</v>
      </c>
      <c r="H96" s="185">
        <v>3</v>
      </c>
      <c r="I96" s="186"/>
      <c r="J96" s="187">
        <f aca="true" t="shared" si="0" ref="J96:J118">ROUND(I96*H96,2)</f>
        <v>0</v>
      </c>
      <c r="K96" s="183" t="s">
        <v>19</v>
      </c>
      <c r="L96" s="41"/>
      <c r="M96" s="188" t="s">
        <v>19</v>
      </c>
      <c r="N96" s="189" t="s">
        <v>40</v>
      </c>
      <c r="O96" s="66"/>
      <c r="P96" s="190">
        <f aca="true" t="shared" si="1" ref="P96:P118">O96*H96</f>
        <v>0</v>
      </c>
      <c r="Q96" s="190">
        <v>0</v>
      </c>
      <c r="R96" s="190">
        <f aca="true" t="shared" si="2" ref="R96:R118">Q96*H96</f>
        <v>0</v>
      </c>
      <c r="S96" s="190">
        <v>0</v>
      </c>
      <c r="T96" s="191">
        <f aca="true" t="shared" si="3" ref="T96:T118"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2" t="s">
        <v>155</v>
      </c>
      <c r="AT96" s="192" t="s">
        <v>151</v>
      </c>
      <c r="AU96" s="192" t="s">
        <v>76</v>
      </c>
      <c r="AY96" s="19" t="s">
        <v>149</v>
      </c>
      <c r="BE96" s="193">
        <f aca="true" t="shared" si="4" ref="BE96:BE118">IF(N96="základní",J96,0)</f>
        <v>0</v>
      </c>
      <c r="BF96" s="193">
        <f aca="true" t="shared" si="5" ref="BF96:BF118">IF(N96="snížená",J96,0)</f>
        <v>0</v>
      </c>
      <c r="BG96" s="193">
        <f aca="true" t="shared" si="6" ref="BG96:BG118">IF(N96="zákl. přenesená",J96,0)</f>
        <v>0</v>
      </c>
      <c r="BH96" s="193">
        <f aca="true" t="shared" si="7" ref="BH96:BH118">IF(N96="sníž. přenesená",J96,0)</f>
        <v>0</v>
      </c>
      <c r="BI96" s="193">
        <f aca="true" t="shared" si="8" ref="BI96:BI118">IF(N96="nulová",J96,0)</f>
        <v>0</v>
      </c>
      <c r="BJ96" s="19" t="s">
        <v>76</v>
      </c>
      <c r="BK96" s="193">
        <f aca="true" t="shared" si="9" ref="BK96:BK118">ROUND(I96*H96,2)</f>
        <v>0</v>
      </c>
      <c r="BL96" s="19" t="s">
        <v>155</v>
      </c>
      <c r="BM96" s="192" t="s">
        <v>78</v>
      </c>
    </row>
    <row r="97" spans="1:65" s="2" customFormat="1" ht="16.5" customHeight="1">
      <c r="A97" s="36"/>
      <c r="B97" s="37"/>
      <c r="C97" s="233" t="s">
        <v>78</v>
      </c>
      <c r="D97" s="233" t="s">
        <v>246</v>
      </c>
      <c r="E97" s="234" t="s">
        <v>1603</v>
      </c>
      <c r="F97" s="235" t="s">
        <v>1604</v>
      </c>
      <c r="G97" s="236" t="s">
        <v>382</v>
      </c>
      <c r="H97" s="237">
        <v>3</v>
      </c>
      <c r="I97" s="238"/>
      <c r="J97" s="239">
        <f t="shared" si="0"/>
        <v>0</v>
      </c>
      <c r="K97" s="235" t="s">
        <v>19</v>
      </c>
      <c r="L97" s="240"/>
      <c r="M97" s="241" t="s">
        <v>19</v>
      </c>
      <c r="N97" s="242" t="s">
        <v>40</v>
      </c>
      <c r="O97" s="66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2" t="s">
        <v>203</v>
      </c>
      <c r="AT97" s="192" t="s">
        <v>246</v>
      </c>
      <c r="AU97" s="192" t="s">
        <v>76</v>
      </c>
      <c r="AY97" s="19" t="s">
        <v>149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19" t="s">
        <v>76</v>
      </c>
      <c r="BK97" s="193">
        <f t="shared" si="9"/>
        <v>0</v>
      </c>
      <c r="BL97" s="19" t="s">
        <v>155</v>
      </c>
      <c r="BM97" s="192" t="s">
        <v>155</v>
      </c>
    </row>
    <row r="98" spans="1:65" s="2" customFormat="1" ht="16.5" customHeight="1">
      <c r="A98" s="36"/>
      <c r="B98" s="37"/>
      <c r="C98" s="181" t="s">
        <v>167</v>
      </c>
      <c r="D98" s="181" t="s">
        <v>151</v>
      </c>
      <c r="E98" s="182" t="s">
        <v>1605</v>
      </c>
      <c r="F98" s="183" t="s">
        <v>1606</v>
      </c>
      <c r="G98" s="184" t="s">
        <v>382</v>
      </c>
      <c r="H98" s="185">
        <v>3</v>
      </c>
      <c r="I98" s="186"/>
      <c r="J98" s="187">
        <f t="shared" si="0"/>
        <v>0</v>
      </c>
      <c r="K98" s="183" t="s">
        <v>19</v>
      </c>
      <c r="L98" s="41"/>
      <c r="M98" s="188" t="s">
        <v>19</v>
      </c>
      <c r="N98" s="189" t="s">
        <v>40</v>
      </c>
      <c r="O98" s="66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2" t="s">
        <v>155</v>
      </c>
      <c r="AT98" s="192" t="s">
        <v>151</v>
      </c>
      <c r="AU98" s="192" t="s">
        <v>76</v>
      </c>
      <c r="AY98" s="19" t="s">
        <v>149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19" t="s">
        <v>76</v>
      </c>
      <c r="BK98" s="193">
        <f t="shared" si="9"/>
        <v>0</v>
      </c>
      <c r="BL98" s="19" t="s">
        <v>155</v>
      </c>
      <c r="BM98" s="192" t="s">
        <v>188</v>
      </c>
    </row>
    <row r="99" spans="1:65" s="2" customFormat="1" ht="16.5" customHeight="1">
      <c r="A99" s="36"/>
      <c r="B99" s="37"/>
      <c r="C99" s="233" t="s">
        <v>155</v>
      </c>
      <c r="D99" s="233" t="s">
        <v>246</v>
      </c>
      <c r="E99" s="234" t="s">
        <v>1607</v>
      </c>
      <c r="F99" s="235" t="s">
        <v>1608</v>
      </c>
      <c r="G99" s="236" t="s">
        <v>382</v>
      </c>
      <c r="H99" s="237">
        <v>3</v>
      </c>
      <c r="I99" s="238"/>
      <c r="J99" s="239">
        <f t="shared" si="0"/>
        <v>0</v>
      </c>
      <c r="K99" s="235" t="s">
        <v>19</v>
      </c>
      <c r="L99" s="240"/>
      <c r="M99" s="241" t="s">
        <v>19</v>
      </c>
      <c r="N99" s="242" t="s">
        <v>40</v>
      </c>
      <c r="O99" s="66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203</v>
      </c>
      <c r="AT99" s="192" t="s">
        <v>246</v>
      </c>
      <c r="AU99" s="192" t="s">
        <v>76</v>
      </c>
      <c r="AY99" s="19" t="s">
        <v>149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19" t="s">
        <v>76</v>
      </c>
      <c r="BK99" s="193">
        <f t="shared" si="9"/>
        <v>0</v>
      </c>
      <c r="BL99" s="19" t="s">
        <v>155</v>
      </c>
      <c r="BM99" s="192" t="s">
        <v>203</v>
      </c>
    </row>
    <row r="100" spans="1:65" s="2" customFormat="1" ht="16.5" customHeight="1">
      <c r="A100" s="36"/>
      <c r="B100" s="37"/>
      <c r="C100" s="181" t="s">
        <v>180</v>
      </c>
      <c r="D100" s="181" t="s">
        <v>151</v>
      </c>
      <c r="E100" s="182" t="s">
        <v>1609</v>
      </c>
      <c r="F100" s="183" t="s">
        <v>1610</v>
      </c>
      <c r="G100" s="184" t="s">
        <v>382</v>
      </c>
      <c r="H100" s="185">
        <v>3</v>
      </c>
      <c r="I100" s="186"/>
      <c r="J100" s="187">
        <f t="shared" si="0"/>
        <v>0</v>
      </c>
      <c r="K100" s="183" t="s">
        <v>19</v>
      </c>
      <c r="L100" s="41"/>
      <c r="M100" s="188" t="s">
        <v>19</v>
      </c>
      <c r="N100" s="189" t="s">
        <v>40</v>
      </c>
      <c r="O100" s="66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155</v>
      </c>
      <c r="AT100" s="192" t="s">
        <v>151</v>
      </c>
      <c r="AU100" s="192" t="s">
        <v>76</v>
      </c>
      <c r="AY100" s="19" t="s">
        <v>149</v>
      </c>
      <c r="BE100" s="193">
        <f t="shared" si="4"/>
        <v>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19" t="s">
        <v>76</v>
      </c>
      <c r="BK100" s="193">
        <f t="shared" si="9"/>
        <v>0</v>
      </c>
      <c r="BL100" s="19" t="s">
        <v>155</v>
      </c>
      <c r="BM100" s="192" t="s">
        <v>224</v>
      </c>
    </row>
    <row r="101" spans="1:65" s="2" customFormat="1" ht="16.5" customHeight="1">
      <c r="A101" s="36"/>
      <c r="B101" s="37"/>
      <c r="C101" s="233" t="s">
        <v>188</v>
      </c>
      <c r="D101" s="233" t="s">
        <v>246</v>
      </c>
      <c r="E101" s="234" t="s">
        <v>1611</v>
      </c>
      <c r="F101" s="235" t="s">
        <v>1612</v>
      </c>
      <c r="G101" s="236" t="s">
        <v>382</v>
      </c>
      <c r="H101" s="237">
        <v>3</v>
      </c>
      <c r="I101" s="238"/>
      <c r="J101" s="239">
        <f t="shared" si="0"/>
        <v>0</v>
      </c>
      <c r="K101" s="235" t="s">
        <v>19</v>
      </c>
      <c r="L101" s="240"/>
      <c r="M101" s="241" t="s">
        <v>19</v>
      </c>
      <c r="N101" s="242" t="s">
        <v>40</v>
      </c>
      <c r="O101" s="66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203</v>
      </c>
      <c r="AT101" s="192" t="s">
        <v>246</v>
      </c>
      <c r="AU101" s="192" t="s">
        <v>76</v>
      </c>
      <c r="AY101" s="19" t="s">
        <v>149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19" t="s">
        <v>76</v>
      </c>
      <c r="BK101" s="193">
        <f t="shared" si="9"/>
        <v>0</v>
      </c>
      <c r="BL101" s="19" t="s">
        <v>155</v>
      </c>
      <c r="BM101" s="192" t="s">
        <v>237</v>
      </c>
    </row>
    <row r="102" spans="1:65" s="2" customFormat="1" ht="16.5" customHeight="1">
      <c r="A102" s="36"/>
      <c r="B102" s="37"/>
      <c r="C102" s="233" t="s">
        <v>196</v>
      </c>
      <c r="D102" s="233" t="s">
        <v>246</v>
      </c>
      <c r="E102" s="234" t="s">
        <v>1613</v>
      </c>
      <c r="F102" s="235" t="s">
        <v>1614</v>
      </c>
      <c r="G102" s="236" t="s">
        <v>191</v>
      </c>
      <c r="H102" s="237">
        <v>25</v>
      </c>
      <c r="I102" s="238"/>
      <c r="J102" s="239">
        <f t="shared" si="0"/>
        <v>0</v>
      </c>
      <c r="K102" s="235" t="s">
        <v>19</v>
      </c>
      <c r="L102" s="240"/>
      <c r="M102" s="241" t="s">
        <v>19</v>
      </c>
      <c r="N102" s="242" t="s">
        <v>40</v>
      </c>
      <c r="O102" s="66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203</v>
      </c>
      <c r="AT102" s="192" t="s">
        <v>246</v>
      </c>
      <c r="AU102" s="192" t="s">
        <v>76</v>
      </c>
      <c r="AY102" s="19" t="s">
        <v>149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9" t="s">
        <v>76</v>
      </c>
      <c r="BK102" s="193">
        <f t="shared" si="9"/>
        <v>0</v>
      </c>
      <c r="BL102" s="19" t="s">
        <v>155</v>
      </c>
      <c r="BM102" s="192" t="s">
        <v>252</v>
      </c>
    </row>
    <row r="103" spans="1:65" s="2" customFormat="1" ht="16.5" customHeight="1">
      <c r="A103" s="36"/>
      <c r="B103" s="37"/>
      <c r="C103" s="181" t="s">
        <v>203</v>
      </c>
      <c r="D103" s="181" t="s">
        <v>151</v>
      </c>
      <c r="E103" s="182" t="s">
        <v>1615</v>
      </c>
      <c r="F103" s="183" t="s">
        <v>1616</v>
      </c>
      <c r="G103" s="184" t="s">
        <v>191</v>
      </c>
      <c r="H103" s="185">
        <v>70</v>
      </c>
      <c r="I103" s="186"/>
      <c r="J103" s="187">
        <f t="shared" si="0"/>
        <v>0</v>
      </c>
      <c r="K103" s="183" t="s">
        <v>19</v>
      </c>
      <c r="L103" s="41"/>
      <c r="M103" s="188" t="s">
        <v>19</v>
      </c>
      <c r="N103" s="189" t="s">
        <v>40</v>
      </c>
      <c r="O103" s="66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155</v>
      </c>
      <c r="AT103" s="192" t="s">
        <v>151</v>
      </c>
      <c r="AU103" s="192" t="s">
        <v>76</v>
      </c>
      <c r="AY103" s="19" t="s">
        <v>149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19" t="s">
        <v>76</v>
      </c>
      <c r="BK103" s="193">
        <f t="shared" si="9"/>
        <v>0</v>
      </c>
      <c r="BL103" s="19" t="s">
        <v>155</v>
      </c>
      <c r="BM103" s="192" t="s">
        <v>262</v>
      </c>
    </row>
    <row r="104" spans="1:65" s="2" customFormat="1" ht="16.5" customHeight="1">
      <c r="A104" s="36"/>
      <c r="B104" s="37"/>
      <c r="C104" s="233" t="s">
        <v>211</v>
      </c>
      <c r="D104" s="233" t="s">
        <v>246</v>
      </c>
      <c r="E104" s="234" t="s">
        <v>1617</v>
      </c>
      <c r="F104" s="235" t="s">
        <v>1618</v>
      </c>
      <c r="G104" s="236" t="s">
        <v>191</v>
      </c>
      <c r="H104" s="237">
        <v>70</v>
      </c>
      <c r="I104" s="238"/>
      <c r="J104" s="239">
        <f t="shared" si="0"/>
        <v>0</v>
      </c>
      <c r="K104" s="235" t="s">
        <v>19</v>
      </c>
      <c r="L104" s="240"/>
      <c r="M104" s="241" t="s">
        <v>19</v>
      </c>
      <c r="N104" s="242" t="s">
        <v>40</v>
      </c>
      <c r="O104" s="66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203</v>
      </c>
      <c r="AT104" s="192" t="s">
        <v>246</v>
      </c>
      <c r="AU104" s="192" t="s">
        <v>76</v>
      </c>
      <c r="AY104" s="19" t="s">
        <v>149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9" t="s">
        <v>76</v>
      </c>
      <c r="BK104" s="193">
        <f t="shared" si="9"/>
        <v>0</v>
      </c>
      <c r="BL104" s="19" t="s">
        <v>155</v>
      </c>
      <c r="BM104" s="192" t="s">
        <v>273</v>
      </c>
    </row>
    <row r="105" spans="1:65" s="2" customFormat="1" ht="16.5" customHeight="1">
      <c r="A105" s="36"/>
      <c r="B105" s="37"/>
      <c r="C105" s="181" t="s">
        <v>224</v>
      </c>
      <c r="D105" s="181" t="s">
        <v>151</v>
      </c>
      <c r="E105" s="182" t="s">
        <v>1619</v>
      </c>
      <c r="F105" s="183" t="s">
        <v>1620</v>
      </c>
      <c r="G105" s="184" t="s">
        <v>191</v>
      </c>
      <c r="H105" s="185">
        <v>15</v>
      </c>
      <c r="I105" s="186"/>
      <c r="J105" s="187">
        <f t="shared" si="0"/>
        <v>0</v>
      </c>
      <c r="K105" s="183" t="s">
        <v>19</v>
      </c>
      <c r="L105" s="41"/>
      <c r="M105" s="188" t="s">
        <v>19</v>
      </c>
      <c r="N105" s="189" t="s">
        <v>40</v>
      </c>
      <c r="O105" s="66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155</v>
      </c>
      <c r="AT105" s="192" t="s">
        <v>151</v>
      </c>
      <c r="AU105" s="192" t="s">
        <v>76</v>
      </c>
      <c r="AY105" s="19" t="s">
        <v>149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9" t="s">
        <v>76</v>
      </c>
      <c r="BK105" s="193">
        <f t="shared" si="9"/>
        <v>0</v>
      </c>
      <c r="BL105" s="19" t="s">
        <v>155</v>
      </c>
      <c r="BM105" s="192" t="s">
        <v>287</v>
      </c>
    </row>
    <row r="106" spans="1:65" s="2" customFormat="1" ht="16.5" customHeight="1">
      <c r="A106" s="36"/>
      <c r="B106" s="37"/>
      <c r="C106" s="233" t="s">
        <v>233</v>
      </c>
      <c r="D106" s="233" t="s">
        <v>246</v>
      </c>
      <c r="E106" s="234" t="s">
        <v>1621</v>
      </c>
      <c r="F106" s="235" t="s">
        <v>1622</v>
      </c>
      <c r="G106" s="236" t="s">
        <v>191</v>
      </c>
      <c r="H106" s="237">
        <v>15</v>
      </c>
      <c r="I106" s="238"/>
      <c r="J106" s="239">
        <f t="shared" si="0"/>
        <v>0</v>
      </c>
      <c r="K106" s="235" t="s">
        <v>19</v>
      </c>
      <c r="L106" s="240"/>
      <c r="M106" s="241" t="s">
        <v>19</v>
      </c>
      <c r="N106" s="242" t="s">
        <v>40</v>
      </c>
      <c r="O106" s="66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203</v>
      </c>
      <c r="AT106" s="192" t="s">
        <v>246</v>
      </c>
      <c r="AU106" s="192" t="s">
        <v>76</v>
      </c>
      <c r="AY106" s="19" t="s">
        <v>149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9" t="s">
        <v>76</v>
      </c>
      <c r="BK106" s="193">
        <f t="shared" si="9"/>
        <v>0</v>
      </c>
      <c r="BL106" s="19" t="s">
        <v>155</v>
      </c>
      <c r="BM106" s="192" t="s">
        <v>298</v>
      </c>
    </row>
    <row r="107" spans="1:65" s="2" customFormat="1" ht="16.5" customHeight="1">
      <c r="A107" s="36"/>
      <c r="B107" s="37"/>
      <c r="C107" s="181" t="s">
        <v>237</v>
      </c>
      <c r="D107" s="181" t="s">
        <v>151</v>
      </c>
      <c r="E107" s="182" t="s">
        <v>1623</v>
      </c>
      <c r="F107" s="183" t="s">
        <v>1624</v>
      </c>
      <c r="G107" s="184" t="s">
        <v>191</v>
      </c>
      <c r="H107" s="185">
        <v>75</v>
      </c>
      <c r="I107" s="186"/>
      <c r="J107" s="187">
        <f t="shared" si="0"/>
        <v>0</v>
      </c>
      <c r="K107" s="183" t="s">
        <v>19</v>
      </c>
      <c r="L107" s="41"/>
      <c r="M107" s="188" t="s">
        <v>19</v>
      </c>
      <c r="N107" s="189" t="s">
        <v>40</v>
      </c>
      <c r="O107" s="66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155</v>
      </c>
      <c r="AT107" s="192" t="s">
        <v>151</v>
      </c>
      <c r="AU107" s="192" t="s">
        <v>76</v>
      </c>
      <c r="AY107" s="19" t="s">
        <v>149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9" t="s">
        <v>76</v>
      </c>
      <c r="BK107" s="193">
        <f t="shared" si="9"/>
        <v>0</v>
      </c>
      <c r="BL107" s="19" t="s">
        <v>155</v>
      </c>
      <c r="BM107" s="192" t="s">
        <v>308</v>
      </c>
    </row>
    <row r="108" spans="1:65" s="2" customFormat="1" ht="16.5" customHeight="1">
      <c r="A108" s="36"/>
      <c r="B108" s="37"/>
      <c r="C108" s="233" t="s">
        <v>245</v>
      </c>
      <c r="D108" s="233" t="s">
        <v>246</v>
      </c>
      <c r="E108" s="234" t="s">
        <v>1625</v>
      </c>
      <c r="F108" s="235" t="s">
        <v>1626</v>
      </c>
      <c r="G108" s="236" t="s">
        <v>270</v>
      </c>
      <c r="H108" s="237">
        <v>46.5</v>
      </c>
      <c r="I108" s="238"/>
      <c r="J108" s="239">
        <f t="shared" si="0"/>
        <v>0</v>
      </c>
      <c r="K108" s="235" t="s">
        <v>19</v>
      </c>
      <c r="L108" s="240"/>
      <c r="M108" s="241" t="s">
        <v>19</v>
      </c>
      <c r="N108" s="242" t="s">
        <v>40</v>
      </c>
      <c r="O108" s="66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203</v>
      </c>
      <c r="AT108" s="192" t="s">
        <v>246</v>
      </c>
      <c r="AU108" s="192" t="s">
        <v>76</v>
      </c>
      <c r="AY108" s="19" t="s">
        <v>149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9" t="s">
        <v>76</v>
      </c>
      <c r="BK108" s="193">
        <f t="shared" si="9"/>
        <v>0</v>
      </c>
      <c r="BL108" s="19" t="s">
        <v>155</v>
      </c>
      <c r="BM108" s="192" t="s">
        <v>318</v>
      </c>
    </row>
    <row r="109" spans="1:65" s="2" customFormat="1" ht="16.5" customHeight="1">
      <c r="A109" s="36"/>
      <c r="B109" s="37"/>
      <c r="C109" s="181" t="s">
        <v>252</v>
      </c>
      <c r="D109" s="181" t="s">
        <v>151</v>
      </c>
      <c r="E109" s="182" t="s">
        <v>1627</v>
      </c>
      <c r="F109" s="183" t="s">
        <v>1628</v>
      </c>
      <c r="G109" s="184" t="s">
        <v>382</v>
      </c>
      <c r="H109" s="185">
        <v>11</v>
      </c>
      <c r="I109" s="186"/>
      <c r="J109" s="187">
        <f t="shared" si="0"/>
        <v>0</v>
      </c>
      <c r="K109" s="183" t="s">
        <v>19</v>
      </c>
      <c r="L109" s="41"/>
      <c r="M109" s="188" t="s">
        <v>19</v>
      </c>
      <c r="N109" s="189" t="s">
        <v>40</v>
      </c>
      <c r="O109" s="66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155</v>
      </c>
      <c r="AT109" s="192" t="s">
        <v>151</v>
      </c>
      <c r="AU109" s="192" t="s">
        <v>76</v>
      </c>
      <c r="AY109" s="19" t="s">
        <v>149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19" t="s">
        <v>76</v>
      </c>
      <c r="BK109" s="193">
        <f t="shared" si="9"/>
        <v>0</v>
      </c>
      <c r="BL109" s="19" t="s">
        <v>155</v>
      </c>
      <c r="BM109" s="192" t="s">
        <v>328</v>
      </c>
    </row>
    <row r="110" spans="1:65" s="2" customFormat="1" ht="16.5" customHeight="1">
      <c r="A110" s="36"/>
      <c r="B110" s="37"/>
      <c r="C110" s="233" t="s">
        <v>8</v>
      </c>
      <c r="D110" s="233" t="s">
        <v>246</v>
      </c>
      <c r="E110" s="234" t="s">
        <v>1629</v>
      </c>
      <c r="F110" s="235" t="s">
        <v>1630</v>
      </c>
      <c r="G110" s="236" t="s">
        <v>382</v>
      </c>
      <c r="H110" s="237">
        <v>8</v>
      </c>
      <c r="I110" s="238"/>
      <c r="J110" s="239">
        <f t="shared" si="0"/>
        <v>0</v>
      </c>
      <c r="K110" s="235" t="s">
        <v>19</v>
      </c>
      <c r="L110" s="240"/>
      <c r="M110" s="241" t="s">
        <v>19</v>
      </c>
      <c r="N110" s="242" t="s">
        <v>40</v>
      </c>
      <c r="O110" s="66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203</v>
      </c>
      <c r="AT110" s="192" t="s">
        <v>246</v>
      </c>
      <c r="AU110" s="192" t="s">
        <v>76</v>
      </c>
      <c r="AY110" s="19" t="s">
        <v>149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19" t="s">
        <v>76</v>
      </c>
      <c r="BK110" s="193">
        <f t="shared" si="9"/>
        <v>0</v>
      </c>
      <c r="BL110" s="19" t="s">
        <v>155</v>
      </c>
      <c r="BM110" s="192" t="s">
        <v>338</v>
      </c>
    </row>
    <row r="111" spans="1:65" s="2" customFormat="1" ht="16.5" customHeight="1">
      <c r="A111" s="36"/>
      <c r="B111" s="37"/>
      <c r="C111" s="233" t="s">
        <v>262</v>
      </c>
      <c r="D111" s="233" t="s">
        <v>246</v>
      </c>
      <c r="E111" s="234" t="s">
        <v>1631</v>
      </c>
      <c r="F111" s="235" t="s">
        <v>1632</v>
      </c>
      <c r="G111" s="236" t="s">
        <v>382</v>
      </c>
      <c r="H111" s="237">
        <v>3</v>
      </c>
      <c r="I111" s="238"/>
      <c r="J111" s="239">
        <f t="shared" si="0"/>
        <v>0</v>
      </c>
      <c r="K111" s="235" t="s">
        <v>19</v>
      </c>
      <c r="L111" s="240"/>
      <c r="M111" s="241" t="s">
        <v>19</v>
      </c>
      <c r="N111" s="242" t="s">
        <v>40</v>
      </c>
      <c r="O111" s="66"/>
      <c r="P111" s="190">
        <f t="shared" si="1"/>
        <v>0</v>
      </c>
      <c r="Q111" s="190">
        <v>0</v>
      </c>
      <c r="R111" s="190">
        <f t="shared" si="2"/>
        <v>0</v>
      </c>
      <c r="S111" s="190">
        <v>0</v>
      </c>
      <c r="T111" s="191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203</v>
      </c>
      <c r="AT111" s="192" t="s">
        <v>246</v>
      </c>
      <c r="AU111" s="192" t="s">
        <v>76</v>
      </c>
      <c r="AY111" s="19" t="s">
        <v>149</v>
      </c>
      <c r="BE111" s="193">
        <f t="shared" si="4"/>
        <v>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19" t="s">
        <v>76</v>
      </c>
      <c r="BK111" s="193">
        <f t="shared" si="9"/>
        <v>0</v>
      </c>
      <c r="BL111" s="19" t="s">
        <v>155</v>
      </c>
      <c r="BM111" s="192" t="s">
        <v>349</v>
      </c>
    </row>
    <row r="112" spans="1:65" s="2" customFormat="1" ht="16.5" customHeight="1">
      <c r="A112" s="36"/>
      <c r="B112" s="37"/>
      <c r="C112" s="181" t="s">
        <v>267</v>
      </c>
      <c r="D112" s="181" t="s">
        <v>151</v>
      </c>
      <c r="E112" s="182" t="s">
        <v>1633</v>
      </c>
      <c r="F112" s="183" t="s">
        <v>1634</v>
      </c>
      <c r="G112" s="184" t="s">
        <v>191</v>
      </c>
      <c r="H112" s="185">
        <v>70</v>
      </c>
      <c r="I112" s="186"/>
      <c r="J112" s="187">
        <f t="shared" si="0"/>
        <v>0</v>
      </c>
      <c r="K112" s="183" t="s">
        <v>19</v>
      </c>
      <c r="L112" s="41"/>
      <c r="M112" s="188" t="s">
        <v>19</v>
      </c>
      <c r="N112" s="189" t="s">
        <v>40</v>
      </c>
      <c r="O112" s="66"/>
      <c r="P112" s="190">
        <f t="shared" si="1"/>
        <v>0</v>
      </c>
      <c r="Q112" s="190">
        <v>0</v>
      </c>
      <c r="R112" s="190">
        <f t="shared" si="2"/>
        <v>0</v>
      </c>
      <c r="S112" s="190">
        <v>0</v>
      </c>
      <c r="T112" s="191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155</v>
      </c>
      <c r="AT112" s="192" t="s">
        <v>151</v>
      </c>
      <c r="AU112" s="192" t="s">
        <v>76</v>
      </c>
      <c r="AY112" s="19" t="s">
        <v>149</v>
      </c>
      <c r="BE112" s="193">
        <f t="shared" si="4"/>
        <v>0</v>
      </c>
      <c r="BF112" s="193">
        <f t="shared" si="5"/>
        <v>0</v>
      </c>
      <c r="BG112" s="193">
        <f t="shared" si="6"/>
        <v>0</v>
      </c>
      <c r="BH112" s="193">
        <f t="shared" si="7"/>
        <v>0</v>
      </c>
      <c r="BI112" s="193">
        <f t="shared" si="8"/>
        <v>0</v>
      </c>
      <c r="BJ112" s="19" t="s">
        <v>76</v>
      </c>
      <c r="BK112" s="193">
        <f t="shared" si="9"/>
        <v>0</v>
      </c>
      <c r="BL112" s="19" t="s">
        <v>155</v>
      </c>
      <c r="BM112" s="192" t="s">
        <v>359</v>
      </c>
    </row>
    <row r="113" spans="1:65" s="2" customFormat="1" ht="16.5" customHeight="1">
      <c r="A113" s="36"/>
      <c r="B113" s="37"/>
      <c r="C113" s="233" t="s">
        <v>273</v>
      </c>
      <c r="D113" s="233" t="s">
        <v>246</v>
      </c>
      <c r="E113" s="234" t="s">
        <v>1635</v>
      </c>
      <c r="F113" s="235" t="s">
        <v>1636</v>
      </c>
      <c r="G113" s="236" t="s">
        <v>191</v>
      </c>
      <c r="H113" s="237">
        <v>70</v>
      </c>
      <c r="I113" s="238"/>
      <c r="J113" s="239">
        <f t="shared" si="0"/>
        <v>0</v>
      </c>
      <c r="K113" s="235" t="s">
        <v>19</v>
      </c>
      <c r="L113" s="240"/>
      <c r="M113" s="241" t="s">
        <v>19</v>
      </c>
      <c r="N113" s="242" t="s">
        <v>40</v>
      </c>
      <c r="O113" s="66"/>
      <c r="P113" s="190">
        <f t="shared" si="1"/>
        <v>0</v>
      </c>
      <c r="Q113" s="190">
        <v>0</v>
      </c>
      <c r="R113" s="190">
        <f t="shared" si="2"/>
        <v>0</v>
      </c>
      <c r="S113" s="190">
        <v>0</v>
      </c>
      <c r="T113" s="191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203</v>
      </c>
      <c r="AT113" s="192" t="s">
        <v>246</v>
      </c>
      <c r="AU113" s="192" t="s">
        <v>76</v>
      </c>
      <c r="AY113" s="19" t="s">
        <v>149</v>
      </c>
      <c r="BE113" s="193">
        <f t="shared" si="4"/>
        <v>0</v>
      </c>
      <c r="BF113" s="193">
        <f t="shared" si="5"/>
        <v>0</v>
      </c>
      <c r="BG113" s="193">
        <f t="shared" si="6"/>
        <v>0</v>
      </c>
      <c r="BH113" s="193">
        <f t="shared" si="7"/>
        <v>0</v>
      </c>
      <c r="BI113" s="193">
        <f t="shared" si="8"/>
        <v>0</v>
      </c>
      <c r="BJ113" s="19" t="s">
        <v>76</v>
      </c>
      <c r="BK113" s="193">
        <f t="shared" si="9"/>
        <v>0</v>
      </c>
      <c r="BL113" s="19" t="s">
        <v>155</v>
      </c>
      <c r="BM113" s="192" t="s">
        <v>370</v>
      </c>
    </row>
    <row r="114" spans="1:65" s="2" customFormat="1" ht="16.5" customHeight="1">
      <c r="A114" s="36"/>
      <c r="B114" s="37"/>
      <c r="C114" s="181" t="s">
        <v>282</v>
      </c>
      <c r="D114" s="181" t="s">
        <v>151</v>
      </c>
      <c r="E114" s="182" t="s">
        <v>1641</v>
      </c>
      <c r="F114" s="183" t="s">
        <v>1642</v>
      </c>
      <c r="G114" s="184" t="s">
        <v>382</v>
      </c>
      <c r="H114" s="185">
        <v>6</v>
      </c>
      <c r="I114" s="186"/>
      <c r="J114" s="187">
        <f t="shared" si="0"/>
        <v>0</v>
      </c>
      <c r="K114" s="183" t="s">
        <v>19</v>
      </c>
      <c r="L114" s="41"/>
      <c r="M114" s="188" t="s">
        <v>19</v>
      </c>
      <c r="N114" s="189" t="s">
        <v>40</v>
      </c>
      <c r="O114" s="66"/>
      <c r="P114" s="190">
        <f t="shared" si="1"/>
        <v>0</v>
      </c>
      <c r="Q114" s="190">
        <v>0</v>
      </c>
      <c r="R114" s="190">
        <f t="shared" si="2"/>
        <v>0</v>
      </c>
      <c r="S114" s="190">
        <v>0</v>
      </c>
      <c r="T114" s="191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155</v>
      </c>
      <c r="AT114" s="192" t="s">
        <v>151</v>
      </c>
      <c r="AU114" s="192" t="s">
        <v>76</v>
      </c>
      <c r="AY114" s="19" t="s">
        <v>149</v>
      </c>
      <c r="BE114" s="193">
        <f t="shared" si="4"/>
        <v>0</v>
      </c>
      <c r="BF114" s="193">
        <f t="shared" si="5"/>
        <v>0</v>
      </c>
      <c r="BG114" s="193">
        <f t="shared" si="6"/>
        <v>0</v>
      </c>
      <c r="BH114" s="193">
        <f t="shared" si="7"/>
        <v>0</v>
      </c>
      <c r="BI114" s="193">
        <f t="shared" si="8"/>
        <v>0</v>
      </c>
      <c r="BJ114" s="19" t="s">
        <v>76</v>
      </c>
      <c r="BK114" s="193">
        <f t="shared" si="9"/>
        <v>0</v>
      </c>
      <c r="BL114" s="19" t="s">
        <v>155</v>
      </c>
      <c r="BM114" s="192" t="s">
        <v>379</v>
      </c>
    </row>
    <row r="115" spans="1:65" s="2" customFormat="1" ht="16.5" customHeight="1">
      <c r="A115" s="36"/>
      <c r="B115" s="37"/>
      <c r="C115" s="181" t="s">
        <v>287</v>
      </c>
      <c r="D115" s="181" t="s">
        <v>151</v>
      </c>
      <c r="E115" s="182" t="s">
        <v>1645</v>
      </c>
      <c r="F115" s="183" t="s">
        <v>1646</v>
      </c>
      <c r="G115" s="184" t="s">
        <v>382</v>
      </c>
      <c r="H115" s="185">
        <v>18</v>
      </c>
      <c r="I115" s="186"/>
      <c r="J115" s="187">
        <f t="shared" si="0"/>
        <v>0</v>
      </c>
      <c r="K115" s="183" t="s">
        <v>19</v>
      </c>
      <c r="L115" s="41"/>
      <c r="M115" s="188" t="s">
        <v>19</v>
      </c>
      <c r="N115" s="189" t="s">
        <v>40</v>
      </c>
      <c r="O115" s="66"/>
      <c r="P115" s="190">
        <f t="shared" si="1"/>
        <v>0</v>
      </c>
      <c r="Q115" s="190">
        <v>0</v>
      </c>
      <c r="R115" s="190">
        <f t="shared" si="2"/>
        <v>0</v>
      </c>
      <c r="S115" s="190">
        <v>0</v>
      </c>
      <c r="T115" s="191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155</v>
      </c>
      <c r="AT115" s="192" t="s">
        <v>151</v>
      </c>
      <c r="AU115" s="192" t="s">
        <v>76</v>
      </c>
      <c r="AY115" s="19" t="s">
        <v>149</v>
      </c>
      <c r="BE115" s="193">
        <f t="shared" si="4"/>
        <v>0</v>
      </c>
      <c r="BF115" s="193">
        <f t="shared" si="5"/>
        <v>0</v>
      </c>
      <c r="BG115" s="193">
        <f t="shared" si="6"/>
        <v>0</v>
      </c>
      <c r="BH115" s="193">
        <f t="shared" si="7"/>
        <v>0</v>
      </c>
      <c r="BI115" s="193">
        <f t="shared" si="8"/>
        <v>0</v>
      </c>
      <c r="BJ115" s="19" t="s">
        <v>76</v>
      </c>
      <c r="BK115" s="193">
        <f t="shared" si="9"/>
        <v>0</v>
      </c>
      <c r="BL115" s="19" t="s">
        <v>155</v>
      </c>
      <c r="BM115" s="192" t="s">
        <v>391</v>
      </c>
    </row>
    <row r="116" spans="1:65" s="2" customFormat="1" ht="16.5" customHeight="1">
      <c r="A116" s="36"/>
      <c r="B116" s="37"/>
      <c r="C116" s="181" t="s">
        <v>7</v>
      </c>
      <c r="D116" s="181" t="s">
        <v>151</v>
      </c>
      <c r="E116" s="182" t="s">
        <v>1647</v>
      </c>
      <c r="F116" s="183" t="s">
        <v>1648</v>
      </c>
      <c r="G116" s="184" t="s">
        <v>382</v>
      </c>
      <c r="H116" s="185">
        <v>24</v>
      </c>
      <c r="I116" s="186"/>
      <c r="J116" s="187">
        <f t="shared" si="0"/>
        <v>0</v>
      </c>
      <c r="K116" s="183" t="s">
        <v>19</v>
      </c>
      <c r="L116" s="41"/>
      <c r="M116" s="188" t="s">
        <v>19</v>
      </c>
      <c r="N116" s="189" t="s">
        <v>40</v>
      </c>
      <c r="O116" s="66"/>
      <c r="P116" s="190">
        <f t="shared" si="1"/>
        <v>0</v>
      </c>
      <c r="Q116" s="190">
        <v>0</v>
      </c>
      <c r="R116" s="190">
        <f t="shared" si="2"/>
        <v>0</v>
      </c>
      <c r="S116" s="190">
        <v>0</v>
      </c>
      <c r="T116" s="191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155</v>
      </c>
      <c r="AT116" s="192" t="s">
        <v>151</v>
      </c>
      <c r="AU116" s="192" t="s">
        <v>76</v>
      </c>
      <c r="AY116" s="19" t="s">
        <v>149</v>
      </c>
      <c r="BE116" s="193">
        <f t="shared" si="4"/>
        <v>0</v>
      </c>
      <c r="BF116" s="193">
        <f t="shared" si="5"/>
        <v>0</v>
      </c>
      <c r="BG116" s="193">
        <f t="shared" si="6"/>
        <v>0</v>
      </c>
      <c r="BH116" s="193">
        <f t="shared" si="7"/>
        <v>0</v>
      </c>
      <c r="BI116" s="193">
        <f t="shared" si="8"/>
        <v>0</v>
      </c>
      <c r="BJ116" s="19" t="s">
        <v>76</v>
      </c>
      <c r="BK116" s="193">
        <f t="shared" si="9"/>
        <v>0</v>
      </c>
      <c r="BL116" s="19" t="s">
        <v>155</v>
      </c>
      <c r="BM116" s="192" t="s">
        <v>401</v>
      </c>
    </row>
    <row r="117" spans="1:65" s="2" customFormat="1" ht="16.5" customHeight="1">
      <c r="A117" s="36"/>
      <c r="B117" s="37"/>
      <c r="C117" s="181" t="s">
        <v>298</v>
      </c>
      <c r="D117" s="181" t="s">
        <v>151</v>
      </c>
      <c r="E117" s="182" t="s">
        <v>1651</v>
      </c>
      <c r="F117" s="183" t="s">
        <v>1652</v>
      </c>
      <c r="G117" s="184" t="s">
        <v>382</v>
      </c>
      <c r="H117" s="185">
        <v>2</v>
      </c>
      <c r="I117" s="186"/>
      <c r="J117" s="187">
        <f t="shared" si="0"/>
        <v>0</v>
      </c>
      <c r="K117" s="183" t="s">
        <v>19</v>
      </c>
      <c r="L117" s="41"/>
      <c r="M117" s="188" t="s">
        <v>19</v>
      </c>
      <c r="N117" s="189" t="s">
        <v>40</v>
      </c>
      <c r="O117" s="66"/>
      <c r="P117" s="190">
        <f t="shared" si="1"/>
        <v>0</v>
      </c>
      <c r="Q117" s="190">
        <v>0</v>
      </c>
      <c r="R117" s="190">
        <f t="shared" si="2"/>
        <v>0</v>
      </c>
      <c r="S117" s="190">
        <v>0</v>
      </c>
      <c r="T117" s="191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155</v>
      </c>
      <c r="AT117" s="192" t="s">
        <v>151</v>
      </c>
      <c r="AU117" s="192" t="s">
        <v>76</v>
      </c>
      <c r="AY117" s="19" t="s">
        <v>149</v>
      </c>
      <c r="BE117" s="193">
        <f t="shared" si="4"/>
        <v>0</v>
      </c>
      <c r="BF117" s="193">
        <f t="shared" si="5"/>
        <v>0</v>
      </c>
      <c r="BG117" s="193">
        <f t="shared" si="6"/>
        <v>0</v>
      </c>
      <c r="BH117" s="193">
        <f t="shared" si="7"/>
        <v>0</v>
      </c>
      <c r="BI117" s="193">
        <f t="shared" si="8"/>
        <v>0</v>
      </c>
      <c r="BJ117" s="19" t="s">
        <v>76</v>
      </c>
      <c r="BK117" s="193">
        <f t="shared" si="9"/>
        <v>0</v>
      </c>
      <c r="BL117" s="19" t="s">
        <v>155</v>
      </c>
      <c r="BM117" s="192" t="s">
        <v>409</v>
      </c>
    </row>
    <row r="118" spans="1:65" s="2" customFormat="1" ht="16.5" customHeight="1">
      <c r="A118" s="36"/>
      <c r="B118" s="37"/>
      <c r="C118" s="233" t="s">
        <v>303</v>
      </c>
      <c r="D118" s="233" t="s">
        <v>246</v>
      </c>
      <c r="E118" s="234" t="s">
        <v>1653</v>
      </c>
      <c r="F118" s="235" t="s">
        <v>1654</v>
      </c>
      <c r="G118" s="236" t="s">
        <v>382</v>
      </c>
      <c r="H118" s="237">
        <v>2</v>
      </c>
      <c r="I118" s="238"/>
      <c r="J118" s="239">
        <f t="shared" si="0"/>
        <v>0</v>
      </c>
      <c r="K118" s="235" t="s">
        <v>19</v>
      </c>
      <c r="L118" s="240"/>
      <c r="M118" s="241" t="s">
        <v>19</v>
      </c>
      <c r="N118" s="242" t="s">
        <v>40</v>
      </c>
      <c r="O118" s="66"/>
      <c r="P118" s="190">
        <f t="shared" si="1"/>
        <v>0</v>
      </c>
      <c r="Q118" s="190">
        <v>0</v>
      </c>
      <c r="R118" s="190">
        <f t="shared" si="2"/>
        <v>0</v>
      </c>
      <c r="S118" s="190">
        <v>0</v>
      </c>
      <c r="T118" s="191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203</v>
      </c>
      <c r="AT118" s="192" t="s">
        <v>246</v>
      </c>
      <c r="AU118" s="192" t="s">
        <v>76</v>
      </c>
      <c r="AY118" s="19" t="s">
        <v>149</v>
      </c>
      <c r="BE118" s="193">
        <f t="shared" si="4"/>
        <v>0</v>
      </c>
      <c r="BF118" s="193">
        <f t="shared" si="5"/>
        <v>0</v>
      </c>
      <c r="BG118" s="193">
        <f t="shared" si="6"/>
        <v>0</v>
      </c>
      <c r="BH118" s="193">
        <f t="shared" si="7"/>
        <v>0</v>
      </c>
      <c r="BI118" s="193">
        <f t="shared" si="8"/>
        <v>0</v>
      </c>
      <c r="BJ118" s="19" t="s">
        <v>76</v>
      </c>
      <c r="BK118" s="193">
        <f t="shared" si="9"/>
        <v>0</v>
      </c>
      <c r="BL118" s="19" t="s">
        <v>155</v>
      </c>
      <c r="BM118" s="192" t="s">
        <v>418</v>
      </c>
    </row>
    <row r="119" spans="2:63" s="12" customFormat="1" ht="25.9" customHeight="1">
      <c r="B119" s="165"/>
      <c r="C119" s="166"/>
      <c r="D119" s="167" t="s">
        <v>68</v>
      </c>
      <c r="E119" s="168" t="s">
        <v>1659</v>
      </c>
      <c r="F119" s="168" t="s">
        <v>1660</v>
      </c>
      <c r="G119" s="166"/>
      <c r="H119" s="166"/>
      <c r="I119" s="169"/>
      <c r="J119" s="170">
        <f>BK119</f>
        <v>0</v>
      </c>
      <c r="K119" s="166"/>
      <c r="L119" s="171"/>
      <c r="M119" s="172"/>
      <c r="N119" s="173"/>
      <c r="O119" s="173"/>
      <c r="P119" s="174">
        <f>SUM(P120:P121)</f>
        <v>0</v>
      </c>
      <c r="Q119" s="173"/>
      <c r="R119" s="174">
        <f>SUM(R120:R121)</f>
        <v>0</v>
      </c>
      <c r="S119" s="173"/>
      <c r="T119" s="175">
        <f>SUM(T120:T121)</f>
        <v>0</v>
      </c>
      <c r="AR119" s="176" t="s">
        <v>76</v>
      </c>
      <c r="AT119" s="177" t="s">
        <v>68</v>
      </c>
      <c r="AU119" s="177" t="s">
        <v>69</v>
      </c>
      <c r="AY119" s="176" t="s">
        <v>149</v>
      </c>
      <c r="BK119" s="178">
        <f>SUM(BK120:BK121)</f>
        <v>0</v>
      </c>
    </row>
    <row r="120" spans="1:65" s="2" customFormat="1" ht="16.5" customHeight="1">
      <c r="A120" s="36"/>
      <c r="B120" s="37"/>
      <c r="C120" s="181" t="s">
        <v>308</v>
      </c>
      <c r="D120" s="181" t="s">
        <v>151</v>
      </c>
      <c r="E120" s="182" t="s">
        <v>1661</v>
      </c>
      <c r="F120" s="183" t="s">
        <v>1662</v>
      </c>
      <c r="G120" s="184" t="s">
        <v>1663</v>
      </c>
      <c r="H120" s="185">
        <v>3</v>
      </c>
      <c r="I120" s="186"/>
      <c r="J120" s="187">
        <f>ROUND(I120*H120,2)</f>
        <v>0</v>
      </c>
      <c r="K120" s="183" t="s">
        <v>19</v>
      </c>
      <c r="L120" s="41"/>
      <c r="M120" s="188" t="s">
        <v>19</v>
      </c>
      <c r="N120" s="189" t="s">
        <v>40</v>
      </c>
      <c r="O120" s="66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155</v>
      </c>
      <c r="AT120" s="192" t="s">
        <v>151</v>
      </c>
      <c r="AU120" s="192" t="s">
        <v>76</v>
      </c>
      <c r="AY120" s="19" t="s">
        <v>149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9" t="s">
        <v>76</v>
      </c>
      <c r="BK120" s="193">
        <f>ROUND(I120*H120,2)</f>
        <v>0</v>
      </c>
      <c r="BL120" s="19" t="s">
        <v>155</v>
      </c>
      <c r="BM120" s="192" t="s">
        <v>427</v>
      </c>
    </row>
    <row r="121" spans="1:65" s="2" customFormat="1" ht="16.5" customHeight="1">
      <c r="A121" s="36"/>
      <c r="B121" s="37"/>
      <c r="C121" s="181" t="s">
        <v>313</v>
      </c>
      <c r="D121" s="181" t="s">
        <v>151</v>
      </c>
      <c r="E121" s="182" t="s">
        <v>1664</v>
      </c>
      <c r="F121" s="183" t="s">
        <v>1665</v>
      </c>
      <c r="G121" s="184" t="s">
        <v>382</v>
      </c>
      <c r="H121" s="185">
        <v>1</v>
      </c>
      <c r="I121" s="186"/>
      <c r="J121" s="187">
        <f>ROUND(I121*H121,2)</f>
        <v>0</v>
      </c>
      <c r="K121" s="183" t="s">
        <v>19</v>
      </c>
      <c r="L121" s="41"/>
      <c r="M121" s="188" t="s">
        <v>19</v>
      </c>
      <c r="N121" s="189" t="s">
        <v>40</v>
      </c>
      <c r="O121" s="66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155</v>
      </c>
      <c r="AT121" s="192" t="s">
        <v>151</v>
      </c>
      <c r="AU121" s="192" t="s">
        <v>76</v>
      </c>
      <c r="AY121" s="19" t="s">
        <v>149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9" t="s">
        <v>76</v>
      </c>
      <c r="BK121" s="193">
        <f>ROUND(I121*H121,2)</f>
        <v>0</v>
      </c>
      <c r="BL121" s="19" t="s">
        <v>155</v>
      </c>
      <c r="BM121" s="192" t="s">
        <v>436</v>
      </c>
    </row>
    <row r="122" spans="2:63" s="12" customFormat="1" ht="25.9" customHeight="1">
      <c r="B122" s="165"/>
      <c r="C122" s="166"/>
      <c r="D122" s="167" t="s">
        <v>68</v>
      </c>
      <c r="E122" s="168" t="s">
        <v>1666</v>
      </c>
      <c r="F122" s="168" t="s">
        <v>1667</v>
      </c>
      <c r="G122" s="166"/>
      <c r="H122" s="166"/>
      <c r="I122" s="169"/>
      <c r="J122" s="170">
        <f>BK122</f>
        <v>0</v>
      </c>
      <c r="K122" s="166"/>
      <c r="L122" s="171"/>
      <c r="M122" s="172"/>
      <c r="N122" s="173"/>
      <c r="O122" s="173"/>
      <c r="P122" s="174">
        <f>SUM(P123:P136)</f>
        <v>0</v>
      </c>
      <c r="Q122" s="173"/>
      <c r="R122" s="174">
        <f>SUM(R123:R136)</f>
        <v>0</v>
      </c>
      <c r="S122" s="173"/>
      <c r="T122" s="175">
        <f>SUM(T123:T136)</f>
        <v>0</v>
      </c>
      <c r="AR122" s="176" t="s">
        <v>76</v>
      </c>
      <c r="AT122" s="177" t="s">
        <v>68</v>
      </c>
      <c r="AU122" s="177" t="s">
        <v>69</v>
      </c>
      <c r="AY122" s="176" t="s">
        <v>149</v>
      </c>
      <c r="BK122" s="178">
        <f>SUM(BK123:BK136)</f>
        <v>0</v>
      </c>
    </row>
    <row r="123" spans="1:65" s="2" customFormat="1" ht="16.5" customHeight="1">
      <c r="A123" s="36"/>
      <c r="B123" s="37"/>
      <c r="C123" s="181" t="s">
        <v>318</v>
      </c>
      <c r="D123" s="181" t="s">
        <v>151</v>
      </c>
      <c r="E123" s="182" t="s">
        <v>1668</v>
      </c>
      <c r="F123" s="183" t="s">
        <v>1669</v>
      </c>
      <c r="G123" s="184" t="s">
        <v>107</v>
      </c>
      <c r="H123" s="185">
        <v>3</v>
      </c>
      <c r="I123" s="186"/>
      <c r="J123" s="187">
        <f aca="true" t="shared" si="10" ref="J123:J136">ROUND(I123*H123,2)</f>
        <v>0</v>
      </c>
      <c r="K123" s="183" t="s">
        <v>19</v>
      </c>
      <c r="L123" s="41"/>
      <c r="M123" s="188" t="s">
        <v>19</v>
      </c>
      <c r="N123" s="189" t="s">
        <v>40</v>
      </c>
      <c r="O123" s="66"/>
      <c r="P123" s="190">
        <f aca="true" t="shared" si="11" ref="P123:P136">O123*H123</f>
        <v>0</v>
      </c>
      <c r="Q123" s="190">
        <v>0</v>
      </c>
      <c r="R123" s="190">
        <f aca="true" t="shared" si="12" ref="R123:R136">Q123*H123</f>
        <v>0</v>
      </c>
      <c r="S123" s="190">
        <v>0</v>
      </c>
      <c r="T123" s="191">
        <f aca="true" t="shared" si="13" ref="T123:T136"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155</v>
      </c>
      <c r="AT123" s="192" t="s">
        <v>151</v>
      </c>
      <c r="AU123" s="192" t="s">
        <v>76</v>
      </c>
      <c r="AY123" s="19" t="s">
        <v>149</v>
      </c>
      <c r="BE123" s="193">
        <f aca="true" t="shared" si="14" ref="BE123:BE136">IF(N123="základní",J123,0)</f>
        <v>0</v>
      </c>
      <c r="BF123" s="193">
        <f aca="true" t="shared" si="15" ref="BF123:BF136">IF(N123="snížená",J123,0)</f>
        <v>0</v>
      </c>
      <c r="BG123" s="193">
        <f aca="true" t="shared" si="16" ref="BG123:BG136">IF(N123="zákl. přenesená",J123,0)</f>
        <v>0</v>
      </c>
      <c r="BH123" s="193">
        <f aca="true" t="shared" si="17" ref="BH123:BH136">IF(N123="sníž. přenesená",J123,0)</f>
        <v>0</v>
      </c>
      <c r="BI123" s="193">
        <f aca="true" t="shared" si="18" ref="BI123:BI136">IF(N123="nulová",J123,0)</f>
        <v>0</v>
      </c>
      <c r="BJ123" s="19" t="s">
        <v>76</v>
      </c>
      <c r="BK123" s="193">
        <f aca="true" t="shared" si="19" ref="BK123:BK136">ROUND(I123*H123,2)</f>
        <v>0</v>
      </c>
      <c r="BL123" s="19" t="s">
        <v>155</v>
      </c>
      <c r="BM123" s="192" t="s">
        <v>444</v>
      </c>
    </row>
    <row r="124" spans="1:65" s="2" customFormat="1" ht="16.5" customHeight="1">
      <c r="A124" s="36"/>
      <c r="B124" s="37"/>
      <c r="C124" s="181" t="s">
        <v>323</v>
      </c>
      <c r="D124" s="181" t="s">
        <v>151</v>
      </c>
      <c r="E124" s="182" t="s">
        <v>1670</v>
      </c>
      <c r="F124" s="183" t="s">
        <v>1671</v>
      </c>
      <c r="G124" s="184" t="s">
        <v>382</v>
      </c>
      <c r="H124" s="185">
        <v>3</v>
      </c>
      <c r="I124" s="186"/>
      <c r="J124" s="187">
        <f t="shared" si="10"/>
        <v>0</v>
      </c>
      <c r="K124" s="183" t="s">
        <v>19</v>
      </c>
      <c r="L124" s="41"/>
      <c r="M124" s="188" t="s">
        <v>19</v>
      </c>
      <c r="N124" s="189" t="s">
        <v>40</v>
      </c>
      <c r="O124" s="66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155</v>
      </c>
      <c r="AT124" s="192" t="s">
        <v>151</v>
      </c>
      <c r="AU124" s="192" t="s">
        <v>76</v>
      </c>
      <c r="AY124" s="19" t="s">
        <v>149</v>
      </c>
      <c r="BE124" s="193">
        <f t="shared" si="14"/>
        <v>0</v>
      </c>
      <c r="BF124" s="193">
        <f t="shared" si="15"/>
        <v>0</v>
      </c>
      <c r="BG124" s="193">
        <f t="shared" si="16"/>
        <v>0</v>
      </c>
      <c r="BH124" s="193">
        <f t="shared" si="17"/>
        <v>0</v>
      </c>
      <c r="BI124" s="193">
        <f t="shared" si="18"/>
        <v>0</v>
      </c>
      <c r="BJ124" s="19" t="s">
        <v>76</v>
      </c>
      <c r="BK124" s="193">
        <f t="shared" si="19"/>
        <v>0</v>
      </c>
      <c r="BL124" s="19" t="s">
        <v>155</v>
      </c>
      <c r="BM124" s="192" t="s">
        <v>454</v>
      </c>
    </row>
    <row r="125" spans="1:65" s="2" customFormat="1" ht="16.5" customHeight="1">
      <c r="A125" s="36"/>
      <c r="B125" s="37"/>
      <c r="C125" s="233" t="s">
        <v>328</v>
      </c>
      <c r="D125" s="233" t="s">
        <v>246</v>
      </c>
      <c r="E125" s="234" t="s">
        <v>1672</v>
      </c>
      <c r="F125" s="235" t="s">
        <v>1673</v>
      </c>
      <c r="G125" s="236" t="s">
        <v>382</v>
      </c>
      <c r="H125" s="237">
        <v>3</v>
      </c>
      <c r="I125" s="238"/>
      <c r="J125" s="239">
        <f t="shared" si="10"/>
        <v>0</v>
      </c>
      <c r="K125" s="235" t="s">
        <v>19</v>
      </c>
      <c r="L125" s="240"/>
      <c r="M125" s="241" t="s">
        <v>19</v>
      </c>
      <c r="N125" s="242" t="s">
        <v>40</v>
      </c>
      <c r="O125" s="66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203</v>
      </c>
      <c r="AT125" s="192" t="s">
        <v>246</v>
      </c>
      <c r="AU125" s="192" t="s">
        <v>76</v>
      </c>
      <c r="AY125" s="19" t="s">
        <v>149</v>
      </c>
      <c r="BE125" s="193">
        <f t="shared" si="14"/>
        <v>0</v>
      </c>
      <c r="BF125" s="193">
        <f t="shared" si="15"/>
        <v>0</v>
      </c>
      <c r="BG125" s="193">
        <f t="shared" si="16"/>
        <v>0</v>
      </c>
      <c r="BH125" s="193">
        <f t="shared" si="17"/>
        <v>0</v>
      </c>
      <c r="BI125" s="193">
        <f t="shared" si="18"/>
        <v>0</v>
      </c>
      <c r="BJ125" s="19" t="s">
        <v>76</v>
      </c>
      <c r="BK125" s="193">
        <f t="shared" si="19"/>
        <v>0</v>
      </c>
      <c r="BL125" s="19" t="s">
        <v>155</v>
      </c>
      <c r="BM125" s="192" t="s">
        <v>465</v>
      </c>
    </row>
    <row r="126" spans="1:65" s="2" customFormat="1" ht="16.5" customHeight="1">
      <c r="A126" s="36"/>
      <c r="B126" s="37"/>
      <c r="C126" s="233" t="s">
        <v>333</v>
      </c>
      <c r="D126" s="233" t="s">
        <v>246</v>
      </c>
      <c r="E126" s="234" t="s">
        <v>1674</v>
      </c>
      <c r="F126" s="235" t="s">
        <v>1675</v>
      </c>
      <c r="G126" s="236" t="s">
        <v>107</v>
      </c>
      <c r="H126" s="237">
        <v>1.5</v>
      </c>
      <c r="I126" s="238"/>
      <c r="J126" s="239">
        <f t="shared" si="10"/>
        <v>0</v>
      </c>
      <c r="K126" s="235" t="s">
        <v>19</v>
      </c>
      <c r="L126" s="240"/>
      <c r="M126" s="241" t="s">
        <v>19</v>
      </c>
      <c r="N126" s="242" t="s">
        <v>40</v>
      </c>
      <c r="O126" s="66"/>
      <c r="P126" s="190">
        <f t="shared" si="11"/>
        <v>0</v>
      </c>
      <c r="Q126" s="190">
        <v>0</v>
      </c>
      <c r="R126" s="190">
        <f t="shared" si="12"/>
        <v>0</v>
      </c>
      <c r="S126" s="190">
        <v>0</v>
      </c>
      <c r="T126" s="191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203</v>
      </c>
      <c r="AT126" s="192" t="s">
        <v>246</v>
      </c>
      <c r="AU126" s="192" t="s">
        <v>76</v>
      </c>
      <c r="AY126" s="19" t="s">
        <v>149</v>
      </c>
      <c r="BE126" s="193">
        <f t="shared" si="14"/>
        <v>0</v>
      </c>
      <c r="BF126" s="193">
        <f t="shared" si="15"/>
        <v>0</v>
      </c>
      <c r="BG126" s="193">
        <f t="shared" si="16"/>
        <v>0</v>
      </c>
      <c r="BH126" s="193">
        <f t="shared" si="17"/>
        <v>0</v>
      </c>
      <c r="BI126" s="193">
        <f t="shared" si="18"/>
        <v>0</v>
      </c>
      <c r="BJ126" s="19" t="s">
        <v>76</v>
      </c>
      <c r="BK126" s="193">
        <f t="shared" si="19"/>
        <v>0</v>
      </c>
      <c r="BL126" s="19" t="s">
        <v>155</v>
      </c>
      <c r="BM126" s="192" t="s">
        <v>474</v>
      </c>
    </row>
    <row r="127" spans="1:65" s="2" customFormat="1" ht="16.5" customHeight="1">
      <c r="A127" s="36"/>
      <c r="B127" s="37"/>
      <c r="C127" s="233" t="s">
        <v>338</v>
      </c>
      <c r="D127" s="233" t="s">
        <v>246</v>
      </c>
      <c r="E127" s="234" t="s">
        <v>1676</v>
      </c>
      <c r="F127" s="235" t="s">
        <v>1677</v>
      </c>
      <c r="G127" s="236" t="s">
        <v>249</v>
      </c>
      <c r="H127" s="237">
        <v>3</v>
      </c>
      <c r="I127" s="238"/>
      <c r="J127" s="239">
        <f t="shared" si="10"/>
        <v>0</v>
      </c>
      <c r="K127" s="235" t="s">
        <v>19</v>
      </c>
      <c r="L127" s="240"/>
      <c r="M127" s="241" t="s">
        <v>19</v>
      </c>
      <c r="N127" s="242" t="s">
        <v>40</v>
      </c>
      <c r="O127" s="66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203</v>
      </c>
      <c r="AT127" s="192" t="s">
        <v>246</v>
      </c>
      <c r="AU127" s="192" t="s">
        <v>76</v>
      </c>
      <c r="AY127" s="19" t="s">
        <v>149</v>
      </c>
      <c r="BE127" s="193">
        <f t="shared" si="14"/>
        <v>0</v>
      </c>
      <c r="BF127" s="193">
        <f t="shared" si="15"/>
        <v>0</v>
      </c>
      <c r="BG127" s="193">
        <f t="shared" si="16"/>
        <v>0</v>
      </c>
      <c r="BH127" s="193">
        <f t="shared" si="17"/>
        <v>0</v>
      </c>
      <c r="BI127" s="193">
        <f t="shared" si="18"/>
        <v>0</v>
      </c>
      <c r="BJ127" s="19" t="s">
        <v>76</v>
      </c>
      <c r="BK127" s="193">
        <f t="shared" si="19"/>
        <v>0</v>
      </c>
      <c r="BL127" s="19" t="s">
        <v>155</v>
      </c>
      <c r="BM127" s="192" t="s">
        <v>482</v>
      </c>
    </row>
    <row r="128" spans="1:65" s="2" customFormat="1" ht="16.5" customHeight="1">
      <c r="A128" s="36"/>
      <c r="B128" s="37"/>
      <c r="C128" s="181" t="s">
        <v>344</v>
      </c>
      <c r="D128" s="181" t="s">
        <v>151</v>
      </c>
      <c r="E128" s="182" t="s">
        <v>1678</v>
      </c>
      <c r="F128" s="183" t="s">
        <v>1679</v>
      </c>
      <c r="G128" s="184" t="s">
        <v>191</v>
      </c>
      <c r="H128" s="185">
        <v>60</v>
      </c>
      <c r="I128" s="186"/>
      <c r="J128" s="187">
        <f t="shared" si="10"/>
        <v>0</v>
      </c>
      <c r="K128" s="183" t="s">
        <v>19</v>
      </c>
      <c r="L128" s="41"/>
      <c r="M128" s="188" t="s">
        <v>19</v>
      </c>
      <c r="N128" s="189" t="s">
        <v>40</v>
      </c>
      <c r="O128" s="66"/>
      <c r="P128" s="190">
        <f t="shared" si="11"/>
        <v>0</v>
      </c>
      <c r="Q128" s="190">
        <v>0</v>
      </c>
      <c r="R128" s="190">
        <f t="shared" si="12"/>
        <v>0</v>
      </c>
      <c r="S128" s="190">
        <v>0</v>
      </c>
      <c r="T128" s="191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155</v>
      </c>
      <c r="AT128" s="192" t="s">
        <v>151</v>
      </c>
      <c r="AU128" s="192" t="s">
        <v>76</v>
      </c>
      <c r="AY128" s="19" t="s">
        <v>149</v>
      </c>
      <c r="BE128" s="193">
        <f t="shared" si="14"/>
        <v>0</v>
      </c>
      <c r="BF128" s="193">
        <f t="shared" si="15"/>
        <v>0</v>
      </c>
      <c r="BG128" s="193">
        <f t="shared" si="16"/>
        <v>0</v>
      </c>
      <c r="BH128" s="193">
        <f t="shared" si="17"/>
        <v>0</v>
      </c>
      <c r="BI128" s="193">
        <f t="shared" si="18"/>
        <v>0</v>
      </c>
      <c r="BJ128" s="19" t="s">
        <v>76</v>
      </c>
      <c r="BK128" s="193">
        <f t="shared" si="19"/>
        <v>0</v>
      </c>
      <c r="BL128" s="19" t="s">
        <v>155</v>
      </c>
      <c r="BM128" s="192" t="s">
        <v>492</v>
      </c>
    </row>
    <row r="129" spans="1:65" s="2" customFormat="1" ht="16.5" customHeight="1">
      <c r="A129" s="36"/>
      <c r="B129" s="37"/>
      <c r="C129" s="181" t="s">
        <v>349</v>
      </c>
      <c r="D129" s="181" t="s">
        <v>151</v>
      </c>
      <c r="E129" s="182" t="s">
        <v>1680</v>
      </c>
      <c r="F129" s="183" t="s">
        <v>1681</v>
      </c>
      <c r="G129" s="184" t="s">
        <v>191</v>
      </c>
      <c r="H129" s="185">
        <v>10</v>
      </c>
      <c r="I129" s="186"/>
      <c r="J129" s="187">
        <f t="shared" si="10"/>
        <v>0</v>
      </c>
      <c r="K129" s="183" t="s">
        <v>19</v>
      </c>
      <c r="L129" s="41"/>
      <c r="M129" s="188" t="s">
        <v>19</v>
      </c>
      <c r="N129" s="189" t="s">
        <v>40</v>
      </c>
      <c r="O129" s="66"/>
      <c r="P129" s="190">
        <f t="shared" si="11"/>
        <v>0</v>
      </c>
      <c r="Q129" s="190">
        <v>0</v>
      </c>
      <c r="R129" s="190">
        <f t="shared" si="12"/>
        <v>0</v>
      </c>
      <c r="S129" s="190">
        <v>0</v>
      </c>
      <c r="T129" s="191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155</v>
      </c>
      <c r="AT129" s="192" t="s">
        <v>151</v>
      </c>
      <c r="AU129" s="192" t="s">
        <v>76</v>
      </c>
      <c r="AY129" s="19" t="s">
        <v>149</v>
      </c>
      <c r="BE129" s="193">
        <f t="shared" si="14"/>
        <v>0</v>
      </c>
      <c r="BF129" s="193">
        <f t="shared" si="15"/>
        <v>0</v>
      </c>
      <c r="BG129" s="193">
        <f t="shared" si="16"/>
        <v>0</v>
      </c>
      <c r="BH129" s="193">
        <f t="shared" si="17"/>
        <v>0</v>
      </c>
      <c r="BI129" s="193">
        <f t="shared" si="18"/>
        <v>0</v>
      </c>
      <c r="BJ129" s="19" t="s">
        <v>76</v>
      </c>
      <c r="BK129" s="193">
        <f t="shared" si="19"/>
        <v>0</v>
      </c>
      <c r="BL129" s="19" t="s">
        <v>155</v>
      </c>
      <c r="BM129" s="192" t="s">
        <v>504</v>
      </c>
    </row>
    <row r="130" spans="1:65" s="2" customFormat="1" ht="16.5" customHeight="1">
      <c r="A130" s="36"/>
      <c r="B130" s="37"/>
      <c r="C130" s="181" t="s">
        <v>278</v>
      </c>
      <c r="D130" s="181" t="s">
        <v>151</v>
      </c>
      <c r="E130" s="182" t="s">
        <v>1682</v>
      </c>
      <c r="F130" s="183" t="s">
        <v>1683</v>
      </c>
      <c r="G130" s="184" t="s">
        <v>191</v>
      </c>
      <c r="H130" s="185">
        <v>70</v>
      </c>
      <c r="I130" s="186"/>
      <c r="J130" s="187">
        <f t="shared" si="10"/>
        <v>0</v>
      </c>
      <c r="K130" s="183" t="s">
        <v>19</v>
      </c>
      <c r="L130" s="41"/>
      <c r="M130" s="188" t="s">
        <v>19</v>
      </c>
      <c r="N130" s="189" t="s">
        <v>40</v>
      </c>
      <c r="O130" s="66"/>
      <c r="P130" s="190">
        <f t="shared" si="11"/>
        <v>0</v>
      </c>
      <c r="Q130" s="190">
        <v>0</v>
      </c>
      <c r="R130" s="190">
        <f t="shared" si="12"/>
        <v>0</v>
      </c>
      <c r="S130" s="190">
        <v>0</v>
      </c>
      <c r="T130" s="191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155</v>
      </c>
      <c r="AT130" s="192" t="s">
        <v>151</v>
      </c>
      <c r="AU130" s="192" t="s">
        <v>76</v>
      </c>
      <c r="AY130" s="19" t="s">
        <v>149</v>
      </c>
      <c r="BE130" s="193">
        <f t="shared" si="14"/>
        <v>0</v>
      </c>
      <c r="BF130" s="193">
        <f t="shared" si="15"/>
        <v>0</v>
      </c>
      <c r="BG130" s="193">
        <f t="shared" si="16"/>
        <v>0</v>
      </c>
      <c r="BH130" s="193">
        <f t="shared" si="17"/>
        <v>0</v>
      </c>
      <c r="BI130" s="193">
        <f t="shared" si="18"/>
        <v>0</v>
      </c>
      <c r="BJ130" s="19" t="s">
        <v>76</v>
      </c>
      <c r="BK130" s="193">
        <f t="shared" si="19"/>
        <v>0</v>
      </c>
      <c r="BL130" s="19" t="s">
        <v>155</v>
      </c>
      <c r="BM130" s="192" t="s">
        <v>513</v>
      </c>
    </row>
    <row r="131" spans="1:65" s="2" customFormat="1" ht="16.5" customHeight="1">
      <c r="A131" s="36"/>
      <c r="B131" s="37"/>
      <c r="C131" s="233" t="s">
        <v>359</v>
      </c>
      <c r="D131" s="233" t="s">
        <v>246</v>
      </c>
      <c r="E131" s="234" t="s">
        <v>1684</v>
      </c>
      <c r="F131" s="235" t="s">
        <v>1685</v>
      </c>
      <c r="G131" s="236" t="s">
        <v>191</v>
      </c>
      <c r="H131" s="237">
        <v>69.999</v>
      </c>
      <c r="I131" s="238"/>
      <c r="J131" s="239">
        <f t="shared" si="10"/>
        <v>0</v>
      </c>
      <c r="K131" s="235" t="s">
        <v>19</v>
      </c>
      <c r="L131" s="240"/>
      <c r="M131" s="241" t="s">
        <v>19</v>
      </c>
      <c r="N131" s="242" t="s">
        <v>40</v>
      </c>
      <c r="O131" s="66"/>
      <c r="P131" s="190">
        <f t="shared" si="11"/>
        <v>0</v>
      </c>
      <c r="Q131" s="190">
        <v>0</v>
      </c>
      <c r="R131" s="190">
        <f t="shared" si="12"/>
        <v>0</v>
      </c>
      <c r="S131" s="190">
        <v>0</v>
      </c>
      <c r="T131" s="191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203</v>
      </c>
      <c r="AT131" s="192" t="s">
        <v>246</v>
      </c>
      <c r="AU131" s="192" t="s">
        <v>76</v>
      </c>
      <c r="AY131" s="19" t="s">
        <v>149</v>
      </c>
      <c r="BE131" s="193">
        <f t="shared" si="14"/>
        <v>0</v>
      </c>
      <c r="BF131" s="193">
        <f t="shared" si="15"/>
        <v>0</v>
      </c>
      <c r="BG131" s="193">
        <f t="shared" si="16"/>
        <v>0</v>
      </c>
      <c r="BH131" s="193">
        <f t="shared" si="17"/>
        <v>0</v>
      </c>
      <c r="BI131" s="193">
        <f t="shared" si="18"/>
        <v>0</v>
      </c>
      <c r="BJ131" s="19" t="s">
        <v>76</v>
      </c>
      <c r="BK131" s="193">
        <f t="shared" si="19"/>
        <v>0</v>
      </c>
      <c r="BL131" s="19" t="s">
        <v>155</v>
      </c>
      <c r="BM131" s="192" t="s">
        <v>523</v>
      </c>
    </row>
    <row r="132" spans="1:65" s="2" customFormat="1" ht="16.5" customHeight="1">
      <c r="A132" s="36"/>
      <c r="B132" s="37"/>
      <c r="C132" s="181" t="s">
        <v>364</v>
      </c>
      <c r="D132" s="181" t="s">
        <v>151</v>
      </c>
      <c r="E132" s="182" t="s">
        <v>1686</v>
      </c>
      <c r="F132" s="183" t="s">
        <v>1687</v>
      </c>
      <c r="G132" s="184" t="s">
        <v>191</v>
      </c>
      <c r="H132" s="185">
        <v>60</v>
      </c>
      <c r="I132" s="186"/>
      <c r="J132" s="187">
        <f t="shared" si="10"/>
        <v>0</v>
      </c>
      <c r="K132" s="183" t="s">
        <v>19</v>
      </c>
      <c r="L132" s="41"/>
      <c r="M132" s="188" t="s">
        <v>19</v>
      </c>
      <c r="N132" s="189" t="s">
        <v>40</v>
      </c>
      <c r="O132" s="66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155</v>
      </c>
      <c r="AT132" s="192" t="s">
        <v>151</v>
      </c>
      <c r="AU132" s="192" t="s">
        <v>76</v>
      </c>
      <c r="AY132" s="19" t="s">
        <v>149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19" t="s">
        <v>76</v>
      </c>
      <c r="BK132" s="193">
        <f t="shared" si="19"/>
        <v>0</v>
      </c>
      <c r="BL132" s="19" t="s">
        <v>155</v>
      </c>
      <c r="BM132" s="192" t="s">
        <v>535</v>
      </c>
    </row>
    <row r="133" spans="1:65" s="2" customFormat="1" ht="16.5" customHeight="1">
      <c r="A133" s="36"/>
      <c r="B133" s="37"/>
      <c r="C133" s="181" t="s">
        <v>370</v>
      </c>
      <c r="D133" s="181" t="s">
        <v>151</v>
      </c>
      <c r="E133" s="182" t="s">
        <v>1688</v>
      </c>
      <c r="F133" s="183" t="s">
        <v>1689</v>
      </c>
      <c r="G133" s="184" t="s">
        <v>191</v>
      </c>
      <c r="H133" s="185">
        <v>10</v>
      </c>
      <c r="I133" s="186"/>
      <c r="J133" s="187">
        <f t="shared" si="10"/>
        <v>0</v>
      </c>
      <c r="K133" s="183" t="s">
        <v>19</v>
      </c>
      <c r="L133" s="41"/>
      <c r="M133" s="188" t="s">
        <v>19</v>
      </c>
      <c r="N133" s="189" t="s">
        <v>40</v>
      </c>
      <c r="O133" s="66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155</v>
      </c>
      <c r="AT133" s="192" t="s">
        <v>151</v>
      </c>
      <c r="AU133" s="192" t="s">
        <v>76</v>
      </c>
      <c r="AY133" s="19" t="s">
        <v>149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19" t="s">
        <v>76</v>
      </c>
      <c r="BK133" s="193">
        <f t="shared" si="19"/>
        <v>0</v>
      </c>
      <c r="BL133" s="19" t="s">
        <v>155</v>
      </c>
      <c r="BM133" s="192" t="s">
        <v>546</v>
      </c>
    </row>
    <row r="134" spans="1:65" s="2" customFormat="1" ht="16.5" customHeight="1">
      <c r="A134" s="36"/>
      <c r="B134" s="37"/>
      <c r="C134" s="181" t="s">
        <v>374</v>
      </c>
      <c r="D134" s="181" t="s">
        <v>151</v>
      </c>
      <c r="E134" s="182" t="s">
        <v>1690</v>
      </c>
      <c r="F134" s="183" t="s">
        <v>1691</v>
      </c>
      <c r="G134" s="184" t="s">
        <v>249</v>
      </c>
      <c r="H134" s="185">
        <v>10.961</v>
      </c>
      <c r="I134" s="186"/>
      <c r="J134" s="187">
        <f t="shared" si="10"/>
        <v>0</v>
      </c>
      <c r="K134" s="183" t="s">
        <v>19</v>
      </c>
      <c r="L134" s="41"/>
      <c r="M134" s="188" t="s">
        <v>19</v>
      </c>
      <c r="N134" s="189" t="s">
        <v>40</v>
      </c>
      <c r="O134" s="66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2" t="s">
        <v>155</v>
      </c>
      <c r="AT134" s="192" t="s">
        <v>151</v>
      </c>
      <c r="AU134" s="192" t="s">
        <v>76</v>
      </c>
      <c r="AY134" s="19" t="s">
        <v>149</v>
      </c>
      <c r="BE134" s="193">
        <f t="shared" si="14"/>
        <v>0</v>
      </c>
      <c r="BF134" s="193">
        <f t="shared" si="15"/>
        <v>0</v>
      </c>
      <c r="BG134" s="193">
        <f t="shared" si="16"/>
        <v>0</v>
      </c>
      <c r="BH134" s="193">
        <f t="shared" si="17"/>
        <v>0</v>
      </c>
      <c r="BI134" s="193">
        <f t="shared" si="18"/>
        <v>0</v>
      </c>
      <c r="BJ134" s="19" t="s">
        <v>76</v>
      </c>
      <c r="BK134" s="193">
        <f t="shared" si="19"/>
        <v>0</v>
      </c>
      <c r="BL134" s="19" t="s">
        <v>155</v>
      </c>
      <c r="BM134" s="192" t="s">
        <v>555</v>
      </c>
    </row>
    <row r="135" spans="1:65" s="2" customFormat="1" ht="16.5" customHeight="1">
      <c r="A135" s="36"/>
      <c r="B135" s="37"/>
      <c r="C135" s="181" t="s">
        <v>379</v>
      </c>
      <c r="D135" s="181" t="s">
        <v>151</v>
      </c>
      <c r="E135" s="182" t="s">
        <v>1692</v>
      </c>
      <c r="F135" s="183" t="s">
        <v>1693</v>
      </c>
      <c r="G135" s="184" t="s">
        <v>249</v>
      </c>
      <c r="H135" s="185">
        <v>54.8</v>
      </c>
      <c r="I135" s="186"/>
      <c r="J135" s="187">
        <f t="shared" si="10"/>
        <v>0</v>
      </c>
      <c r="K135" s="183" t="s">
        <v>19</v>
      </c>
      <c r="L135" s="41"/>
      <c r="M135" s="188" t="s">
        <v>19</v>
      </c>
      <c r="N135" s="189" t="s">
        <v>40</v>
      </c>
      <c r="O135" s="66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155</v>
      </c>
      <c r="AT135" s="192" t="s">
        <v>151</v>
      </c>
      <c r="AU135" s="192" t="s">
        <v>76</v>
      </c>
      <c r="AY135" s="19" t="s">
        <v>149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9" t="s">
        <v>76</v>
      </c>
      <c r="BK135" s="193">
        <f t="shared" si="19"/>
        <v>0</v>
      </c>
      <c r="BL135" s="19" t="s">
        <v>155</v>
      </c>
      <c r="BM135" s="192" t="s">
        <v>565</v>
      </c>
    </row>
    <row r="136" spans="1:65" s="2" customFormat="1" ht="16.5" customHeight="1">
      <c r="A136" s="36"/>
      <c r="B136" s="37"/>
      <c r="C136" s="181" t="s">
        <v>387</v>
      </c>
      <c r="D136" s="181" t="s">
        <v>151</v>
      </c>
      <c r="E136" s="182" t="s">
        <v>1694</v>
      </c>
      <c r="F136" s="183" t="s">
        <v>1695</v>
      </c>
      <c r="G136" s="184" t="s">
        <v>107</v>
      </c>
      <c r="H136" s="185">
        <v>3</v>
      </c>
      <c r="I136" s="186"/>
      <c r="J136" s="187">
        <f t="shared" si="10"/>
        <v>0</v>
      </c>
      <c r="K136" s="183" t="s">
        <v>19</v>
      </c>
      <c r="L136" s="41"/>
      <c r="M136" s="188" t="s">
        <v>19</v>
      </c>
      <c r="N136" s="189" t="s">
        <v>40</v>
      </c>
      <c r="O136" s="66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155</v>
      </c>
      <c r="AT136" s="192" t="s">
        <v>151</v>
      </c>
      <c r="AU136" s="192" t="s">
        <v>76</v>
      </c>
      <c r="AY136" s="19" t="s">
        <v>149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9" t="s">
        <v>76</v>
      </c>
      <c r="BK136" s="193">
        <f t="shared" si="19"/>
        <v>0</v>
      </c>
      <c r="BL136" s="19" t="s">
        <v>155</v>
      </c>
      <c r="BM136" s="192" t="s">
        <v>580</v>
      </c>
    </row>
    <row r="137" spans="2:63" s="12" customFormat="1" ht="25.9" customHeight="1">
      <c r="B137" s="165"/>
      <c r="C137" s="166"/>
      <c r="D137" s="167" t="s">
        <v>68</v>
      </c>
      <c r="E137" s="168" t="s">
        <v>1696</v>
      </c>
      <c r="F137" s="168" t="s">
        <v>1697</v>
      </c>
      <c r="G137" s="166"/>
      <c r="H137" s="166"/>
      <c r="I137" s="169"/>
      <c r="J137" s="170">
        <f>BK137</f>
        <v>0</v>
      </c>
      <c r="K137" s="166"/>
      <c r="L137" s="171"/>
      <c r="M137" s="172"/>
      <c r="N137" s="173"/>
      <c r="O137" s="173"/>
      <c r="P137" s="174">
        <f>SUM(P138:P141)</f>
        <v>0</v>
      </c>
      <c r="Q137" s="173"/>
      <c r="R137" s="174">
        <f>SUM(R138:R141)</f>
        <v>0</v>
      </c>
      <c r="S137" s="173"/>
      <c r="T137" s="175">
        <f>SUM(T138:T141)</f>
        <v>0</v>
      </c>
      <c r="AR137" s="176" t="s">
        <v>76</v>
      </c>
      <c r="AT137" s="177" t="s">
        <v>68</v>
      </c>
      <c r="AU137" s="177" t="s">
        <v>69</v>
      </c>
      <c r="AY137" s="176" t="s">
        <v>149</v>
      </c>
      <c r="BK137" s="178">
        <f>SUM(BK138:BK141)</f>
        <v>0</v>
      </c>
    </row>
    <row r="138" spans="1:65" s="2" customFormat="1" ht="16.5" customHeight="1">
      <c r="A138" s="36"/>
      <c r="B138" s="37"/>
      <c r="C138" s="181" t="s">
        <v>391</v>
      </c>
      <c r="D138" s="181" t="s">
        <v>151</v>
      </c>
      <c r="E138" s="182" t="s">
        <v>1698</v>
      </c>
      <c r="F138" s="183" t="s">
        <v>1699</v>
      </c>
      <c r="G138" s="184" t="s">
        <v>382</v>
      </c>
      <c r="H138" s="185">
        <v>3</v>
      </c>
      <c r="I138" s="186"/>
      <c r="J138" s="187">
        <f>ROUND(I138*H138,2)</f>
        <v>0</v>
      </c>
      <c r="K138" s="183" t="s">
        <v>19</v>
      </c>
      <c r="L138" s="41"/>
      <c r="M138" s="188" t="s">
        <v>19</v>
      </c>
      <c r="N138" s="189" t="s">
        <v>40</v>
      </c>
      <c r="O138" s="66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155</v>
      </c>
      <c r="AT138" s="192" t="s">
        <v>151</v>
      </c>
      <c r="AU138" s="192" t="s">
        <v>76</v>
      </c>
      <c r="AY138" s="19" t="s">
        <v>149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9" t="s">
        <v>76</v>
      </c>
      <c r="BK138" s="193">
        <f>ROUND(I138*H138,2)</f>
        <v>0</v>
      </c>
      <c r="BL138" s="19" t="s">
        <v>155</v>
      </c>
      <c r="BM138" s="192" t="s">
        <v>593</v>
      </c>
    </row>
    <row r="139" spans="1:65" s="2" customFormat="1" ht="16.5" customHeight="1">
      <c r="A139" s="36"/>
      <c r="B139" s="37"/>
      <c r="C139" s="181" t="s">
        <v>396</v>
      </c>
      <c r="D139" s="181" t="s">
        <v>151</v>
      </c>
      <c r="E139" s="182" t="s">
        <v>1702</v>
      </c>
      <c r="F139" s="183" t="s">
        <v>1703</v>
      </c>
      <c r="G139" s="184" t="s">
        <v>382</v>
      </c>
      <c r="H139" s="185">
        <v>3</v>
      </c>
      <c r="I139" s="186"/>
      <c r="J139" s="187">
        <f>ROUND(I139*H139,2)</f>
        <v>0</v>
      </c>
      <c r="K139" s="183" t="s">
        <v>19</v>
      </c>
      <c r="L139" s="41"/>
      <c r="M139" s="188" t="s">
        <v>19</v>
      </c>
      <c r="N139" s="189" t="s">
        <v>40</v>
      </c>
      <c r="O139" s="66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2" t="s">
        <v>155</v>
      </c>
      <c r="AT139" s="192" t="s">
        <v>151</v>
      </c>
      <c r="AU139" s="192" t="s">
        <v>76</v>
      </c>
      <c r="AY139" s="19" t="s">
        <v>149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9" t="s">
        <v>76</v>
      </c>
      <c r="BK139" s="193">
        <f>ROUND(I139*H139,2)</f>
        <v>0</v>
      </c>
      <c r="BL139" s="19" t="s">
        <v>155</v>
      </c>
      <c r="BM139" s="192" t="s">
        <v>607</v>
      </c>
    </row>
    <row r="140" spans="1:65" s="2" customFormat="1" ht="16.5" customHeight="1">
      <c r="A140" s="36"/>
      <c r="B140" s="37"/>
      <c r="C140" s="181" t="s">
        <v>401</v>
      </c>
      <c r="D140" s="181" t="s">
        <v>151</v>
      </c>
      <c r="E140" s="182" t="s">
        <v>1704</v>
      </c>
      <c r="F140" s="183" t="s">
        <v>1705</v>
      </c>
      <c r="G140" s="184" t="s">
        <v>382</v>
      </c>
      <c r="H140" s="185">
        <v>3</v>
      </c>
      <c r="I140" s="186"/>
      <c r="J140" s="187">
        <f>ROUND(I140*H140,2)</f>
        <v>0</v>
      </c>
      <c r="K140" s="183" t="s">
        <v>19</v>
      </c>
      <c r="L140" s="41"/>
      <c r="M140" s="188" t="s">
        <v>19</v>
      </c>
      <c r="N140" s="189" t="s">
        <v>40</v>
      </c>
      <c r="O140" s="66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155</v>
      </c>
      <c r="AT140" s="192" t="s">
        <v>151</v>
      </c>
      <c r="AU140" s="192" t="s">
        <v>76</v>
      </c>
      <c r="AY140" s="19" t="s">
        <v>149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9" t="s">
        <v>76</v>
      </c>
      <c r="BK140" s="193">
        <f>ROUND(I140*H140,2)</f>
        <v>0</v>
      </c>
      <c r="BL140" s="19" t="s">
        <v>155</v>
      </c>
      <c r="BM140" s="192" t="s">
        <v>617</v>
      </c>
    </row>
    <row r="141" spans="1:65" s="2" customFormat="1" ht="16.5" customHeight="1">
      <c r="A141" s="36"/>
      <c r="B141" s="37"/>
      <c r="C141" s="181" t="s">
        <v>173</v>
      </c>
      <c r="D141" s="181" t="s">
        <v>151</v>
      </c>
      <c r="E141" s="182" t="s">
        <v>1700</v>
      </c>
      <c r="F141" s="183" t="s">
        <v>1701</v>
      </c>
      <c r="G141" s="184" t="s">
        <v>382</v>
      </c>
      <c r="H141" s="185">
        <v>1</v>
      </c>
      <c r="I141" s="186"/>
      <c r="J141" s="187">
        <f>ROUND(I141*H141,2)</f>
        <v>0</v>
      </c>
      <c r="K141" s="183" t="s">
        <v>19</v>
      </c>
      <c r="L141" s="41"/>
      <c r="M141" s="188" t="s">
        <v>19</v>
      </c>
      <c r="N141" s="189" t="s">
        <v>40</v>
      </c>
      <c r="O141" s="66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155</v>
      </c>
      <c r="AT141" s="192" t="s">
        <v>151</v>
      </c>
      <c r="AU141" s="192" t="s">
        <v>76</v>
      </c>
      <c r="AY141" s="19" t="s">
        <v>149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9" t="s">
        <v>76</v>
      </c>
      <c r="BK141" s="193">
        <f>ROUND(I141*H141,2)</f>
        <v>0</v>
      </c>
      <c r="BL141" s="19" t="s">
        <v>155</v>
      </c>
      <c r="BM141" s="192" t="s">
        <v>626</v>
      </c>
    </row>
    <row r="142" spans="2:63" s="12" customFormat="1" ht="25.9" customHeight="1">
      <c r="B142" s="165"/>
      <c r="C142" s="166"/>
      <c r="D142" s="167" t="s">
        <v>68</v>
      </c>
      <c r="E142" s="168" t="s">
        <v>262</v>
      </c>
      <c r="F142" s="168" t="s">
        <v>1706</v>
      </c>
      <c r="G142" s="166"/>
      <c r="H142" s="166"/>
      <c r="I142" s="169"/>
      <c r="J142" s="170">
        <f>BK142</f>
        <v>0</v>
      </c>
      <c r="K142" s="166"/>
      <c r="L142" s="171"/>
      <c r="M142" s="172"/>
      <c r="N142" s="173"/>
      <c r="O142" s="173"/>
      <c r="P142" s="174">
        <f>SUM(P143:P144)</f>
        <v>0</v>
      </c>
      <c r="Q142" s="173"/>
      <c r="R142" s="174">
        <f>SUM(R143:R144)</f>
        <v>0</v>
      </c>
      <c r="S142" s="173"/>
      <c r="T142" s="175">
        <f>SUM(T143:T144)</f>
        <v>0</v>
      </c>
      <c r="AR142" s="176" t="s">
        <v>76</v>
      </c>
      <c r="AT142" s="177" t="s">
        <v>68</v>
      </c>
      <c r="AU142" s="177" t="s">
        <v>69</v>
      </c>
      <c r="AY142" s="176" t="s">
        <v>149</v>
      </c>
      <c r="BK142" s="178">
        <f>SUM(BK143:BK144)</f>
        <v>0</v>
      </c>
    </row>
    <row r="143" spans="1:65" s="2" customFormat="1" ht="16.5" customHeight="1">
      <c r="A143" s="36"/>
      <c r="B143" s="37"/>
      <c r="C143" s="181" t="s">
        <v>409</v>
      </c>
      <c r="D143" s="181" t="s">
        <v>151</v>
      </c>
      <c r="E143" s="182" t="s">
        <v>1707</v>
      </c>
      <c r="F143" s="183" t="s">
        <v>1708</v>
      </c>
      <c r="G143" s="184" t="s">
        <v>107</v>
      </c>
      <c r="H143" s="185">
        <v>4.9</v>
      </c>
      <c r="I143" s="186"/>
      <c r="J143" s="187">
        <f>ROUND(I143*H143,2)</f>
        <v>0</v>
      </c>
      <c r="K143" s="183" t="s">
        <v>19</v>
      </c>
      <c r="L143" s="41"/>
      <c r="M143" s="188" t="s">
        <v>19</v>
      </c>
      <c r="N143" s="189" t="s">
        <v>40</v>
      </c>
      <c r="O143" s="66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155</v>
      </c>
      <c r="AT143" s="192" t="s">
        <v>151</v>
      </c>
      <c r="AU143" s="192" t="s">
        <v>76</v>
      </c>
      <c r="AY143" s="19" t="s">
        <v>149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9" t="s">
        <v>76</v>
      </c>
      <c r="BK143" s="193">
        <f>ROUND(I143*H143,2)</f>
        <v>0</v>
      </c>
      <c r="BL143" s="19" t="s">
        <v>155</v>
      </c>
      <c r="BM143" s="192" t="s">
        <v>789</v>
      </c>
    </row>
    <row r="144" spans="1:65" s="2" customFormat="1" ht="16.5" customHeight="1">
      <c r="A144" s="36"/>
      <c r="B144" s="37"/>
      <c r="C144" s="181" t="s">
        <v>414</v>
      </c>
      <c r="D144" s="181" t="s">
        <v>151</v>
      </c>
      <c r="E144" s="182" t="s">
        <v>1709</v>
      </c>
      <c r="F144" s="183" t="s">
        <v>1710</v>
      </c>
      <c r="G144" s="184" t="s">
        <v>107</v>
      </c>
      <c r="H144" s="185">
        <v>24.5</v>
      </c>
      <c r="I144" s="186"/>
      <c r="J144" s="187">
        <f>ROUND(I144*H144,2)</f>
        <v>0</v>
      </c>
      <c r="K144" s="183" t="s">
        <v>19</v>
      </c>
      <c r="L144" s="41"/>
      <c r="M144" s="188" t="s">
        <v>19</v>
      </c>
      <c r="N144" s="189" t="s">
        <v>40</v>
      </c>
      <c r="O144" s="66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155</v>
      </c>
      <c r="AT144" s="192" t="s">
        <v>151</v>
      </c>
      <c r="AU144" s="192" t="s">
        <v>76</v>
      </c>
      <c r="AY144" s="19" t="s">
        <v>149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9" t="s">
        <v>76</v>
      </c>
      <c r="BK144" s="193">
        <f>ROUND(I144*H144,2)</f>
        <v>0</v>
      </c>
      <c r="BL144" s="19" t="s">
        <v>155</v>
      </c>
      <c r="BM144" s="192" t="s">
        <v>793</v>
      </c>
    </row>
    <row r="145" spans="2:63" s="12" customFormat="1" ht="25.9" customHeight="1">
      <c r="B145" s="165"/>
      <c r="C145" s="166"/>
      <c r="D145" s="167" t="s">
        <v>68</v>
      </c>
      <c r="E145" s="168" t="s">
        <v>282</v>
      </c>
      <c r="F145" s="168" t="s">
        <v>1711</v>
      </c>
      <c r="G145" s="166"/>
      <c r="H145" s="166"/>
      <c r="I145" s="169"/>
      <c r="J145" s="170">
        <f>BK145</f>
        <v>0</v>
      </c>
      <c r="K145" s="166"/>
      <c r="L145" s="171"/>
      <c r="M145" s="172"/>
      <c r="N145" s="173"/>
      <c r="O145" s="173"/>
      <c r="P145" s="174">
        <f>P146</f>
        <v>0</v>
      </c>
      <c r="Q145" s="173"/>
      <c r="R145" s="174">
        <f>R146</f>
        <v>0</v>
      </c>
      <c r="S145" s="173"/>
      <c r="T145" s="175">
        <f>T146</f>
        <v>0</v>
      </c>
      <c r="AR145" s="176" t="s">
        <v>76</v>
      </c>
      <c r="AT145" s="177" t="s">
        <v>68</v>
      </c>
      <c r="AU145" s="177" t="s">
        <v>69</v>
      </c>
      <c r="AY145" s="176" t="s">
        <v>149</v>
      </c>
      <c r="BK145" s="178">
        <f>BK146</f>
        <v>0</v>
      </c>
    </row>
    <row r="146" spans="1:65" s="2" customFormat="1" ht="16.5" customHeight="1">
      <c r="A146" s="36"/>
      <c r="B146" s="37"/>
      <c r="C146" s="181" t="s">
        <v>418</v>
      </c>
      <c r="D146" s="181" t="s">
        <v>151</v>
      </c>
      <c r="E146" s="182" t="s">
        <v>1712</v>
      </c>
      <c r="F146" s="183" t="s">
        <v>1713</v>
      </c>
      <c r="G146" s="184" t="s">
        <v>249</v>
      </c>
      <c r="H146" s="185">
        <v>10</v>
      </c>
      <c r="I146" s="186"/>
      <c r="J146" s="187">
        <f>ROUND(I146*H146,2)</f>
        <v>0</v>
      </c>
      <c r="K146" s="183" t="s">
        <v>19</v>
      </c>
      <c r="L146" s="41"/>
      <c r="M146" s="188" t="s">
        <v>19</v>
      </c>
      <c r="N146" s="189" t="s">
        <v>40</v>
      </c>
      <c r="O146" s="66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155</v>
      </c>
      <c r="AT146" s="192" t="s">
        <v>151</v>
      </c>
      <c r="AU146" s="192" t="s">
        <v>76</v>
      </c>
      <c r="AY146" s="19" t="s">
        <v>149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9" t="s">
        <v>76</v>
      </c>
      <c r="BK146" s="193">
        <f>ROUND(I146*H146,2)</f>
        <v>0</v>
      </c>
      <c r="BL146" s="19" t="s">
        <v>155</v>
      </c>
      <c r="BM146" s="192" t="s">
        <v>796</v>
      </c>
    </row>
    <row r="147" spans="2:63" s="12" customFormat="1" ht="25.9" customHeight="1">
      <c r="B147" s="165"/>
      <c r="C147" s="166"/>
      <c r="D147" s="167" t="s">
        <v>68</v>
      </c>
      <c r="E147" s="168" t="s">
        <v>1714</v>
      </c>
      <c r="F147" s="168" t="s">
        <v>1715</v>
      </c>
      <c r="G147" s="166"/>
      <c r="H147" s="166"/>
      <c r="I147" s="169"/>
      <c r="J147" s="170">
        <f>BK147</f>
        <v>0</v>
      </c>
      <c r="K147" s="166"/>
      <c r="L147" s="171"/>
      <c r="M147" s="172"/>
      <c r="N147" s="173"/>
      <c r="O147" s="173"/>
      <c r="P147" s="174">
        <f>SUM(P148:P150)</f>
        <v>0</v>
      </c>
      <c r="Q147" s="173"/>
      <c r="R147" s="174">
        <f>SUM(R148:R150)</f>
        <v>0</v>
      </c>
      <c r="S147" s="173"/>
      <c r="T147" s="175">
        <f>SUM(T148:T150)</f>
        <v>0</v>
      </c>
      <c r="AR147" s="176" t="s">
        <v>76</v>
      </c>
      <c r="AT147" s="177" t="s">
        <v>68</v>
      </c>
      <c r="AU147" s="177" t="s">
        <v>69</v>
      </c>
      <c r="AY147" s="176" t="s">
        <v>149</v>
      </c>
      <c r="BK147" s="178">
        <f>SUM(BK148:BK150)</f>
        <v>0</v>
      </c>
    </row>
    <row r="148" spans="1:65" s="2" customFormat="1" ht="16.5" customHeight="1">
      <c r="A148" s="36"/>
      <c r="B148" s="37"/>
      <c r="C148" s="181" t="s">
        <v>423</v>
      </c>
      <c r="D148" s="181" t="s">
        <v>151</v>
      </c>
      <c r="E148" s="182" t="s">
        <v>1716</v>
      </c>
      <c r="F148" s="183" t="s">
        <v>1717</v>
      </c>
      <c r="G148" s="184" t="s">
        <v>249</v>
      </c>
      <c r="H148" s="185">
        <v>6</v>
      </c>
      <c r="I148" s="186"/>
      <c r="J148" s="187">
        <f>ROUND(I148*H148,2)</f>
        <v>0</v>
      </c>
      <c r="K148" s="183" t="s">
        <v>19</v>
      </c>
      <c r="L148" s="41"/>
      <c r="M148" s="188" t="s">
        <v>19</v>
      </c>
      <c r="N148" s="189" t="s">
        <v>40</v>
      </c>
      <c r="O148" s="66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155</v>
      </c>
      <c r="AT148" s="192" t="s">
        <v>151</v>
      </c>
      <c r="AU148" s="192" t="s">
        <v>76</v>
      </c>
      <c r="AY148" s="19" t="s">
        <v>149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9" t="s">
        <v>76</v>
      </c>
      <c r="BK148" s="193">
        <f>ROUND(I148*H148,2)</f>
        <v>0</v>
      </c>
      <c r="BL148" s="19" t="s">
        <v>155</v>
      </c>
      <c r="BM148" s="192" t="s">
        <v>801</v>
      </c>
    </row>
    <row r="149" spans="1:65" s="2" customFormat="1" ht="16.5" customHeight="1">
      <c r="A149" s="36"/>
      <c r="B149" s="37"/>
      <c r="C149" s="181" t="s">
        <v>427</v>
      </c>
      <c r="D149" s="181" t="s">
        <v>151</v>
      </c>
      <c r="E149" s="182" t="s">
        <v>1718</v>
      </c>
      <c r="F149" s="183" t="s">
        <v>1719</v>
      </c>
      <c r="G149" s="184" t="s">
        <v>249</v>
      </c>
      <c r="H149" s="185">
        <v>30</v>
      </c>
      <c r="I149" s="186"/>
      <c r="J149" s="187">
        <f>ROUND(I149*H149,2)</f>
        <v>0</v>
      </c>
      <c r="K149" s="183" t="s">
        <v>19</v>
      </c>
      <c r="L149" s="41"/>
      <c r="M149" s="188" t="s">
        <v>19</v>
      </c>
      <c r="N149" s="189" t="s">
        <v>40</v>
      </c>
      <c r="O149" s="66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155</v>
      </c>
      <c r="AT149" s="192" t="s">
        <v>151</v>
      </c>
      <c r="AU149" s="192" t="s">
        <v>76</v>
      </c>
      <c r="AY149" s="19" t="s">
        <v>149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9" t="s">
        <v>76</v>
      </c>
      <c r="BK149" s="193">
        <f>ROUND(I149*H149,2)</f>
        <v>0</v>
      </c>
      <c r="BL149" s="19" t="s">
        <v>155</v>
      </c>
      <c r="BM149" s="192" t="s">
        <v>805</v>
      </c>
    </row>
    <row r="150" spans="1:65" s="2" customFormat="1" ht="16.5" customHeight="1">
      <c r="A150" s="36"/>
      <c r="B150" s="37"/>
      <c r="C150" s="181" t="s">
        <v>432</v>
      </c>
      <c r="D150" s="181" t="s">
        <v>151</v>
      </c>
      <c r="E150" s="182" t="s">
        <v>1720</v>
      </c>
      <c r="F150" s="183" t="s">
        <v>1721</v>
      </c>
      <c r="G150" s="184" t="s">
        <v>249</v>
      </c>
      <c r="H150" s="185">
        <v>6</v>
      </c>
      <c r="I150" s="186"/>
      <c r="J150" s="187">
        <f>ROUND(I150*H150,2)</f>
        <v>0</v>
      </c>
      <c r="K150" s="183" t="s">
        <v>19</v>
      </c>
      <c r="L150" s="41"/>
      <c r="M150" s="188" t="s">
        <v>19</v>
      </c>
      <c r="N150" s="189" t="s">
        <v>40</v>
      </c>
      <c r="O150" s="66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2" t="s">
        <v>155</v>
      </c>
      <c r="AT150" s="192" t="s">
        <v>151</v>
      </c>
      <c r="AU150" s="192" t="s">
        <v>76</v>
      </c>
      <c r="AY150" s="19" t="s">
        <v>149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9" t="s">
        <v>76</v>
      </c>
      <c r="BK150" s="193">
        <f>ROUND(I150*H150,2)</f>
        <v>0</v>
      </c>
      <c r="BL150" s="19" t="s">
        <v>155</v>
      </c>
      <c r="BM150" s="192" t="s">
        <v>809</v>
      </c>
    </row>
    <row r="151" spans="2:63" s="12" customFormat="1" ht="25.9" customHeight="1">
      <c r="B151" s="165"/>
      <c r="C151" s="166"/>
      <c r="D151" s="167" t="s">
        <v>68</v>
      </c>
      <c r="E151" s="168" t="s">
        <v>1722</v>
      </c>
      <c r="F151" s="168" t="s">
        <v>1723</v>
      </c>
      <c r="G151" s="166"/>
      <c r="H151" s="166"/>
      <c r="I151" s="169"/>
      <c r="J151" s="170">
        <f>BK151</f>
        <v>0</v>
      </c>
      <c r="K151" s="166"/>
      <c r="L151" s="171"/>
      <c r="M151" s="172"/>
      <c r="N151" s="173"/>
      <c r="O151" s="173"/>
      <c r="P151" s="174">
        <v>0</v>
      </c>
      <c r="Q151" s="173"/>
      <c r="R151" s="174">
        <v>0</v>
      </c>
      <c r="S151" s="173"/>
      <c r="T151" s="175">
        <v>0</v>
      </c>
      <c r="AR151" s="176" t="s">
        <v>76</v>
      </c>
      <c r="AT151" s="177" t="s">
        <v>68</v>
      </c>
      <c r="AU151" s="177" t="s">
        <v>69</v>
      </c>
      <c r="AY151" s="176" t="s">
        <v>149</v>
      </c>
      <c r="BK151" s="178">
        <v>0</v>
      </c>
    </row>
    <row r="152" spans="2:63" s="12" customFormat="1" ht="25.9" customHeight="1">
      <c r="B152" s="165"/>
      <c r="C152" s="166"/>
      <c r="D152" s="167" t="s">
        <v>68</v>
      </c>
      <c r="E152" s="168" t="s">
        <v>1724</v>
      </c>
      <c r="F152" s="168" t="s">
        <v>1725</v>
      </c>
      <c r="G152" s="166"/>
      <c r="H152" s="166"/>
      <c r="I152" s="169"/>
      <c r="J152" s="170">
        <f>BK152</f>
        <v>0</v>
      </c>
      <c r="K152" s="166"/>
      <c r="L152" s="171"/>
      <c r="M152" s="172"/>
      <c r="N152" s="173"/>
      <c r="O152" s="173"/>
      <c r="P152" s="174">
        <f>P153</f>
        <v>0</v>
      </c>
      <c r="Q152" s="173"/>
      <c r="R152" s="174">
        <f>R153</f>
        <v>0</v>
      </c>
      <c r="S152" s="173"/>
      <c r="T152" s="175">
        <f>T153</f>
        <v>0</v>
      </c>
      <c r="AR152" s="176" t="s">
        <v>76</v>
      </c>
      <c r="AT152" s="177" t="s">
        <v>68</v>
      </c>
      <c r="AU152" s="177" t="s">
        <v>69</v>
      </c>
      <c r="AY152" s="176" t="s">
        <v>149</v>
      </c>
      <c r="BK152" s="178">
        <f>BK153</f>
        <v>0</v>
      </c>
    </row>
    <row r="153" spans="1:65" s="2" customFormat="1" ht="24.2" customHeight="1">
      <c r="A153" s="36"/>
      <c r="B153" s="37"/>
      <c r="C153" s="181" t="s">
        <v>436</v>
      </c>
      <c r="D153" s="181" t="s">
        <v>151</v>
      </c>
      <c r="E153" s="182" t="s">
        <v>1726</v>
      </c>
      <c r="F153" s="183" t="s">
        <v>1727</v>
      </c>
      <c r="G153" s="184" t="s">
        <v>1728</v>
      </c>
      <c r="H153" s="185">
        <v>1</v>
      </c>
      <c r="I153" s="186"/>
      <c r="J153" s="187">
        <f>ROUND(I153*H153,2)</f>
        <v>0</v>
      </c>
      <c r="K153" s="183" t="s">
        <v>19</v>
      </c>
      <c r="L153" s="41"/>
      <c r="M153" s="243" t="s">
        <v>19</v>
      </c>
      <c r="N153" s="244" t="s">
        <v>40</v>
      </c>
      <c r="O153" s="245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155</v>
      </c>
      <c r="AT153" s="192" t="s">
        <v>151</v>
      </c>
      <c r="AU153" s="192" t="s">
        <v>76</v>
      </c>
      <c r="AY153" s="19" t="s">
        <v>149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9" t="s">
        <v>76</v>
      </c>
      <c r="BK153" s="193">
        <f>ROUND(I153*H153,2)</f>
        <v>0</v>
      </c>
      <c r="BL153" s="19" t="s">
        <v>155</v>
      </c>
      <c r="BM153" s="192" t="s">
        <v>813</v>
      </c>
    </row>
    <row r="154" spans="1:31" s="2" customFormat="1" ht="6.95" customHeight="1">
      <c r="A154" s="36"/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41"/>
      <c r="M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</sheetData>
  <sheetProtection algorithmName="SHA-512" hashValue="XqamDmPFe6DSo2lDQT/hDasgAfJTF8NFk0/6kuuTKiQnc0GsGAANLzw9GOI3lGjXCH3b5geM85cqWINr5LYhqw==" saltValue="137ljX6XyB0rXzBi6Oh4V1JLUO+m1xIjqnHhdjpiJJmvg+/0jZTK2rjT5Stmq6HDSVIpCNd5LqEMB9NWoN0mSw==" spinCount="100000" sheet="1" objects="1" scenarios="1" formatColumns="0" formatRows="0" autoFilter="0"/>
  <autoFilter ref="C93:K153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jkohout</dc:creator>
  <cp:keywords/>
  <dc:description/>
  <cp:lastModifiedBy>Valečková Jana</cp:lastModifiedBy>
  <dcterms:created xsi:type="dcterms:W3CDTF">2024-05-13T06:38:36Z</dcterms:created>
  <dcterms:modified xsi:type="dcterms:W3CDTF">2024-05-14T09:12:29Z</dcterms:modified>
  <cp:category/>
  <cp:version/>
  <cp:contentType/>
  <cp:contentStatus/>
</cp:coreProperties>
</file>