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Magpie\Desktop\Kros export 2024\"/>
    </mc:Choice>
  </mc:AlternateContent>
  <bookViews>
    <workbookView xWindow="0" yWindow="0" windowWidth="0" windowHeight="0"/>
  </bookViews>
  <sheets>
    <sheet name="Rekapitulace stavby" sheetId="1" r:id="rId1"/>
    <sheet name="KLAT0101 - SO 2 , Stáv.pr..." sheetId="2" r:id="rId2"/>
    <sheet name="KLAT0106 - SO 1 , Plaveck..." sheetId="3" r:id="rId3"/>
    <sheet name="KLAT0107 - PS  01 Plaveck..." sheetId="4" r:id="rId4"/>
    <sheet name="KLAT0109 - Zemní práce pr..." sheetId="5" r:id="rId5"/>
    <sheet name="KLAT0110 - So 3 Zpevněné ..." sheetId="6" r:id="rId6"/>
    <sheet name="KLAT0111 - SO 03 Zemní pr..." sheetId="7" r:id="rId7"/>
    <sheet name="KLAT0130 - VON"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'KLAT0101 - SO 2 , Stáv.pr...'!$C$86:$K$185</definedName>
    <definedName name="_xlnm.Print_Area" localSheetId="1">'KLAT0101 - SO 2 , Stáv.pr...'!$C$4:$J$39,'KLAT0101 - SO 2 , Stáv.pr...'!$C$45:$J$68,'KLAT0101 - SO 2 , Stáv.pr...'!$C$74:$K$185</definedName>
    <definedName name="_xlnm.Print_Titles" localSheetId="1">'KLAT0101 - SO 2 , Stáv.pr...'!$86:$86</definedName>
    <definedName name="_xlnm._FilterDatabase" localSheetId="2" hidden="1">'KLAT0106 - SO 1 , Plaveck...'!$C$90:$K$404</definedName>
    <definedName name="_xlnm.Print_Area" localSheetId="2">'KLAT0106 - SO 1 , Plaveck...'!$C$4:$J$39,'KLAT0106 - SO 1 , Plaveck...'!$C$45:$J$72,'KLAT0106 - SO 1 , Plaveck...'!$C$78:$K$404</definedName>
    <definedName name="_xlnm.Print_Titles" localSheetId="2">'KLAT0106 - SO 1 , Plaveck...'!$90:$90</definedName>
    <definedName name="_xlnm._FilterDatabase" localSheetId="3" hidden="1">'KLAT0107 - PS  01 Plaveck...'!$C$83:$K$136</definedName>
    <definedName name="_xlnm.Print_Area" localSheetId="3">'KLAT0107 - PS  01 Plaveck...'!$C$4:$J$39,'KLAT0107 - PS  01 Plaveck...'!$C$45:$J$65,'KLAT0107 - PS  01 Plaveck...'!$C$71:$K$136</definedName>
    <definedName name="_xlnm.Print_Titles" localSheetId="3">'KLAT0107 - PS  01 Plaveck...'!$83:$83</definedName>
    <definedName name="_xlnm._FilterDatabase" localSheetId="4" hidden="1">'KLAT0109 - Zemní práce pr...'!$C$82:$K$112</definedName>
    <definedName name="_xlnm.Print_Area" localSheetId="4">'KLAT0109 - Zemní práce pr...'!$C$4:$J$39,'KLAT0109 - Zemní práce pr...'!$C$45:$J$64,'KLAT0109 - Zemní práce pr...'!$C$70:$K$112</definedName>
    <definedName name="_xlnm.Print_Titles" localSheetId="4">'KLAT0109 - Zemní práce pr...'!$82:$82</definedName>
    <definedName name="_xlnm._FilterDatabase" localSheetId="5" hidden="1">'KLAT0110 - So 3 Zpevněné ...'!$C$86:$K$191</definedName>
    <definedName name="_xlnm.Print_Area" localSheetId="5">'KLAT0110 - So 3 Zpevněné ...'!$C$4:$J$39,'KLAT0110 - So 3 Zpevněné ...'!$C$45:$J$68,'KLAT0110 - So 3 Zpevněné ...'!$C$74:$K$191</definedName>
    <definedName name="_xlnm.Print_Titles" localSheetId="5">'KLAT0110 - So 3 Zpevněné ...'!$86:$86</definedName>
    <definedName name="_xlnm._FilterDatabase" localSheetId="6" hidden="1">'KLAT0111 - SO 03 Zemní pr...'!$C$80:$K$112</definedName>
    <definedName name="_xlnm.Print_Area" localSheetId="6">'KLAT0111 - SO 03 Zemní pr...'!$C$4:$J$39,'KLAT0111 - SO 03 Zemní pr...'!$C$45:$J$62,'KLAT0111 - SO 03 Zemní pr...'!$C$68:$K$112</definedName>
    <definedName name="_xlnm.Print_Titles" localSheetId="6">'KLAT0111 - SO 03 Zemní pr...'!$80:$80</definedName>
    <definedName name="_xlnm._FilterDatabase" localSheetId="7" hidden="1">'KLAT0130 - VON'!$C$81:$K$90</definedName>
    <definedName name="_xlnm.Print_Area" localSheetId="7">'KLAT0130 - VON'!$C$4:$J$39,'KLAT0130 - VON'!$C$45:$J$63,'KLAT0130 - VON'!$C$69:$K$90</definedName>
    <definedName name="_xlnm.Print_Titles" localSheetId="7">'KLAT0130 - VON'!$81:$81</definedName>
    <definedName name="_xlnm.Print_Area" localSheetId="8">'Pokyny pro vyplnění'!$B$2:$K$71,'Pokyny pro vyplnění'!$B$74:$K$118,'Pokyny pro vyplnění'!$B$121:$K$161,'Pokyny pro vyplnění'!$B$164:$K$219</definedName>
  </definedNames>
  <calcPr/>
</workbook>
</file>

<file path=xl/calcChain.xml><?xml version="1.0" encoding="utf-8"?>
<calcChain xmlns="http://schemas.openxmlformats.org/spreadsheetml/2006/main">
  <c i="8" l="1" r="J37"/>
  <c r="J36"/>
  <c i="1" r="AY61"/>
  <c i="8" r="J35"/>
  <c i="1" r="AX61"/>
  <c i="8" r="BI90"/>
  <c r="BH90"/>
  <c r="BG90"/>
  <c r="BF90"/>
  <c r="T90"/>
  <c r="T89"/>
  <c r="R90"/>
  <c r="R89"/>
  <c r="P90"/>
  <c r="P89"/>
  <c r="BI87"/>
  <c r="BH87"/>
  <c r="BG87"/>
  <c r="BF87"/>
  <c r="T87"/>
  <c r="R87"/>
  <c r="P87"/>
  <c r="BI85"/>
  <c r="BH85"/>
  <c r="BG85"/>
  <c r="BF85"/>
  <c r="T85"/>
  <c r="R85"/>
  <c r="P85"/>
  <c r="F76"/>
  <c r="E74"/>
  <c r="F52"/>
  <c r="E50"/>
  <c r="J24"/>
  <c r="E24"/>
  <c r="J79"/>
  <c r="J23"/>
  <c r="J21"/>
  <c r="E21"/>
  <c r="J78"/>
  <c r="J20"/>
  <c r="J18"/>
  <c r="E18"/>
  <c r="F55"/>
  <c r="J17"/>
  <c r="J15"/>
  <c r="E15"/>
  <c r="F78"/>
  <c r="J14"/>
  <c r="J12"/>
  <c r="J76"/>
  <c r="E7"/>
  <c r="E72"/>
  <c i="7" r="J37"/>
  <c r="J36"/>
  <c i="1" r="AY60"/>
  <c i="7" r="J35"/>
  <c i="1" r="AX60"/>
  <c i="7" r="BI109"/>
  <c r="BH109"/>
  <c r="BG109"/>
  <c r="BF109"/>
  <c r="T109"/>
  <c r="R109"/>
  <c r="P109"/>
  <c r="BI107"/>
  <c r="BH107"/>
  <c r="BG107"/>
  <c r="BF107"/>
  <c r="T107"/>
  <c r="R107"/>
  <c r="P107"/>
  <c r="BI103"/>
  <c r="BH103"/>
  <c r="BG103"/>
  <c r="BF103"/>
  <c r="T103"/>
  <c r="R103"/>
  <c r="P103"/>
  <c r="BI99"/>
  <c r="BH99"/>
  <c r="BG99"/>
  <c r="BF99"/>
  <c r="T99"/>
  <c r="R99"/>
  <c r="P99"/>
  <c r="BI94"/>
  <c r="BH94"/>
  <c r="BG94"/>
  <c r="BF94"/>
  <c r="T94"/>
  <c r="R94"/>
  <c r="P94"/>
  <c r="BI89"/>
  <c r="BH89"/>
  <c r="BG89"/>
  <c r="BF89"/>
  <c r="T89"/>
  <c r="R89"/>
  <c r="P89"/>
  <c r="BI84"/>
  <c r="BH84"/>
  <c r="BG84"/>
  <c r="BF84"/>
  <c r="T84"/>
  <c r="R84"/>
  <c r="P84"/>
  <c r="F75"/>
  <c r="E73"/>
  <c r="F52"/>
  <c r="E50"/>
  <c r="J24"/>
  <c r="E24"/>
  <c r="J78"/>
  <c r="J23"/>
  <c r="J21"/>
  <c r="E21"/>
  <c r="J77"/>
  <c r="J20"/>
  <c r="J18"/>
  <c r="E18"/>
  <c r="F78"/>
  <c r="J17"/>
  <c r="J15"/>
  <c r="E15"/>
  <c r="F77"/>
  <c r="J14"/>
  <c r="J12"/>
  <c r="J52"/>
  <c r="E7"/>
  <c r="E71"/>
  <c i="6" r="J37"/>
  <c r="J36"/>
  <c i="1" r="AY59"/>
  <c i="6" r="J35"/>
  <c i="1" r="AX59"/>
  <c i="6" r="BI190"/>
  <c r="BH190"/>
  <c r="BG190"/>
  <c r="BF190"/>
  <c r="T190"/>
  <c r="T189"/>
  <c r="R190"/>
  <c r="R189"/>
  <c r="P190"/>
  <c r="P189"/>
  <c r="BI187"/>
  <c r="BH187"/>
  <c r="BG187"/>
  <c r="BF187"/>
  <c r="T187"/>
  <c r="R187"/>
  <c r="P187"/>
  <c r="BI182"/>
  <c r="BH182"/>
  <c r="BG182"/>
  <c r="BF182"/>
  <c r="T182"/>
  <c r="R182"/>
  <c r="P182"/>
  <c r="BI176"/>
  <c r="BH176"/>
  <c r="BG176"/>
  <c r="BF176"/>
  <c r="T176"/>
  <c r="T175"/>
  <c r="R176"/>
  <c r="R175"/>
  <c r="P176"/>
  <c r="P175"/>
  <c r="BI173"/>
  <c r="BH173"/>
  <c r="BG173"/>
  <c r="BF173"/>
  <c r="T173"/>
  <c r="R173"/>
  <c r="P173"/>
  <c r="BI167"/>
  <c r="BH167"/>
  <c r="BG167"/>
  <c r="BF167"/>
  <c r="T167"/>
  <c r="R167"/>
  <c r="P167"/>
  <c r="BI162"/>
  <c r="BH162"/>
  <c r="BG162"/>
  <c r="BF162"/>
  <c r="T162"/>
  <c r="R162"/>
  <c r="P162"/>
  <c r="BI156"/>
  <c r="BH156"/>
  <c r="BG156"/>
  <c r="BF156"/>
  <c r="T156"/>
  <c r="R156"/>
  <c r="P156"/>
  <c r="BI151"/>
  <c r="BH151"/>
  <c r="BG151"/>
  <c r="BF151"/>
  <c r="T151"/>
  <c r="R151"/>
  <c r="P151"/>
  <c r="BI147"/>
  <c r="BH147"/>
  <c r="BG147"/>
  <c r="BF147"/>
  <c r="T147"/>
  <c r="R147"/>
  <c r="P147"/>
  <c r="BI143"/>
  <c r="BH143"/>
  <c r="BG143"/>
  <c r="BF143"/>
  <c r="T143"/>
  <c r="R143"/>
  <c r="P143"/>
  <c r="BI139"/>
  <c r="BH139"/>
  <c r="BG139"/>
  <c r="BF139"/>
  <c r="T139"/>
  <c r="R139"/>
  <c r="P139"/>
  <c r="BI134"/>
  <c r="BH134"/>
  <c r="BG134"/>
  <c r="BF134"/>
  <c r="T134"/>
  <c r="R134"/>
  <c r="P134"/>
  <c r="BI130"/>
  <c r="BH130"/>
  <c r="BG130"/>
  <c r="BF130"/>
  <c r="T130"/>
  <c r="R130"/>
  <c r="P130"/>
  <c r="BI124"/>
  <c r="BH124"/>
  <c r="BG124"/>
  <c r="BF124"/>
  <c r="T124"/>
  <c r="R124"/>
  <c r="P124"/>
  <c r="BI121"/>
  <c r="BH121"/>
  <c r="BG121"/>
  <c r="BF121"/>
  <c r="T121"/>
  <c r="R121"/>
  <c r="P121"/>
  <c r="BI115"/>
  <c r="BH115"/>
  <c r="BG115"/>
  <c r="BF115"/>
  <c r="T115"/>
  <c r="R115"/>
  <c r="P115"/>
  <c r="BI109"/>
  <c r="BH109"/>
  <c r="BG109"/>
  <c r="BF109"/>
  <c r="T109"/>
  <c r="R109"/>
  <c r="P109"/>
  <c r="BI103"/>
  <c r="BH103"/>
  <c r="BG103"/>
  <c r="BF103"/>
  <c r="T103"/>
  <c r="R103"/>
  <c r="P103"/>
  <c r="BI101"/>
  <c r="BH101"/>
  <c r="BG101"/>
  <c r="BF101"/>
  <c r="T101"/>
  <c r="R101"/>
  <c r="P101"/>
  <c r="BI99"/>
  <c r="BH99"/>
  <c r="BG99"/>
  <c r="BF99"/>
  <c r="T99"/>
  <c r="R99"/>
  <c r="P99"/>
  <c r="BI94"/>
  <c r="BH94"/>
  <c r="BG94"/>
  <c r="BF94"/>
  <c r="T94"/>
  <c r="R94"/>
  <c r="P94"/>
  <c r="BI90"/>
  <c r="BH90"/>
  <c r="BG90"/>
  <c r="BF90"/>
  <c r="T90"/>
  <c r="R90"/>
  <c r="P90"/>
  <c r="F81"/>
  <c r="E79"/>
  <c r="F52"/>
  <c r="E50"/>
  <c r="J24"/>
  <c r="E24"/>
  <c r="J84"/>
  <c r="J23"/>
  <c r="J21"/>
  <c r="E21"/>
  <c r="J83"/>
  <c r="J20"/>
  <c r="J18"/>
  <c r="E18"/>
  <c r="F84"/>
  <c r="J17"/>
  <c r="J15"/>
  <c r="E15"/>
  <c r="F83"/>
  <c r="J14"/>
  <c r="J12"/>
  <c r="J81"/>
  <c r="E7"/>
  <c r="E77"/>
  <c i="5" r="J37"/>
  <c r="J36"/>
  <c i="1" r="AY58"/>
  <c i="5" r="J35"/>
  <c i="1" r="AX58"/>
  <c i="5" r="BI110"/>
  <c r="BH110"/>
  <c r="BG110"/>
  <c r="BF110"/>
  <c r="T110"/>
  <c r="T109"/>
  <c r="R110"/>
  <c r="R109"/>
  <c r="P110"/>
  <c r="P109"/>
  <c r="BI104"/>
  <c r="BH104"/>
  <c r="BG104"/>
  <c r="BF104"/>
  <c r="T104"/>
  <c r="T103"/>
  <c r="R104"/>
  <c r="R103"/>
  <c r="P104"/>
  <c r="P103"/>
  <c r="BI101"/>
  <c r="BH101"/>
  <c r="BG101"/>
  <c r="BF101"/>
  <c r="T101"/>
  <c r="R101"/>
  <c r="P101"/>
  <c r="BI97"/>
  <c r="BH97"/>
  <c r="BG97"/>
  <c r="BF97"/>
  <c r="T97"/>
  <c r="R97"/>
  <c r="P97"/>
  <c r="BI94"/>
  <c r="BH94"/>
  <c r="BG94"/>
  <c r="BF94"/>
  <c r="T94"/>
  <c r="R94"/>
  <c r="P94"/>
  <c r="BI90"/>
  <c r="BH90"/>
  <c r="BG90"/>
  <c r="BF90"/>
  <c r="T90"/>
  <c r="R90"/>
  <c r="P90"/>
  <c r="BI86"/>
  <c r="BH86"/>
  <c r="BG86"/>
  <c r="BF86"/>
  <c r="T86"/>
  <c r="R86"/>
  <c r="P86"/>
  <c r="F77"/>
  <c r="E75"/>
  <c r="F52"/>
  <c r="E50"/>
  <c r="J24"/>
  <c r="E24"/>
  <c r="J80"/>
  <c r="J23"/>
  <c r="J21"/>
  <c r="E21"/>
  <c r="J79"/>
  <c r="J20"/>
  <c r="J18"/>
  <c r="E18"/>
  <c r="F55"/>
  <c r="J17"/>
  <c r="J15"/>
  <c r="E15"/>
  <c r="F54"/>
  <c r="J14"/>
  <c r="J12"/>
  <c r="J77"/>
  <c r="E7"/>
  <c r="E48"/>
  <c i="4" r="J37"/>
  <c r="J36"/>
  <c i="1" r="AY57"/>
  <c i="4" r="J35"/>
  <c i="1" r="AX57"/>
  <c i="4" r="BI136"/>
  <c r="BH136"/>
  <c r="BG136"/>
  <c r="BF136"/>
  <c r="T136"/>
  <c r="R136"/>
  <c r="P136"/>
  <c r="BI135"/>
  <c r="BH135"/>
  <c r="BG135"/>
  <c r="BF135"/>
  <c r="T135"/>
  <c r="R135"/>
  <c r="P135"/>
  <c r="BI134"/>
  <c r="BH134"/>
  <c r="BG134"/>
  <c r="BF134"/>
  <c r="T134"/>
  <c r="R134"/>
  <c r="P134"/>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3"/>
  <c r="BH93"/>
  <c r="BG93"/>
  <c r="BF93"/>
  <c r="T93"/>
  <c r="R93"/>
  <c r="P93"/>
  <c r="BI92"/>
  <c r="BH92"/>
  <c r="BG92"/>
  <c r="BF92"/>
  <c r="T92"/>
  <c r="R92"/>
  <c r="P92"/>
  <c r="BI91"/>
  <c r="BH91"/>
  <c r="BG91"/>
  <c r="BF91"/>
  <c r="T91"/>
  <c r="R91"/>
  <c r="P91"/>
  <c r="BI89"/>
  <c r="BH89"/>
  <c r="BG89"/>
  <c r="BF89"/>
  <c r="T89"/>
  <c r="R89"/>
  <c r="P89"/>
  <c r="BI87"/>
  <c r="BH87"/>
  <c r="BG87"/>
  <c r="BF87"/>
  <c r="T87"/>
  <c r="R87"/>
  <c r="P87"/>
  <c r="F78"/>
  <c r="E76"/>
  <c r="F52"/>
  <c r="E50"/>
  <c r="J24"/>
  <c r="E24"/>
  <c r="J81"/>
  <c r="J23"/>
  <c r="J21"/>
  <c r="E21"/>
  <c r="J80"/>
  <c r="J20"/>
  <c r="J18"/>
  <c r="E18"/>
  <c r="F81"/>
  <c r="J17"/>
  <c r="J15"/>
  <c r="E15"/>
  <c r="F54"/>
  <c r="J14"/>
  <c r="J12"/>
  <c r="J78"/>
  <c r="E7"/>
  <c r="E48"/>
  <c i="3" r="J37"/>
  <c r="J36"/>
  <c i="1" r="AY56"/>
  <c i="3" r="J35"/>
  <c i="1" r="AX56"/>
  <c i="3" r="BI402"/>
  <c r="BH402"/>
  <c r="BG402"/>
  <c r="BF402"/>
  <c r="T402"/>
  <c r="R402"/>
  <c r="P402"/>
  <c r="BI400"/>
  <c r="BH400"/>
  <c r="BG400"/>
  <c r="BF400"/>
  <c r="T400"/>
  <c r="R400"/>
  <c r="P400"/>
  <c r="BI398"/>
  <c r="BH398"/>
  <c r="BG398"/>
  <c r="BF398"/>
  <c r="T398"/>
  <c r="R398"/>
  <c r="P398"/>
  <c r="BI396"/>
  <c r="BH396"/>
  <c r="BG396"/>
  <c r="BF396"/>
  <c r="T396"/>
  <c r="R396"/>
  <c r="P396"/>
  <c r="BI392"/>
  <c r="BH392"/>
  <c r="BG392"/>
  <c r="BF392"/>
  <c r="T392"/>
  <c r="R392"/>
  <c r="P392"/>
  <c r="BI386"/>
  <c r="BH386"/>
  <c r="BG386"/>
  <c r="BF386"/>
  <c r="T386"/>
  <c r="R386"/>
  <c r="P386"/>
  <c r="BI382"/>
  <c r="BH382"/>
  <c r="BG382"/>
  <c r="BF382"/>
  <c r="T382"/>
  <c r="R382"/>
  <c r="P382"/>
  <c r="BI377"/>
  <c r="BH377"/>
  <c r="BG377"/>
  <c r="BF377"/>
  <c r="T377"/>
  <c r="R377"/>
  <c r="P377"/>
  <c r="BI373"/>
  <c r="BH373"/>
  <c r="BG373"/>
  <c r="BF373"/>
  <c r="T373"/>
  <c r="R373"/>
  <c r="P373"/>
  <c r="BI369"/>
  <c r="BH369"/>
  <c r="BG369"/>
  <c r="BF369"/>
  <c r="T369"/>
  <c r="R369"/>
  <c r="P369"/>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7"/>
  <c r="BH347"/>
  <c r="BG347"/>
  <c r="BF347"/>
  <c r="T347"/>
  <c r="R347"/>
  <c r="P347"/>
  <c r="BI343"/>
  <c r="BH343"/>
  <c r="BG343"/>
  <c r="BF343"/>
  <c r="T343"/>
  <c r="R343"/>
  <c r="P343"/>
  <c r="BI337"/>
  <c r="BH337"/>
  <c r="BG337"/>
  <c r="BF337"/>
  <c r="T337"/>
  <c r="R337"/>
  <c r="P337"/>
  <c r="BI335"/>
  <c r="BH335"/>
  <c r="BG335"/>
  <c r="BF335"/>
  <c r="T335"/>
  <c r="R335"/>
  <c r="P335"/>
  <c r="BI330"/>
  <c r="BH330"/>
  <c r="BG330"/>
  <c r="BF330"/>
  <c r="T330"/>
  <c r="R330"/>
  <c r="P330"/>
  <c r="BI328"/>
  <c r="BH328"/>
  <c r="BG328"/>
  <c r="BF328"/>
  <c r="T328"/>
  <c r="R328"/>
  <c r="P328"/>
  <c r="BI323"/>
  <c r="BH323"/>
  <c r="BG323"/>
  <c r="BF323"/>
  <c r="T323"/>
  <c r="R323"/>
  <c r="P323"/>
  <c r="BI321"/>
  <c r="BH321"/>
  <c r="BG321"/>
  <c r="BF321"/>
  <c r="T321"/>
  <c r="R321"/>
  <c r="P321"/>
  <c r="BI316"/>
  <c r="BH316"/>
  <c r="BG316"/>
  <c r="BF316"/>
  <c r="T316"/>
  <c r="R316"/>
  <c r="P316"/>
  <c r="BI311"/>
  <c r="BH311"/>
  <c r="BG311"/>
  <c r="BF311"/>
  <c r="T311"/>
  <c r="T310"/>
  <c r="R311"/>
  <c r="R310"/>
  <c r="P311"/>
  <c r="P310"/>
  <c r="BI305"/>
  <c r="BH305"/>
  <c r="BG305"/>
  <c r="BF305"/>
  <c r="T305"/>
  <c r="R305"/>
  <c r="P305"/>
  <c r="BI301"/>
  <c r="BH301"/>
  <c r="BG301"/>
  <c r="BF301"/>
  <c r="T301"/>
  <c r="R301"/>
  <c r="P301"/>
  <c r="BI296"/>
  <c r="BH296"/>
  <c r="BG296"/>
  <c r="BF296"/>
  <c r="T296"/>
  <c r="R296"/>
  <c r="P296"/>
  <c r="BI292"/>
  <c r="BH292"/>
  <c r="BG292"/>
  <c r="BF292"/>
  <c r="T292"/>
  <c r="R292"/>
  <c r="P292"/>
  <c r="BI287"/>
  <c r="BH287"/>
  <c r="BG287"/>
  <c r="BF287"/>
  <c r="T287"/>
  <c r="R287"/>
  <c r="P287"/>
  <c r="BI284"/>
  <c r="BH284"/>
  <c r="BG284"/>
  <c r="BF284"/>
  <c r="T284"/>
  <c r="R284"/>
  <c r="P284"/>
  <c r="BI281"/>
  <c r="BH281"/>
  <c r="BG281"/>
  <c r="BF281"/>
  <c r="T281"/>
  <c r="R281"/>
  <c r="P281"/>
  <c r="BI275"/>
  <c r="BH275"/>
  <c r="BG275"/>
  <c r="BF275"/>
  <c r="T275"/>
  <c r="R275"/>
  <c r="P275"/>
  <c r="BI270"/>
  <c r="BH270"/>
  <c r="BG270"/>
  <c r="BF270"/>
  <c r="T270"/>
  <c r="R270"/>
  <c r="P270"/>
  <c r="BI264"/>
  <c r="BH264"/>
  <c r="BG264"/>
  <c r="BF264"/>
  <c r="T264"/>
  <c r="R264"/>
  <c r="P264"/>
  <c r="BI262"/>
  <c r="BH262"/>
  <c r="BG262"/>
  <c r="BF262"/>
  <c r="T262"/>
  <c r="R262"/>
  <c r="P262"/>
  <c r="BI257"/>
  <c r="BH257"/>
  <c r="BG257"/>
  <c r="BF257"/>
  <c r="T257"/>
  <c r="R257"/>
  <c r="P257"/>
  <c r="BI254"/>
  <c r="BH254"/>
  <c r="BG254"/>
  <c r="BF254"/>
  <c r="T254"/>
  <c r="R254"/>
  <c r="P254"/>
  <c r="BI250"/>
  <c r="BH250"/>
  <c r="BG250"/>
  <c r="BF250"/>
  <c r="T250"/>
  <c r="R250"/>
  <c r="P250"/>
  <c r="BI245"/>
  <c r="BH245"/>
  <c r="BG245"/>
  <c r="BF245"/>
  <c r="T245"/>
  <c r="R245"/>
  <c r="P245"/>
  <c r="BI241"/>
  <c r="BH241"/>
  <c r="BG241"/>
  <c r="BF241"/>
  <c r="T241"/>
  <c r="R241"/>
  <c r="P241"/>
  <c r="BI235"/>
  <c r="BH235"/>
  <c r="BG235"/>
  <c r="BF235"/>
  <c r="T235"/>
  <c r="R235"/>
  <c r="P235"/>
  <c r="BI229"/>
  <c r="BH229"/>
  <c r="BG229"/>
  <c r="BF229"/>
  <c r="T229"/>
  <c r="R229"/>
  <c r="P229"/>
  <c r="BI220"/>
  <c r="BH220"/>
  <c r="BG220"/>
  <c r="BF220"/>
  <c r="T220"/>
  <c r="R220"/>
  <c r="P220"/>
  <c r="BI215"/>
  <c r="BH215"/>
  <c r="BG215"/>
  <c r="BF215"/>
  <c r="T215"/>
  <c r="R215"/>
  <c r="P215"/>
  <c r="BI210"/>
  <c r="BH210"/>
  <c r="BG210"/>
  <c r="BF210"/>
  <c r="T210"/>
  <c r="R210"/>
  <c r="P210"/>
  <c r="BI206"/>
  <c r="BH206"/>
  <c r="BG206"/>
  <c r="BF206"/>
  <c r="T206"/>
  <c r="R206"/>
  <c r="P206"/>
  <c r="BI203"/>
  <c r="BH203"/>
  <c r="BG203"/>
  <c r="BF203"/>
  <c r="T203"/>
  <c r="R203"/>
  <c r="P203"/>
  <c r="BI202"/>
  <c r="BH202"/>
  <c r="BG202"/>
  <c r="BF202"/>
  <c r="T202"/>
  <c r="R202"/>
  <c r="P202"/>
  <c r="BI199"/>
  <c r="BH199"/>
  <c r="BG199"/>
  <c r="BF199"/>
  <c r="T199"/>
  <c r="R199"/>
  <c r="P199"/>
  <c r="BI194"/>
  <c r="BH194"/>
  <c r="BG194"/>
  <c r="BF194"/>
  <c r="T194"/>
  <c r="R194"/>
  <c r="P194"/>
  <c r="BI193"/>
  <c r="BH193"/>
  <c r="BG193"/>
  <c r="BF193"/>
  <c r="T193"/>
  <c r="R193"/>
  <c r="P193"/>
  <c r="BI190"/>
  <c r="BH190"/>
  <c r="BG190"/>
  <c r="BF190"/>
  <c r="T190"/>
  <c r="R190"/>
  <c r="P190"/>
  <c r="BI185"/>
  <c r="BH185"/>
  <c r="BG185"/>
  <c r="BF185"/>
  <c r="T185"/>
  <c r="R185"/>
  <c r="P185"/>
  <c r="BI180"/>
  <c r="BH180"/>
  <c r="BG180"/>
  <c r="BF180"/>
  <c r="T180"/>
  <c r="R180"/>
  <c r="P180"/>
  <c r="BI177"/>
  <c r="BH177"/>
  <c r="BG177"/>
  <c r="BF177"/>
  <c r="T177"/>
  <c r="R177"/>
  <c r="P177"/>
  <c r="BI167"/>
  <c r="BH167"/>
  <c r="BG167"/>
  <c r="BF167"/>
  <c r="T167"/>
  <c r="R167"/>
  <c r="P167"/>
  <c r="BI158"/>
  <c r="BH158"/>
  <c r="BG158"/>
  <c r="BF158"/>
  <c r="T158"/>
  <c r="R158"/>
  <c r="P158"/>
  <c r="BI151"/>
  <c r="BH151"/>
  <c r="BG151"/>
  <c r="BF151"/>
  <c r="T151"/>
  <c r="R151"/>
  <c r="P151"/>
  <c r="BI143"/>
  <c r="BH143"/>
  <c r="BG143"/>
  <c r="BF143"/>
  <c r="T143"/>
  <c r="R143"/>
  <c r="P143"/>
  <c r="BI137"/>
  <c r="BH137"/>
  <c r="BG137"/>
  <c r="BF137"/>
  <c r="T137"/>
  <c r="R137"/>
  <c r="P137"/>
  <c r="BI134"/>
  <c r="BH134"/>
  <c r="BG134"/>
  <c r="BF134"/>
  <c r="T134"/>
  <c r="R134"/>
  <c r="P134"/>
  <c r="BI129"/>
  <c r="BH129"/>
  <c r="BG129"/>
  <c r="BF129"/>
  <c r="T129"/>
  <c r="R129"/>
  <c r="P129"/>
  <c r="BI123"/>
  <c r="BH123"/>
  <c r="BG123"/>
  <c r="BF123"/>
  <c r="T123"/>
  <c r="R123"/>
  <c r="P123"/>
  <c r="BI118"/>
  <c r="BH118"/>
  <c r="BG118"/>
  <c r="BF118"/>
  <c r="T118"/>
  <c r="R118"/>
  <c r="P118"/>
  <c r="BI110"/>
  <c r="BH110"/>
  <c r="BG110"/>
  <c r="BF110"/>
  <c r="T110"/>
  <c r="R110"/>
  <c r="P110"/>
  <c r="BI104"/>
  <c r="BH104"/>
  <c r="BG104"/>
  <c r="BF104"/>
  <c r="T104"/>
  <c r="R104"/>
  <c r="P104"/>
  <c r="BI94"/>
  <c r="BH94"/>
  <c r="BG94"/>
  <c r="BF94"/>
  <c r="T94"/>
  <c r="R94"/>
  <c r="P94"/>
  <c r="F85"/>
  <c r="E83"/>
  <c r="F52"/>
  <c r="E50"/>
  <c r="J24"/>
  <c r="E24"/>
  <c r="J88"/>
  <c r="J23"/>
  <c r="J21"/>
  <c r="E21"/>
  <c r="J87"/>
  <c r="J20"/>
  <c r="J18"/>
  <c r="E18"/>
  <c r="F88"/>
  <c r="J17"/>
  <c r="J15"/>
  <c r="E15"/>
  <c r="F87"/>
  <c r="J14"/>
  <c r="J12"/>
  <c r="J85"/>
  <c r="E7"/>
  <c r="E48"/>
  <c i="2" r="J37"/>
  <c r="J36"/>
  <c i="1" r="AY55"/>
  <c i="2" r="J35"/>
  <c i="1" r="AX55"/>
  <c i="2" r="BI183"/>
  <c r="BH183"/>
  <c r="BG183"/>
  <c r="BF183"/>
  <c r="T183"/>
  <c r="R183"/>
  <c r="P183"/>
  <c r="BI180"/>
  <c r="BH180"/>
  <c r="BG180"/>
  <c r="BF180"/>
  <c r="T180"/>
  <c r="R180"/>
  <c r="P180"/>
  <c r="BI179"/>
  <c r="BH179"/>
  <c r="BG179"/>
  <c r="BF179"/>
  <c r="T179"/>
  <c r="R179"/>
  <c r="P179"/>
  <c r="BI174"/>
  <c r="BH174"/>
  <c r="BG174"/>
  <c r="BF174"/>
  <c r="T174"/>
  <c r="R174"/>
  <c r="P174"/>
  <c r="BI169"/>
  <c r="BH169"/>
  <c r="BG169"/>
  <c r="BF169"/>
  <c r="T169"/>
  <c r="T168"/>
  <c r="R169"/>
  <c r="R168"/>
  <c r="P169"/>
  <c r="P168"/>
  <c r="BI165"/>
  <c r="BH165"/>
  <c r="BG165"/>
  <c r="BF165"/>
  <c r="T165"/>
  <c r="T164"/>
  <c r="R165"/>
  <c r="R164"/>
  <c r="P165"/>
  <c r="P164"/>
  <c r="BI159"/>
  <c r="BH159"/>
  <c r="BG159"/>
  <c r="BF159"/>
  <c r="T159"/>
  <c r="R159"/>
  <c r="P159"/>
  <c r="BI153"/>
  <c r="BH153"/>
  <c r="BG153"/>
  <c r="BF153"/>
  <c r="T153"/>
  <c r="R153"/>
  <c r="P153"/>
  <c r="BI149"/>
  <c r="BH149"/>
  <c r="BG149"/>
  <c r="BF149"/>
  <c r="T149"/>
  <c r="R149"/>
  <c r="P149"/>
  <c r="BI145"/>
  <c r="BH145"/>
  <c r="BG145"/>
  <c r="BF145"/>
  <c r="T145"/>
  <c r="R145"/>
  <c r="P145"/>
  <c r="BI138"/>
  <c r="BH138"/>
  <c r="BG138"/>
  <c r="BF138"/>
  <c r="T138"/>
  <c r="R138"/>
  <c r="P138"/>
  <c r="BI131"/>
  <c r="BH131"/>
  <c r="BG131"/>
  <c r="BF131"/>
  <c r="T131"/>
  <c r="R131"/>
  <c r="P131"/>
  <c r="BI128"/>
  <c r="BH128"/>
  <c r="BG128"/>
  <c r="BF128"/>
  <c r="T128"/>
  <c r="R128"/>
  <c r="P128"/>
  <c r="BI122"/>
  <c r="BH122"/>
  <c r="BG122"/>
  <c r="BF122"/>
  <c r="T122"/>
  <c r="R122"/>
  <c r="P122"/>
  <c r="BI119"/>
  <c r="BH119"/>
  <c r="BG119"/>
  <c r="BF119"/>
  <c r="T119"/>
  <c r="R119"/>
  <c r="P119"/>
  <c r="BI113"/>
  <c r="BH113"/>
  <c r="BG113"/>
  <c r="BF113"/>
  <c r="T113"/>
  <c r="R113"/>
  <c r="P113"/>
  <c r="BI109"/>
  <c r="BH109"/>
  <c r="BG109"/>
  <c r="BF109"/>
  <c r="T109"/>
  <c r="R109"/>
  <c r="P109"/>
  <c r="BI104"/>
  <c r="BH104"/>
  <c r="BG104"/>
  <c r="BF104"/>
  <c r="T104"/>
  <c r="R104"/>
  <c r="P104"/>
  <c r="BI99"/>
  <c r="BH99"/>
  <c r="BG99"/>
  <c r="BF99"/>
  <c r="T99"/>
  <c r="R99"/>
  <c r="P99"/>
  <c r="BI95"/>
  <c r="BH95"/>
  <c r="BG95"/>
  <c r="BF95"/>
  <c r="T95"/>
  <c r="R95"/>
  <c r="P95"/>
  <c r="BI90"/>
  <c r="BH90"/>
  <c r="BG90"/>
  <c r="BF90"/>
  <c r="T90"/>
  <c r="R90"/>
  <c r="P90"/>
  <c r="F81"/>
  <c r="E79"/>
  <c r="F52"/>
  <c r="E50"/>
  <c r="J24"/>
  <c r="E24"/>
  <c r="J84"/>
  <c r="J23"/>
  <c r="J21"/>
  <c r="E21"/>
  <c r="J83"/>
  <c r="J20"/>
  <c r="J18"/>
  <c r="E18"/>
  <c r="F84"/>
  <c r="J17"/>
  <c r="J15"/>
  <c r="E15"/>
  <c r="F83"/>
  <c r="J14"/>
  <c r="J12"/>
  <c r="J52"/>
  <c r="E7"/>
  <c r="E77"/>
  <c i="1" r="L50"/>
  <c r="AM50"/>
  <c r="AM49"/>
  <c r="L49"/>
  <c r="AM47"/>
  <c r="L47"/>
  <c r="L45"/>
  <c r="L44"/>
  <c i="2" r="J180"/>
  <c r="J179"/>
  <c r="J169"/>
  <c r="J159"/>
  <c r="J149"/>
  <c r="J145"/>
  <c r="BK113"/>
  <c r="J95"/>
  <c r="J131"/>
  <c r="J113"/>
  <c r="BK95"/>
  <c i="1" r="AS54"/>
  <c i="3" r="J347"/>
  <c r="BK323"/>
  <c r="J316"/>
  <c r="J305"/>
  <c r="BK287"/>
  <c r="BK264"/>
  <c r="BK229"/>
  <c r="BK203"/>
  <c r="J199"/>
  <c r="J193"/>
  <c r="J177"/>
  <c r="BK143"/>
  <c r="BK94"/>
  <c r="BK396"/>
  <c r="J382"/>
  <c r="J373"/>
  <c r="J365"/>
  <c r="BK347"/>
  <c r="BK311"/>
  <c r="J292"/>
  <c r="J281"/>
  <c r="J270"/>
  <c r="J264"/>
  <c r="BK245"/>
  <c r="J220"/>
  <c r="BK193"/>
  <c r="BK177"/>
  <c r="J158"/>
  <c r="J143"/>
  <c r="J123"/>
  <c i="4" r="J134"/>
  <c r="J126"/>
  <c r="BK118"/>
  <c r="BK114"/>
  <c r="BK110"/>
  <c r="BK105"/>
  <c r="J101"/>
  <c r="J91"/>
  <c r="J135"/>
  <c r="J130"/>
  <c r="J128"/>
  <c r="J122"/>
  <c r="J118"/>
  <c r="BK107"/>
  <c r="BK102"/>
  <c r="BK98"/>
  <c r="J93"/>
  <c r="BK91"/>
  <c r="BK87"/>
  <c i="5" r="BK97"/>
  <c r="BK90"/>
  <c i="6" r="J190"/>
  <c r="J176"/>
  <c r="J156"/>
  <c r="J147"/>
  <c r="BK130"/>
  <c r="BK101"/>
  <c r="J182"/>
  <c r="BK162"/>
  <c r="J143"/>
  <c r="J124"/>
  <c r="BK115"/>
  <c r="BK99"/>
  <c i="7" r="BK99"/>
  <c r="BK109"/>
  <c r="J99"/>
  <c i="8" r="J87"/>
  <c i="2" r="J183"/>
  <c r="BK179"/>
  <c r="BK169"/>
  <c r="BK153"/>
  <c r="BK145"/>
  <c r="BK128"/>
  <c r="BK109"/>
  <c r="BK90"/>
  <c r="BK131"/>
  <c r="J109"/>
  <c r="BK99"/>
  <c i="3" r="BK402"/>
  <c r="J400"/>
  <c r="BK382"/>
  <c r="BK369"/>
  <c r="BK353"/>
  <c r="J337"/>
  <c r="J328"/>
  <c r="BK321"/>
  <c r="J311"/>
  <c r="BK270"/>
  <c r="BK254"/>
  <c r="BK235"/>
  <c r="J210"/>
  <c r="J206"/>
  <c r="J202"/>
  <c r="BK180"/>
  <c r="BK151"/>
  <c r="J129"/>
  <c r="BK104"/>
  <c r="BK398"/>
  <c r="J377"/>
  <c r="J369"/>
  <c r="J349"/>
  <c r="J330"/>
  <c r="BK316"/>
  <c r="J296"/>
  <c r="BK281"/>
  <c r="BK275"/>
  <c r="J250"/>
  <c r="J229"/>
  <c r="BK206"/>
  <c r="J194"/>
  <c r="J180"/>
  <c r="J151"/>
  <c r="J137"/>
  <c r="J94"/>
  <c i="4" r="J131"/>
  <c r="BK128"/>
  <c r="J120"/>
  <c r="BK112"/>
  <c r="BK108"/>
  <c r="BK106"/>
  <c r="BK99"/>
  <c r="J96"/>
  <c r="BK89"/>
  <c r="BK134"/>
  <c r="BK126"/>
  <c r="BK120"/>
  <c r="J110"/>
  <c r="J105"/>
  <c r="BK101"/>
  <c r="BK92"/>
  <c i="5" r="BK110"/>
  <c r="J94"/>
  <c r="J110"/>
  <c r="BK86"/>
  <c i="6" r="BK187"/>
  <c r="BK173"/>
  <c r="BK151"/>
  <c r="BK134"/>
  <c r="BK124"/>
  <c r="BK109"/>
  <c r="BK176"/>
  <c r="BK156"/>
  <c r="BK139"/>
  <c r="BK121"/>
  <c r="J101"/>
  <c r="BK94"/>
  <c i="7" r="BK94"/>
  <c r="BK107"/>
  <c r="J94"/>
  <c i="8" r="BK90"/>
  <c r="J90"/>
  <c r="BK85"/>
  <c i="2" r="BK180"/>
  <c r="J174"/>
  <c r="J165"/>
  <c r="J153"/>
  <c r="J138"/>
  <c r="BK122"/>
  <c r="J104"/>
  <c r="BK183"/>
  <c r="J122"/>
  <c r="BK104"/>
  <c i="3" r="J386"/>
  <c r="BK373"/>
  <c r="BK365"/>
  <c r="J357"/>
  <c r="BK349"/>
  <c r="BK335"/>
  <c r="BK330"/>
  <c r="BK296"/>
  <c r="J275"/>
  <c r="BK257"/>
  <c r="BK250"/>
  <c r="J241"/>
  <c r="BK215"/>
  <c r="J185"/>
  <c r="BK158"/>
  <c r="BK134"/>
  <c r="BK123"/>
  <c r="BK110"/>
  <c r="BK400"/>
  <c r="BK386"/>
  <c r="J353"/>
  <c r="BK337"/>
  <c r="BK328"/>
  <c r="J321"/>
  <c r="J301"/>
  <c r="BK284"/>
  <c r="J257"/>
  <c r="J235"/>
  <c r="BK210"/>
  <c r="J203"/>
  <c r="BK199"/>
  <c r="BK185"/>
  <c r="J134"/>
  <c r="J110"/>
  <c r="J104"/>
  <c i="4" r="BK136"/>
  <c r="BK130"/>
  <c r="BK122"/>
  <c r="J107"/>
  <c r="BK103"/>
  <c r="J100"/>
  <c r="J98"/>
  <c r="BK93"/>
  <c r="J87"/>
  <c r="BK131"/>
  <c r="BK116"/>
  <c r="J112"/>
  <c r="J108"/>
  <c r="BK104"/>
  <c r="BK100"/>
  <c r="BK96"/>
  <c i="5" r="J104"/>
  <c r="J90"/>
  <c r="BK104"/>
  <c r="J97"/>
  <c r="J86"/>
  <c i="6" r="J187"/>
  <c r="J167"/>
  <c r="J139"/>
  <c r="J121"/>
  <c r="J109"/>
  <c r="J94"/>
  <c r="J173"/>
  <c r="J151"/>
  <c r="J134"/>
  <c r="J103"/>
  <c r="BK90"/>
  <c i="7" r="J109"/>
  <c r="J89"/>
  <c r="J107"/>
  <c r="BK89"/>
  <c i="2" r="BK174"/>
  <c r="BK165"/>
  <c r="BK159"/>
  <c r="BK149"/>
  <c r="BK138"/>
  <c r="BK119"/>
  <c r="J99"/>
  <c r="J128"/>
  <c r="J119"/>
  <c r="J90"/>
  <c i="3" r="J398"/>
  <c r="J396"/>
  <c r="BK392"/>
  <c r="BK377"/>
  <c r="J361"/>
  <c r="J343"/>
  <c r="J335"/>
  <c r="BK301"/>
  <c r="BK292"/>
  <c r="J284"/>
  <c r="J262"/>
  <c r="J245"/>
  <c r="BK220"/>
  <c r="BK194"/>
  <c r="BK190"/>
  <c r="J167"/>
  <c r="BK137"/>
  <c r="BK118"/>
  <c r="J402"/>
  <c r="J392"/>
  <c r="BK361"/>
  <c r="BK357"/>
  <c r="BK343"/>
  <c r="J323"/>
  <c r="BK305"/>
  <c r="J287"/>
  <c r="BK262"/>
  <c r="J254"/>
  <c r="BK241"/>
  <c r="J215"/>
  <c r="BK202"/>
  <c r="J190"/>
  <c r="BK167"/>
  <c r="BK129"/>
  <c r="J118"/>
  <c i="4" r="BK135"/>
  <c r="BK129"/>
  <c r="BK124"/>
  <c r="J116"/>
  <c r="J104"/>
  <c r="J102"/>
  <c r="BK97"/>
  <c r="J92"/>
  <c r="J136"/>
  <c r="J129"/>
  <c r="J124"/>
  <c r="J114"/>
  <c r="J106"/>
  <c r="J103"/>
  <c r="J99"/>
  <c r="J97"/>
  <c r="J89"/>
  <c i="5" r="BK101"/>
  <c r="J101"/>
  <c r="BK94"/>
  <c i="6" r="BK190"/>
  <c r="BK182"/>
  <c r="J162"/>
  <c r="BK143"/>
  <c r="BK103"/>
  <c r="J99"/>
  <c r="J90"/>
  <c r="BK167"/>
  <c r="BK147"/>
  <c r="J130"/>
  <c r="J115"/>
  <c i="7" r="BK103"/>
  <c r="BK84"/>
  <c r="J103"/>
  <c r="J84"/>
  <c i="8" r="J85"/>
  <c r="BK87"/>
  <c i="2" l="1" r="P89"/>
  <c r="T89"/>
  <c r="P130"/>
  <c r="T130"/>
  <c r="BK148"/>
  <c r="J148"/>
  <c r="J63"/>
  <c r="T148"/>
  <c r="P173"/>
  <c r="P172"/>
  <c r="R173"/>
  <c r="R172"/>
  <c i="3" r="P93"/>
  <c r="R93"/>
  <c r="BK117"/>
  <c r="J117"/>
  <c r="J62"/>
  <c r="R117"/>
  <c r="BK142"/>
  <c r="J142"/>
  <c r="J63"/>
  <c r="R142"/>
  <c r="BK184"/>
  <c r="J184"/>
  <c r="J64"/>
  <c r="R184"/>
  <c r="BK198"/>
  <c r="J198"/>
  <c r="J65"/>
  <c r="R198"/>
  <c r="BK280"/>
  <c r="J280"/>
  <c r="J66"/>
  <c r="T280"/>
  <c r="P315"/>
  <c r="T315"/>
  <c r="P352"/>
  <c r="T352"/>
  <c r="P376"/>
  <c r="R376"/>
  <c i="4" r="BK86"/>
  <c r="J86"/>
  <c r="J61"/>
  <c r="T86"/>
  <c r="P123"/>
  <c r="R123"/>
  <c r="P133"/>
  <c r="P132"/>
  <c r="R133"/>
  <c r="R132"/>
  <c i="5" r="P85"/>
  <c r="P84"/>
  <c r="P83"/>
  <c i="1" r="AU58"/>
  <c i="5" r="R85"/>
  <c r="R84"/>
  <c r="R83"/>
  <c i="6" r="BK89"/>
  <c r="J89"/>
  <c r="J61"/>
  <c r="R89"/>
  <c r="BK108"/>
  <c r="J108"/>
  <c r="J62"/>
  <c r="R108"/>
  <c r="BK129"/>
  <c r="J129"/>
  <c r="J63"/>
  <c r="R129"/>
  <c r="BK161"/>
  <c r="J161"/>
  <c r="J64"/>
  <c r="R161"/>
  <c r="BK181"/>
  <c r="J181"/>
  <c r="J66"/>
  <c r="R181"/>
  <c i="2" r="BK89"/>
  <c r="J89"/>
  <c r="J61"/>
  <c r="R89"/>
  <c r="BK130"/>
  <c r="J130"/>
  <c r="J62"/>
  <c r="R130"/>
  <c r="P148"/>
  <c r="R148"/>
  <c r="BK173"/>
  <c r="J173"/>
  <c r="J67"/>
  <c r="T173"/>
  <c r="T172"/>
  <c i="3" r="BK93"/>
  <c r="J93"/>
  <c r="J61"/>
  <c r="T93"/>
  <c r="P117"/>
  <c r="T117"/>
  <c r="P142"/>
  <c r="T142"/>
  <c r="P184"/>
  <c r="T184"/>
  <c r="P198"/>
  <c r="T198"/>
  <c r="P280"/>
  <c r="R280"/>
  <c r="BK315"/>
  <c r="J315"/>
  <c r="J69"/>
  <c r="R315"/>
  <c r="BK352"/>
  <c r="J352"/>
  <c r="J70"/>
  <c r="R352"/>
  <c r="BK376"/>
  <c r="J376"/>
  <c r="J71"/>
  <c r="T376"/>
  <c i="4" r="P86"/>
  <c r="P85"/>
  <c r="P84"/>
  <c i="1" r="AU57"/>
  <c i="4" r="R86"/>
  <c r="R85"/>
  <c r="R84"/>
  <c r="BK123"/>
  <c r="J123"/>
  <c r="J62"/>
  <c r="T123"/>
  <c r="BK133"/>
  <c r="J133"/>
  <c r="J64"/>
  <c r="T133"/>
  <c r="T132"/>
  <c i="5" r="BK85"/>
  <c r="J85"/>
  <c r="J61"/>
  <c r="T85"/>
  <c r="T84"/>
  <c r="T83"/>
  <c i="6" r="P89"/>
  <c r="T89"/>
  <c r="P108"/>
  <c r="T108"/>
  <c r="P129"/>
  <c r="T129"/>
  <c r="P161"/>
  <c r="T161"/>
  <c r="P181"/>
  <c r="T181"/>
  <c i="7" r="BK83"/>
  <c r="J83"/>
  <c r="J61"/>
  <c r="P83"/>
  <c r="P82"/>
  <c r="P81"/>
  <c i="1" r="AU60"/>
  <c i="7" r="R83"/>
  <c r="R82"/>
  <c r="R81"/>
  <c r="T83"/>
  <c r="T82"/>
  <c r="T81"/>
  <c i="8" r="BK84"/>
  <c r="J84"/>
  <c r="J61"/>
  <c r="P84"/>
  <c r="P83"/>
  <c r="P82"/>
  <c i="1" r="AU61"/>
  <c i="8" r="R84"/>
  <c r="R83"/>
  <c r="R82"/>
  <c r="T84"/>
  <c r="T83"/>
  <c r="T82"/>
  <c i="5" r="BK103"/>
  <c r="J103"/>
  <c r="J62"/>
  <c r="BK109"/>
  <c r="J109"/>
  <c r="J63"/>
  <c i="6" r="BK175"/>
  <c r="J175"/>
  <c r="J65"/>
  <c r="BK189"/>
  <c r="J189"/>
  <c r="J67"/>
  <c i="2" r="BK164"/>
  <c r="J164"/>
  <c r="J64"/>
  <c r="BK168"/>
  <c r="J168"/>
  <c r="J65"/>
  <c i="3" r="BK310"/>
  <c r="J310"/>
  <c r="J67"/>
  <c i="8" r="BK89"/>
  <c r="J89"/>
  <c r="J62"/>
  <c r="J52"/>
  <c r="J54"/>
  <c r="J55"/>
  <c r="F79"/>
  <c r="E48"/>
  <c r="F54"/>
  <c r="BE85"/>
  <c r="BE87"/>
  <c r="BE90"/>
  <c i="7" r="J54"/>
  <c r="J55"/>
  <c r="J75"/>
  <c r="BE89"/>
  <c r="BE94"/>
  <c r="BE107"/>
  <c r="E48"/>
  <c r="F54"/>
  <c r="F55"/>
  <c r="BE84"/>
  <c r="BE99"/>
  <c r="BE103"/>
  <c r="BE109"/>
  <c i="6" r="E48"/>
  <c r="F54"/>
  <c r="F55"/>
  <c r="BE94"/>
  <c r="BE101"/>
  <c r="BE115"/>
  <c r="BE124"/>
  <c r="BE130"/>
  <c r="BE143"/>
  <c r="BE156"/>
  <c r="BE162"/>
  <c r="BE176"/>
  <c r="BE182"/>
  <c r="J52"/>
  <c r="J54"/>
  <c r="J55"/>
  <c r="BE90"/>
  <c r="BE99"/>
  <c r="BE103"/>
  <c r="BE109"/>
  <c r="BE121"/>
  <c r="BE134"/>
  <c r="BE139"/>
  <c r="BE147"/>
  <c r="BE151"/>
  <c r="BE167"/>
  <c r="BE173"/>
  <c r="BE187"/>
  <c r="BE190"/>
  <c i="5" r="J52"/>
  <c r="J54"/>
  <c r="E73"/>
  <c r="F79"/>
  <c r="F80"/>
  <c r="BE86"/>
  <c r="BE90"/>
  <c r="BE97"/>
  <c r="BE104"/>
  <c r="BE110"/>
  <c r="J55"/>
  <c r="BE94"/>
  <c r="BE101"/>
  <c i="3" r="BK314"/>
  <c r="J314"/>
  <c r="J68"/>
  <c i="4" r="J52"/>
  <c r="F55"/>
  <c r="E74"/>
  <c r="F80"/>
  <c r="BE89"/>
  <c r="BE91"/>
  <c r="BE93"/>
  <c r="BE99"/>
  <c r="BE100"/>
  <c r="BE101"/>
  <c r="BE102"/>
  <c r="BE103"/>
  <c r="BE106"/>
  <c r="BE110"/>
  <c r="BE114"/>
  <c r="BE118"/>
  <c r="BE120"/>
  <c r="BE124"/>
  <c r="BE130"/>
  <c r="BE131"/>
  <c r="BE135"/>
  <c r="BE136"/>
  <c r="J54"/>
  <c r="J55"/>
  <c r="BE87"/>
  <c r="BE92"/>
  <c r="BE96"/>
  <c r="BE97"/>
  <c r="BE98"/>
  <c r="BE104"/>
  <c r="BE105"/>
  <c r="BE107"/>
  <c r="BE108"/>
  <c r="BE112"/>
  <c r="BE116"/>
  <c r="BE122"/>
  <c r="BE126"/>
  <c r="BE128"/>
  <c r="BE129"/>
  <c r="BE134"/>
  <c i="3" r="J52"/>
  <c r="F54"/>
  <c r="F55"/>
  <c r="E81"/>
  <c r="BE123"/>
  <c r="BE137"/>
  <c r="BE158"/>
  <c r="BE167"/>
  <c r="BE193"/>
  <c r="BE199"/>
  <c r="BE203"/>
  <c r="BE206"/>
  <c r="BE215"/>
  <c r="BE235"/>
  <c r="BE241"/>
  <c r="BE254"/>
  <c r="BE257"/>
  <c r="BE262"/>
  <c r="BE270"/>
  <c r="BE275"/>
  <c r="BE284"/>
  <c r="BE292"/>
  <c r="BE301"/>
  <c r="BE305"/>
  <c r="BE311"/>
  <c r="BE323"/>
  <c r="BE330"/>
  <c r="BE335"/>
  <c r="BE337"/>
  <c r="BE343"/>
  <c r="BE349"/>
  <c r="BE353"/>
  <c r="BE357"/>
  <c r="BE373"/>
  <c r="BE392"/>
  <c r="BE396"/>
  <c r="BE400"/>
  <c r="BE402"/>
  <c r="J54"/>
  <c r="J55"/>
  <c r="BE94"/>
  <c r="BE104"/>
  <c r="BE110"/>
  <c r="BE118"/>
  <c r="BE129"/>
  <c r="BE134"/>
  <c r="BE143"/>
  <c r="BE151"/>
  <c r="BE177"/>
  <c r="BE180"/>
  <c r="BE185"/>
  <c r="BE190"/>
  <c r="BE194"/>
  <c r="BE202"/>
  <c r="BE210"/>
  <c r="BE220"/>
  <c r="BE229"/>
  <c r="BE245"/>
  <c r="BE250"/>
  <c r="BE264"/>
  <c r="BE281"/>
  <c r="BE287"/>
  <c r="BE296"/>
  <c r="BE316"/>
  <c r="BE321"/>
  <c r="BE328"/>
  <c r="BE347"/>
  <c r="BE361"/>
  <c r="BE365"/>
  <c r="BE369"/>
  <c r="BE377"/>
  <c r="BE382"/>
  <c r="BE386"/>
  <c r="BE398"/>
  <c i="2" r="E48"/>
  <c r="F54"/>
  <c r="J54"/>
  <c r="J55"/>
  <c r="J81"/>
  <c r="BE90"/>
  <c r="BE95"/>
  <c r="BE99"/>
  <c r="BE104"/>
  <c r="BE113"/>
  <c r="BE119"/>
  <c r="BE122"/>
  <c r="F55"/>
  <c r="BE109"/>
  <c r="BE128"/>
  <c r="BE131"/>
  <c r="BE138"/>
  <c r="BE145"/>
  <c r="BE149"/>
  <c r="BE153"/>
  <c r="BE159"/>
  <c r="BE165"/>
  <c r="BE169"/>
  <c r="BE174"/>
  <c r="BE179"/>
  <c r="BE180"/>
  <c r="BE183"/>
  <c r="F37"/>
  <c i="1" r="BD55"/>
  <c i="3" r="J34"/>
  <c i="1" r="AW56"/>
  <c i="4" r="F37"/>
  <c i="1" r="BD57"/>
  <c i="4" r="F36"/>
  <c i="1" r="BC57"/>
  <c i="5" r="J34"/>
  <c i="1" r="AW58"/>
  <c i="6" r="F35"/>
  <c i="1" r="BB59"/>
  <c i="7" r="J34"/>
  <c i="1" r="AW60"/>
  <c i="8" r="F34"/>
  <c i="1" r="BA61"/>
  <c i="8" r="F37"/>
  <c i="1" r="BD61"/>
  <c i="2" r="J34"/>
  <c i="1" r="AW55"/>
  <c i="3" r="F36"/>
  <c i="1" r="BC56"/>
  <c i="4" r="F35"/>
  <c i="1" r="BB57"/>
  <c i="4" r="F34"/>
  <c i="1" r="BA57"/>
  <c i="5" r="F34"/>
  <c i="1" r="BA58"/>
  <c i="5" r="F35"/>
  <c i="1" r="BB58"/>
  <c i="6" r="J34"/>
  <c i="1" r="AW59"/>
  <c i="7" r="F36"/>
  <c i="1" r="BC60"/>
  <c i="7" r="F35"/>
  <c i="1" r="BB60"/>
  <c i="8" r="F35"/>
  <c i="1" r="BB61"/>
  <c i="2" r="F35"/>
  <c i="1" r="BB55"/>
  <c i="3" r="F34"/>
  <c i="1" r="BA56"/>
  <c i="3" r="F37"/>
  <c i="1" r="BD56"/>
  <c i="5" r="F36"/>
  <c i="1" r="BC58"/>
  <c i="6" r="F37"/>
  <c i="1" r="BD59"/>
  <c i="7" r="F34"/>
  <c i="1" r="BA60"/>
  <c i="7" r="F37"/>
  <c i="1" r="BD60"/>
  <c i="2" r="F34"/>
  <c i="1" r="BA55"/>
  <c i="2" r="F36"/>
  <c i="1" r="BC55"/>
  <c i="3" r="F35"/>
  <c i="1" r="BB56"/>
  <c i="4" r="J34"/>
  <c i="1" r="AW57"/>
  <c i="5" r="F37"/>
  <c i="1" r="BD58"/>
  <c i="6" r="F34"/>
  <c i="1" r="BA59"/>
  <c i="6" r="F36"/>
  <c i="1" r="BC59"/>
  <c i="8" r="J34"/>
  <c i="1" r="AW61"/>
  <c i="8" r="F36"/>
  <c i="1" r="BC61"/>
  <c i="6" l="1" r="T88"/>
  <c r="T87"/>
  <c i="3" r="R314"/>
  <c i="2" r="R88"/>
  <c r="R87"/>
  <c i="4" r="T85"/>
  <c r="T84"/>
  <c i="3" r="P314"/>
  <c r="P92"/>
  <c r="P91"/>
  <c i="1" r="AU56"/>
  <c i="2" r="T88"/>
  <c r="T87"/>
  <c i="6" r="P88"/>
  <c r="P87"/>
  <c i="1" r="AU59"/>
  <c i="3" r="T92"/>
  <c i="6" r="R88"/>
  <c r="R87"/>
  <c i="3" r="T314"/>
  <c r="R92"/>
  <c r="R91"/>
  <c i="2" r="P88"/>
  <c r="P87"/>
  <c i="1" r="AU55"/>
  <c i="2" r="BK88"/>
  <c r="J88"/>
  <c r="J60"/>
  <c i="3" r="BK92"/>
  <c r="J92"/>
  <c r="J60"/>
  <c i="4" r="BK85"/>
  <c r="J85"/>
  <c r="J60"/>
  <c r="BK132"/>
  <c r="J132"/>
  <c r="J63"/>
  <c i="5" r="BK84"/>
  <c r="J84"/>
  <c r="J60"/>
  <c i="2" r="BK172"/>
  <c r="J172"/>
  <c r="J66"/>
  <c i="6" r="BK88"/>
  <c r="J88"/>
  <c r="J60"/>
  <c i="7" r="BK82"/>
  <c r="J82"/>
  <c r="J60"/>
  <c i="8" r="BK83"/>
  <c r="J83"/>
  <c r="J60"/>
  <c i="3" r="BK91"/>
  <c r="J91"/>
  <c i="2" r="J33"/>
  <c i="1" r="AV55"/>
  <c r="AT55"/>
  <c i="3" r="J30"/>
  <c i="1" r="AG56"/>
  <c i="4" r="F33"/>
  <c i="1" r="AZ57"/>
  <c i="5" r="J33"/>
  <c i="1" r="AV58"/>
  <c r="AT58"/>
  <c i="6" r="J33"/>
  <c i="1" r="AV59"/>
  <c r="AT59"/>
  <c i="2" r="F33"/>
  <c i="1" r="AZ55"/>
  <c i="4" r="J33"/>
  <c i="1" r="AV57"/>
  <c r="AT57"/>
  <c i="6" r="F33"/>
  <c i="1" r="AZ59"/>
  <c i="8" r="J33"/>
  <c i="1" r="AV61"/>
  <c r="AT61"/>
  <c i="8" r="F33"/>
  <c i="1" r="AZ61"/>
  <c i="3" r="F33"/>
  <c i="1" r="AZ56"/>
  <c i="7" r="J33"/>
  <c i="1" r="AV60"/>
  <c r="AT60"/>
  <c r="BB54"/>
  <c r="W31"/>
  <c r="BD54"/>
  <c r="W33"/>
  <c i="3" r="J33"/>
  <c i="1" r="AV56"/>
  <c r="AT56"/>
  <c i="5" r="F33"/>
  <c i="1" r="AZ58"/>
  <c i="7" r="F33"/>
  <c i="1" r="AZ60"/>
  <c r="BA54"/>
  <c r="W30"/>
  <c r="BC54"/>
  <c r="W32"/>
  <c i="3" l="1" r="T91"/>
  <c i="2" r="BK87"/>
  <c r="J87"/>
  <c r="J59"/>
  <c i="5" r="BK83"/>
  <c r="J83"/>
  <c i="4" r="BK84"/>
  <c r="J84"/>
  <c r="J59"/>
  <c i="6" r="BK87"/>
  <c r="J87"/>
  <c r="J59"/>
  <c i="7" r="BK81"/>
  <c r="J81"/>
  <c r="J59"/>
  <c i="8" r="BK82"/>
  <c r="J82"/>
  <c r="J59"/>
  <c i="1" r="AN56"/>
  <c i="3" r="J59"/>
  <c r="J39"/>
  <c i="1" r="AY54"/>
  <c r="AX54"/>
  <c r="AU54"/>
  <c i="5" r="J30"/>
  <c i="1" r="AG58"/>
  <c r="AW54"/>
  <c r="AK30"/>
  <c r="AZ54"/>
  <c r="W29"/>
  <c i="5" l="1" r="J39"/>
  <c r="J59"/>
  <c i="1" r="AN58"/>
  <c i="2" r="J30"/>
  <c i="1" r="AG55"/>
  <c i="4" r="J30"/>
  <c i="1" r="AG57"/>
  <c i="6" r="J30"/>
  <c i="1" r="AG59"/>
  <c i="7" r="J30"/>
  <c i="1" r="AG60"/>
  <c i="8" r="J30"/>
  <c i="1" r="AG61"/>
  <c r="AV54"/>
  <c r="AK29"/>
  <c i="2" l="1" r="J39"/>
  <c i="6" r="J39"/>
  <c i="4" r="J39"/>
  <c i="8" r="J39"/>
  <c i="7" r="J39"/>
  <c i="1" r="AN55"/>
  <c r="AN59"/>
  <c r="AN60"/>
  <c r="AN57"/>
  <c r="AN61"/>
  <c r="AG54"/>
  <c r="AK26"/>
  <c r="AT54"/>
  <c l="1" r="AN54"/>
  <c r="AK35"/>
</calcChain>
</file>

<file path=xl/sharedStrings.xml><?xml version="1.0" encoding="utf-8"?>
<sst xmlns="http://schemas.openxmlformats.org/spreadsheetml/2006/main">
  <si>
    <t>Export Komplet</t>
  </si>
  <si>
    <t>VZ</t>
  </si>
  <si>
    <t>2.0</t>
  </si>
  <si>
    <t>ZAMOK</t>
  </si>
  <si>
    <t>False</t>
  </si>
  <si>
    <t>{697dd657-b3ab-4abd-aa35-a5501065a1ba}</t>
  </si>
  <si>
    <t>0,01</t>
  </si>
  <si>
    <t>21</t>
  </si>
  <si>
    <t>15</t>
  </si>
  <si>
    <t>REKAPITULACE STAVBY</t>
  </si>
  <si>
    <t xml:space="preserve">v ---  níže se nacházejí doplnkové a pomocné údaje k sestavám  --- v</t>
  </si>
  <si>
    <t>Návod na vyplnění</t>
  </si>
  <si>
    <t>0,001</t>
  </si>
  <si>
    <t>Kód:</t>
  </si>
  <si>
    <t>AKLATR1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</si>
  <si>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</si>
  <si>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</si>
  <si>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Klatovy - Plavecký bazén , Stav.práce z důvodu nerealizace Obslužného objektu</t>
  </si>
  <si>
    <t>KSO:</t>
  </si>
  <si>
    <t/>
  </si>
  <si>
    <t>CC-CZ:</t>
  </si>
  <si>
    <t>Místo:</t>
  </si>
  <si>
    <t xml:space="preserve"> </t>
  </si>
  <si>
    <t>Datum:</t>
  </si>
  <si>
    <t>22. 3. 2024</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</si>
  <si>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</si>
  <si>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</si>
  <si>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</si>
  <si>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</si>
  <si>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</si>
  <si>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</si>
  <si>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</si>
  <si>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</si>
  <si>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</si>
  <si>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</si>
  <si>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</si>
  <si>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</si>
  <si>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</si>
  <si>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</si>
  <si>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</si>
  <si>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</si>
  <si>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</si>
  <si>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</si>
  <si>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</si>
  <si>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</si>
  <si>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</si>
  <si>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</si>
  <si>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</si>
  <si>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</si>
  <si>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</si>
  <si>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</si>
  <si>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</si>
  <si>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</si>
  <si>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</si>
  <si>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</si>
  <si>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</si>
  <si>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</si>
  <si>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</si>
  <si>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</si>
  <si>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</si>
  <si>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</si>
  <si>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</si>
  <si>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</si>
  <si>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</si>
  <si>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</si>
  <si>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</si>
  <si>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</si>
  <si>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</si>
  <si>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</si>
  <si>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</si>
  <si>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</si>
  <si>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</si>
  <si>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</si>
  <si>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</si>
  <si>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KLAT0101</t>
  </si>
  <si>
    <t xml:space="preserve">SO 2 , Stáv.práce z důvodu nerealizace Obslužného  objektu</t>
  </si>
  <si>
    <t>STA</t>
  </si>
  <si>
    <t>1</t>
  </si>
  <si>
    <t>{09cda648-685f-4f18-aec5-616c7c809f4a}</t>
  </si>
  <si>
    <t>2</t>
  </si>
  <si>
    <t>KLAT0106</t>
  </si>
  <si>
    <t xml:space="preserve">SO 1 , Plavecký bazén </t>
  </si>
  <si>
    <t>{4512bd6e-2ce9-4f80-8281-1242dd066e41}</t>
  </si>
  <si>
    <t>KLAT0107</t>
  </si>
  <si>
    <t xml:space="preserve">PS  01 Plavecký bazén - Technologie</t>
  </si>
  <si>
    <t>{f46002c4-1be3-4f17-8d7f-c865845b8998}</t>
  </si>
  <si>
    <t>KLAT0109</t>
  </si>
  <si>
    <t>Zemní práce pro technolog.bazénu</t>
  </si>
  <si>
    <t>{ab4178c5-12e5-43b8-821a-0a380c2c7610}</t>
  </si>
  <si>
    <t>KLAT0110</t>
  </si>
  <si>
    <t>So 3 Zpevněné plochy</t>
  </si>
  <si>
    <t>{074b8660-e02c-4467-a1c4-bdc10ff1f552}</t>
  </si>
  <si>
    <t>KLAT0111</t>
  </si>
  <si>
    <t>SO 03 Zemní práce a bourací práce</t>
  </si>
  <si>
    <t>{bb78d6ee-ef86-4a89-80f3-ccddcbe5b7a5}</t>
  </si>
  <si>
    <t>KLAT0130</t>
  </si>
  <si>
    <t>VON</t>
  </si>
  <si>
    <t>{ca9a746b-6020-42e9-876a-c23cb0d32c20}</t>
  </si>
  <si>
    <t>KRYCÍ LIST SOUPISU PRACÍ</t>
  </si>
  <si>
    <t>Objekt:</t>
  </si>
  <si>
    <t xml:space="preserve">KLAT0101 - SO 2 , Stáv.práce z důvodu nerealizace Obslužného  objektu</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</si>
  <si>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</si>
  <si>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</si>
  <si>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</si>
  <si>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</si>
  <si>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</si>
  <si>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</si>
  <si>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</si>
  <si>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</si>
  <si>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9 - Ostatní konstrukce a práce, bourání</t>
  </si>
  <si>
    <t xml:space="preserve">    998 - Přesun hmot</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</si>
  <si>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</si>
  <si>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</si>
  <si>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</si>
  <si>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</si>
  <si>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</si>
  <si>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</si>
  <si>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</si>
  <si>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</si>
  <si>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</si>
  <si>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</si>
  <si>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</si>
  <si>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</si>
  <si>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</si>
  <si>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</si>
  <si>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</si>
  <si>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</si>
  <si>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</si>
  <si>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</si>
  <si>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</si>
  <si>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</si>
  <si>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122251104</t>
  </si>
  <si>
    <t>Odkopávky a prokopávky nezapažené strojně s přehozením výkopku na vzdálenost do 3 m nebo s naložením na dopravní prostředek v hornině tř. 3 přes 100 do 500 m3</t>
  </si>
  <si>
    <t>m3</t>
  </si>
  <si>
    <t>CS ÚRS 2024 01</t>
  </si>
  <si>
    <t>4</t>
  </si>
  <si>
    <t>-2084742359</t>
  </si>
  <si>
    <t>Online PSC</t>
  </si>
  <si>
    <t>https://podminky.urs.cz/item/CS_URS_2024_01/122251104</t>
  </si>
  <si>
    <t>VV</t>
  </si>
  <si>
    <t>obsl.obj</t>
  </si>
  <si>
    <t>1,72*(14,9*5,2)*1/2</t>
  </si>
  <si>
    <t>Součet</t>
  </si>
  <si>
    <t>131251105</t>
  </si>
  <si>
    <t>Hloubení nezapažených jam a zářezů strojně s urovnáním dna do předepsaného profilu a spádu v hornině tř. 3 přes 100 do 1 000 m3</t>
  </si>
  <si>
    <t>750013745</t>
  </si>
  <si>
    <t>https://podminky.urs.cz/item/CS_URS_2024_01/131251105</t>
  </si>
  <si>
    <t>14,9*3,55*1,7+14,9*1,1*3</t>
  </si>
  <si>
    <t>3</t>
  </si>
  <si>
    <t>132254104</t>
  </si>
  <si>
    <t>Hloubení zapažených i nezapažených rýh šířky do 600 mm strojně s urovnáním dna do předepsaného profilu a spádu v hornině tř. 3 přes 100 m3</t>
  </si>
  <si>
    <t>-1268512966</t>
  </si>
  <si>
    <t>https://podminky.urs.cz/item/CS_URS_2024_01/132254104</t>
  </si>
  <si>
    <t>0,6*15*0,5</t>
  </si>
  <si>
    <t>2,1*0,6*15</t>
  </si>
  <si>
    <t>151201102</t>
  </si>
  <si>
    <t>Zřízení pažení a rozepření stěn rýh pro podzemní vedení pro všechny šířky rýhy zátažné, hloubky do 4 m</t>
  </si>
  <si>
    <t>m2</t>
  </si>
  <si>
    <t>-446326008</t>
  </si>
  <si>
    <t>https://podminky.urs.cz/item/CS_URS_2024_01/151201102</t>
  </si>
  <si>
    <t>PSC</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</si>
  <si>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</si>
  <si>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1,6*15</t>
  </si>
  <si>
    <t>5</t>
  </si>
  <si>
    <t>151201112</t>
  </si>
  <si>
    <t>Odstranění pažení a rozepření stěn rýh pro podzemní vedení s uložením materiálu na vzdálenost do 3 m od kraje výkopu zátažné, hloubky přes 2 do 4 m</t>
  </si>
  <si>
    <t>-1195837808</t>
  </si>
  <si>
    <t>https://podminky.urs.cz/item/CS_URS_2024_01/151201112</t>
  </si>
  <si>
    <t>24</t>
  </si>
  <si>
    <t>6</t>
  </si>
  <si>
    <t>162251102</t>
  </si>
  <si>
    <t>Vodorovné přemístění výkopku nebo sypaniny po suchu na obvyklém dopravním prostředku, bez naložení výkopku, avšak se složením bez rozhrnutí z horniny třídy těžitelnosti I skupiny 1 až 3 na vzdálenost přes 20 do 50 m</t>
  </si>
  <si>
    <t>CS ÚRS 2023 02</t>
  </si>
  <si>
    <t>1869855574</t>
  </si>
  <si>
    <t>https://podminky.urs.cz/item/CS_URS_2023_02/162251102</t>
  </si>
  <si>
    <t>66,633</t>
  </si>
  <si>
    <t>139,092</t>
  </si>
  <si>
    <t>23,4</t>
  </si>
  <si>
    <t>7</t>
  </si>
  <si>
    <t>1712512011</t>
  </si>
  <si>
    <t>Uložení sypaniny na meziskládky v areálu</t>
  </si>
  <si>
    <t>-1934387211</t>
  </si>
  <si>
    <t>229,125</t>
  </si>
  <si>
    <t>8</t>
  </si>
  <si>
    <t>174151101</t>
  </si>
  <si>
    <t>Zásyp sypaninou z jakékoliv horniny s uložením výkopku ve vrstvách se zhutněním jam, šachet, rýh nebo kolem objektů v těchto vykopávkách</t>
  </si>
  <si>
    <t>-2141739772</t>
  </si>
  <si>
    <t>https://podminky.urs.cz/item/CS_URS_2024_01/174151101</t>
  </si>
  <si>
    <t>opěrná zeď</t>
  </si>
  <si>
    <t>0,8*15*1,0+0,8*15*0,35*1/2</t>
  </si>
  <si>
    <t>1,2*15*(0,55+1,0)/2</t>
  </si>
  <si>
    <t>9</t>
  </si>
  <si>
    <t>M</t>
  </si>
  <si>
    <t>58343959</t>
  </si>
  <si>
    <t>kamenivo drcené hrubé frakce 32/63</t>
  </si>
  <si>
    <t>t</t>
  </si>
  <si>
    <t>-1758874804</t>
  </si>
  <si>
    <t>28,05*2 'Přepočtené koeficientem množství</t>
  </si>
  <si>
    <t>Zakládání</t>
  </si>
  <si>
    <t>10</t>
  </si>
  <si>
    <t>274313711</t>
  </si>
  <si>
    <t>Základy z betonu prostého pasy betonu kamenem neprokládaného tř. C 20/25</t>
  </si>
  <si>
    <t>302496906</t>
  </si>
  <si>
    <t>https://podminky.urs.cz/item/CS_URS_2024_01/274313711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</si>
  <si>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</si>
  <si>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15*0,3*2,0</t>
  </si>
  <si>
    <t>67*0,3*0,6</t>
  </si>
  <si>
    <t>112*0,3*0,6</t>
  </si>
  <si>
    <t>11</t>
  </si>
  <si>
    <t>274351121</t>
  </si>
  <si>
    <t>Bednění základů pasů rovné zřízení</t>
  </si>
  <si>
    <t>-1754255051</t>
  </si>
  <si>
    <t>https://podminky.urs.cz/item/CS_URS_2024_01/274351121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</si>
  <si>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</si>
  <si>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15*0,6*2</t>
  </si>
  <si>
    <t>(67-15)*0,2*2</t>
  </si>
  <si>
    <t>112*0,2*2</t>
  </si>
  <si>
    <t>12</t>
  </si>
  <si>
    <t>274351122</t>
  </si>
  <si>
    <t>Bednění základů pasů rovné odstranění</t>
  </si>
  <si>
    <t>326307263</t>
  </si>
  <si>
    <t>https://podminky.urs.cz/item/CS_URS_2024_01/274351122</t>
  </si>
  <si>
    <t>Svislé a kompletní konstrukce</t>
  </si>
  <si>
    <t>13</t>
  </si>
  <si>
    <t>311113153</t>
  </si>
  <si>
    <t>Nadzákladové zdi z tvárnic ztraceného bednění betonových hladkých, včetně výplně z betonu třídy C 25/30, tloušťky zdiva přes 200 do 250 mm</t>
  </si>
  <si>
    <t>1925992802</t>
  </si>
  <si>
    <t>https://podminky.urs.cz/item/CS_URS_2024_01/311113153</t>
  </si>
  <si>
    <t>112*1,0</t>
  </si>
  <si>
    <t>14</t>
  </si>
  <si>
    <t>311113154</t>
  </si>
  <si>
    <t>Nadzákladové zdi z tvárnic ztraceného bednění hladkých, včetně výplně z betonu třídy C 25/30, tloušťky zdiva přes 250 do 300 mm</t>
  </si>
  <si>
    <t>1713241301</t>
  </si>
  <si>
    <t>https://podminky.urs.cz/item/CS_URS_2024_01/311113154</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</si>
  <si>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</si>
  <si>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15*1,0</t>
  </si>
  <si>
    <t>67*1,0</t>
  </si>
  <si>
    <t>311361821</t>
  </si>
  <si>
    <t>Výztuž nadzákladových zdí nosných svislých nebo odkloněných od svislice, rovných nebo oblých z betonářské oceli 10 505 (R) nebo BSt 500</t>
  </si>
  <si>
    <t>-1318247000</t>
  </si>
  <si>
    <t>https://podminky.urs.cz/item/CS_URS_2024_01/311361821</t>
  </si>
  <si>
    <t>0,888/1000*8*(82+112)</t>
  </si>
  <si>
    <t>8 prof. 12 /m2 , zdi z bedn.dílců</t>
  </si>
  <si>
    <t>Ostatní konstrukce a práce, bourání</t>
  </si>
  <si>
    <t>16</t>
  </si>
  <si>
    <t>93593219R</t>
  </si>
  <si>
    <t xml:space="preserve">Odvodňovací plastový žlab pro třídu zatížení A 15 vnitřní šířky 100 mm s krycím roštem plastovým </t>
  </si>
  <si>
    <t>m</t>
  </si>
  <si>
    <t>538058759</t>
  </si>
  <si>
    <t>67</t>
  </si>
  <si>
    <t>998</t>
  </si>
  <si>
    <t>Přesun hmot</t>
  </si>
  <si>
    <t>17</t>
  </si>
  <si>
    <t>998011002</t>
  </si>
  <si>
    <t>Přesun hmot pro budovy občanské výstavby, bydlení, výrobu a služby s nosnou svislou konstrukcí zděnou z cihel, tvárnic nebo kamene vodorovná dopravní vzdálenost do 100 m pro budovy výšky přes 6 do 12 m</t>
  </si>
  <si>
    <t>1223457574</t>
  </si>
  <si>
    <t>https://podminky.urs.cz/item/CS_URS_2024_01/998011002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</si>
  <si>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</si>
  <si>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</si>
  <si>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</si>
  <si>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767</t>
  </si>
  <si>
    <t>Konstrukce zámečnické</t>
  </si>
  <si>
    <t>18</t>
  </si>
  <si>
    <t>767161217</t>
  </si>
  <si>
    <t>Montáž zábradlí rovného z profilové oceli do zdiva, hmotnosti 1 m zábradlí přes 30 do 45 kg</t>
  </si>
  <si>
    <t>-1955241225</t>
  </si>
  <si>
    <t>https://podminky.urs.cz/item/CS_URS_2024_01/767161217</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</si>
  <si>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</si>
  <si>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112</t>
  </si>
  <si>
    <t>19</t>
  </si>
  <si>
    <t>55314009R</t>
  </si>
  <si>
    <t xml:space="preserve">rovné  zábradlí  z prof 30/30, pozink.   vč.kotv.plechů a kotvení  z boky </t>
  </si>
  <si>
    <t>32</t>
  </si>
  <si>
    <t>73507755</t>
  </si>
  <si>
    <t>20</t>
  </si>
  <si>
    <t>767220429R</t>
  </si>
  <si>
    <t xml:space="preserve">Úprava stáv schodišťového zábradlí z profilové oceli </t>
  </si>
  <si>
    <t>68810928</t>
  </si>
  <si>
    <t>1,2*2</t>
  </si>
  <si>
    <t>998767102</t>
  </si>
  <si>
    <t>Přesun hmot pro zámečnické konstrukce stanovený z hmotnosti přesunovaného materiálu vodorovná dopravní vzdálenost do 50 m v objektech výšky přes 6 do 12 m</t>
  </si>
  <si>
    <t>1172057965</t>
  </si>
  <si>
    <t>https://podminky.urs.cz/item/CS_URS_2024_01/998767102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</si>
  <si>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</si>
  <si>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 xml:space="preserve">KLAT0106 - SO 1 , Plavecký bazén </t>
  </si>
  <si>
    <t xml:space="preserve">    6 - Úpravy povrchů, podlahy a osazování výplní</t>
  </si>
  <si>
    <t xml:space="preserve">    997 - Přesun sutě</t>
  </si>
  <si>
    <t xml:space="preserve">    715 - Izolace proti chemickým vlivům</t>
  </si>
  <si>
    <t xml:space="preserve">    764 - Konstrukce klempířské</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</si>
  <si>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</si>
  <si>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</si>
  <si>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-1604061814</t>
  </si>
  <si>
    <t>https://podminky.urs.cz/item/CS_URS_2024_01/113106142</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</si>
  <si>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</si>
  <si>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3,379*57,937</t>
  </si>
  <si>
    <t>1,668*5,458+1,664*5,434</t>
  </si>
  <si>
    <t>(2,912+2,915)/2*(0,449+20,051+0,556)</t>
  </si>
  <si>
    <t>(2,653+2,699)/2*(0,484+20,142+0,413)</t>
  </si>
  <si>
    <t>(3,205+3,204)/2*57,88</t>
  </si>
  <si>
    <t>,</t>
  </si>
  <si>
    <t>113107212</t>
  </si>
  <si>
    <t>Odstranění podkladů nebo krytů strojně plochy jednotlivě přes 200 m2 s přemístěním hmot na skládku na vzdálenost do 20 m nebo s naložením na dopravní prostředek z kameniva těženého, o tl. vrstvy přes 100 do 200 mm</t>
  </si>
  <si>
    <t>588982985</t>
  </si>
  <si>
    <t>https://podminky.urs.cz/item/CS_URS_2024_01/113107212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</si>
  <si>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</si>
  <si>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517,05</t>
  </si>
  <si>
    <t>pod dlažbu</t>
  </si>
  <si>
    <t>113152112</t>
  </si>
  <si>
    <t>Odstranění podkladů zpevněných ploch s přemístěním na skládku na vzdálenost do 20 m nebo s naložením na dopravní prostředek z kameniva drceného</t>
  </si>
  <si>
    <t>2020422289</t>
  </si>
  <si>
    <t>https://podminky.urs.cz/item/CS_URS_2024_01/113152112</t>
  </si>
  <si>
    <t xml:space="preserve">Poznámka k souboru cen:_x000d_
1. Množství měrných jednotek se určuje v m3 objemu podkladu každé vrstvy samostatně._x000d_
</t>
  </si>
  <si>
    <t>obsyp zdiva bazénu</t>
  </si>
  <si>
    <t>(1,076-0,45)*(1,59+1,62)/2*51,048</t>
  </si>
  <si>
    <t>(1,103-0,45)*(1,59+1,62)/2*51,048</t>
  </si>
  <si>
    <t>273313611</t>
  </si>
  <si>
    <t>Základy z betonu prostého desky z betonu kamenem neprokládaného tř. C 16/20 XC2</t>
  </si>
  <si>
    <t>1385100800</t>
  </si>
  <si>
    <t>https://podminky.urs.cz/item/CS_URS_2024_01/273313611</t>
  </si>
  <si>
    <t>(0,313+0,552)/2*49,05*19,00</t>
  </si>
  <si>
    <t>273321511</t>
  </si>
  <si>
    <t>Základy z betonu železového (bez výztuže) desky z betonu bez zvláštních nároků na prostředí tř. C 25/30</t>
  </si>
  <si>
    <t>-724049226</t>
  </si>
  <si>
    <t>https://podminky.urs.cz/item/CS_URS_2024_01/273321511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</si>
  <si>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</si>
  <si>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po vybouraném dnu</t>
  </si>
  <si>
    <t>16,9*20,65*0,2</t>
  </si>
  <si>
    <t>273351121</t>
  </si>
  <si>
    <t>Bednění základů desek zřízení</t>
  </si>
  <si>
    <t>-210338800</t>
  </si>
  <si>
    <t>https://podminky.urs.cz/item/CS_URS_2024_01/273351121</t>
  </si>
  <si>
    <t>0,2*16,9*2</t>
  </si>
  <si>
    <t>273351122</t>
  </si>
  <si>
    <t>Bednění základů desek odstranění</t>
  </si>
  <si>
    <t>1925587664</t>
  </si>
  <si>
    <t>https://podminky.urs.cz/item/CS_URS_2024_01/273351122</t>
  </si>
  <si>
    <t>273362021</t>
  </si>
  <si>
    <t>Výztuž základů desek ze svařovaných sítí z drátů typu KARI</t>
  </si>
  <si>
    <t>208554065</t>
  </si>
  <si>
    <t>https://podminky.urs.cz/item/CS_URS_2024_01/273362021</t>
  </si>
  <si>
    <t xml:space="preserve">Poznámka k souboru cen:_x000d_
1. Ceny platí pro desky rovné, s náběhy, hřibové nebo upnuté do žeber včetně výztuže těchto žeber._x000d_
</t>
  </si>
  <si>
    <t>4,44/1000*(16,9*20,65)*1,2*2</t>
  </si>
  <si>
    <t>380321662</t>
  </si>
  <si>
    <t>Kompletní konstrukce čistíren odpadních vod, nádrží, vodojemů, kanálů z betonu železového bez výztuže a bednění bez zvýšených nároků na prostředí tř. C 30/37, tl. přes 150 do 300 mm</t>
  </si>
  <si>
    <t>-1214826172</t>
  </si>
  <si>
    <t>https://podminky.urs.cz/item/CS_URS_2024_01/380321662</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</si>
  <si>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</si>
  <si>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stěny</t>
  </si>
  <si>
    <t>0,3*(1,815-0,43-0,3)*(19,45+24,75*2)</t>
  </si>
  <si>
    <t>0,3*(1,615-0,43-0,3)*(19,45+24,75*2)</t>
  </si>
  <si>
    <t>0,45*(0,3+0,4)*(19,45+49,5)*2</t>
  </si>
  <si>
    <t>1302284434</t>
  </si>
  <si>
    <t>nabeton.dna</t>
  </si>
  <si>
    <t>16,9*9,95*0,2</t>
  </si>
  <si>
    <t>(16,9+11)*1,1*0,2*1/2</t>
  </si>
  <si>
    <t>380321663</t>
  </si>
  <si>
    <t>Kompletní konstrukce čistíren odpadních vod, nádrží, vodojemů, kanálů z betonu železového bez výztuže a bednění bez zvýšených nároků na prostředí tř. C 30/37, tl. přes 300 mm</t>
  </si>
  <si>
    <t>-508861885</t>
  </si>
  <si>
    <t>https://podminky.urs.cz/item/CS_URS_2024_01/380321663</t>
  </si>
  <si>
    <t>(0,3+0,5)/2*49,5*19,45</t>
  </si>
  <si>
    <t>dno</t>
  </si>
  <si>
    <t>0,6*0,43*(50,9+19,45)*2</t>
  </si>
  <si>
    <t>-0,2*0,2*(50,6+19,45)*2</t>
  </si>
  <si>
    <t>žlábek</t>
  </si>
  <si>
    <t>380356231</t>
  </si>
  <si>
    <t>Bednění kompletních konstrukcí čistíren odpadních vod, nádrží, vodojemů, kanálů konstrukcí neomítaných z betonu prostého nebo železového ploch rovinných zřízení</t>
  </si>
  <si>
    <t>-1680347165</t>
  </si>
  <si>
    <t>https://podminky.urs.cz/item/CS_URS_2024_01/380356231</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</si>
  <si>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</si>
  <si>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(1,615-0,43-0,3+0,7)*(19,45+24,75*2)*2</t>
  </si>
  <si>
    <t>(1,815-0,43-0,3+0,7)*(19,45+24,75*2)*2</t>
  </si>
  <si>
    <t>0,43*(49,5+19,45)*2</t>
  </si>
  <si>
    <t>0,43*(20,65+50,7)*2</t>
  </si>
  <si>
    <t>0,2*(49,5+19,45+50,1+20,05)</t>
  </si>
  <si>
    <t>380356232</t>
  </si>
  <si>
    <t>Bednění kompletních konstrukcí čistíren odpadních vod, nádrží, vodojemů, kanálů konstrukcí neomítaných z betonu prostého nebo železového ploch rovinných odstranění</t>
  </si>
  <si>
    <t>-1033854733</t>
  </si>
  <si>
    <t>https://podminky.urs.cz/item/CS_URS_2024_01/380356232</t>
  </si>
  <si>
    <t>380361006</t>
  </si>
  <si>
    <t>Výztuž kompletních konstrukcí čistíren odpadních vod, nádrží, vodojemů, kanálů z oceli 10 505 (R) nebo BSt 500</t>
  </si>
  <si>
    <t>1188446003</t>
  </si>
  <si>
    <t>https://podminky.urs.cz/item/CS_URS_2024_01/380361006</t>
  </si>
  <si>
    <t>13,264</t>
  </si>
  <si>
    <t>Úpravy povrchů, podlahy a osazování výplní</t>
  </si>
  <si>
    <t>631311126</t>
  </si>
  <si>
    <t>Mazanina z betonu prostého bez zvýšených nároků na prostředí tl. přes 80 do 120 mm tř. C 25/30</t>
  </si>
  <si>
    <t>-661263548</t>
  </si>
  <si>
    <t>https://podminky.urs.cz/item/CS_URS_2024_01/631311126</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</si>
  <si>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</si>
  <si>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510,36*0,1</t>
  </si>
  <si>
    <t>631351101</t>
  </si>
  <si>
    <t xml:space="preserve">Bednění v podlahách rýh a hran - žlábek </t>
  </si>
  <si>
    <t>1421167581</t>
  </si>
  <si>
    <t>(20,65+50,9)*2*(0,2125*2+0,035*2)</t>
  </si>
  <si>
    <t>63135112R</t>
  </si>
  <si>
    <t>Bednění v podlahách rýh a hran - žlábek , odstranění</t>
  </si>
  <si>
    <t>-1172266910</t>
  </si>
  <si>
    <t>631362021</t>
  </si>
  <si>
    <t>Výztuž mazanin ze svařovaných sítí z drátů typu KARI</t>
  </si>
  <si>
    <t>-379379320</t>
  </si>
  <si>
    <t>https://podminky.urs.cz/item/CS_URS_2024_01/631362021</t>
  </si>
  <si>
    <t>4,44/1000*510,36*1,2</t>
  </si>
  <si>
    <t>933901112</t>
  </si>
  <si>
    <t>Zkoušky objektů a vymývání provedení zkoušky vodotěsnosti betonové nádrže jakéhokoliv druhu a tvaru, o obsahu přes 1000 m3</t>
  </si>
  <si>
    <t>-633417981</t>
  </si>
  <si>
    <t>https://podminky.urs.cz/item/CS_URS_2024_01/933901112</t>
  </si>
  <si>
    <t xml:space="preserve">Poznámka k souboru cen:_x000d_
1. Ceny -1111 a -1112 jsou určeny pro provedení zkoušky vodotěsnosti nádrží, které neslouží k výrobě kalového plynu._x000d_
2. V cenách -1311 a -1312 jsou započteny i náklady na dodání vody._x000d_
3. V cenách -1111 a -1112, -1511 a -1512 jsou započteny i náklady na napuštění a vypuštění vody z nádrže po skončení zkoušky._x000d_
4. V cenách -1111 a -1112, -1511 a -1512 nejsou započteny náklady na dodání vody pro zkoušku; dodání vody se oceňuje ve specifikaci a nezapočítává se do celkové hmotnosti pro oceňování přesunu hmot._x000d_
5. Množství měrných jednotek se určuje pro cenu_x000d_
a) -1311 a -1312 v m3 vody v nádrži;_x000d_
b) -1111, -1112, -1511 a -1512 v m3 vody, která se určí z objemu nádrže s přihlédnutím ke předepsané zkušební hladině vody, z vody potřebné pro nasycení pláště a udržení zkušební hladiny. Ztratné lze dohodnout ve výši 3 %._x000d_
</t>
  </si>
  <si>
    <t>08211321</t>
  </si>
  <si>
    <t>voda pitná pro ostatní odběratele</t>
  </si>
  <si>
    <t>1811353879</t>
  </si>
  <si>
    <t>933901312</t>
  </si>
  <si>
    <t>Zkoušky objektů a vymývání naplnění a vyprázdnění nádrže pro účely vymývací (proplachovací) o obsahu přes 1000 m3</t>
  </si>
  <si>
    <t>-1741470658</t>
  </si>
  <si>
    <t>https://podminky.urs.cz/item/CS_URS_2024_01/933901312</t>
  </si>
  <si>
    <t>22</t>
  </si>
  <si>
    <t>93994111R</t>
  </si>
  <si>
    <t>Zřízení těsnění pracovní spáry PVC mezi dnem a stěnou</t>
  </si>
  <si>
    <t>-665028071</t>
  </si>
  <si>
    <t xml:space="preserve">Poznámka k souboru cen:_x000d_
1. V cenách nejsou započteny náklady na ocelový plech. Jeho dodání se oceňuje ve specifikaci. Ztratné lze dohodnout ve výši 5 %._x000d_
</t>
  </si>
  <si>
    <t>(20,65+50,9)*2</t>
  </si>
  <si>
    <t>23</t>
  </si>
  <si>
    <t>961055111</t>
  </si>
  <si>
    <t>Bourání základů z betonu železového</t>
  </si>
  <si>
    <t>1171534151</t>
  </si>
  <si>
    <t>https://podminky.urs.cz/item/CS_URS_2024_01/961055111</t>
  </si>
  <si>
    <t>11,3*2,4*0,25*2</t>
  </si>
  <si>
    <t>2 ks brodítka</t>
  </si>
  <si>
    <t>962032231</t>
  </si>
  <si>
    <t>Bourání zdiva nadzákladového z cihel nebo tvárnic z cihel pálených nebo vápenopískových, na maltu vápennou nebo vápenocementovou, objemu přes 1 m3</t>
  </si>
  <si>
    <t>-2036776802</t>
  </si>
  <si>
    <t>https://podminky.urs.cz/item/CS_URS_2024_01/962032231</t>
  </si>
  <si>
    <t xml:space="preserve">Poznámka k souboru cen:_x000d_
1. Bourání pilířů o průřezu přes 0,36 m2 se oceňuje příslušnými cenami -2230, -2231, -2240, -2241,-2253 a -2254 jako bourání zdiva nadzákladového cihelného._x000d_
</t>
  </si>
  <si>
    <t>0,45*(1,62+1,59)/2*(20,142+51,048)*2</t>
  </si>
  <si>
    <t>25</t>
  </si>
  <si>
    <t>962052211</t>
  </si>
  <si>
    <t>Bourání zdiva železobetonového nadzákladového, objemu přes 1 m3</t>
  </si>
  <si>
    <t>-976139724</t>
  </si>
  <si>
    <t>https://podminky.urs.cz/item/CS_URS_2024_01/962052211</t>
  </si>
  <si>
    <t xml:space="preserve">Poznámka k souboru cen:_x000d_
1. Bourání pilířů o průřezu přes 0,36 m2 se oceňuje cenami - 2210 a -2211 jako bourání zdiva nadzákladového železobetonového._x000d_
</t>
  </si>
  <si>
    <t>1,103*0,43*(20,142+0,449+0,556)</t>
  </si>
  <si>
    <t>1,076*0,43*(20,142+0,449+0,556)</t>
  </si>
  <si>
    <t>0,556*0,43*50,148*2</t>
  </si>
  <si>
    <t>0,6*0,6*8*2</t>
  </si>
  <si>
    <t>můstky</t>
  </si>
  <si>
    <t>26</t>
  </si>
  <si>
    <t>1285893120</t>
  </si>
  <si>
    <t xml:space="preserve">opěrná stěná </t>
  </si>
  <si>
    <t>30*1,5*0,5</t>
  </si>
  <si>
    <t>27</t>
  </si>
  <si>
    <t>962052314</t>
  </si>
  <si>
    <t xml:space="preserve">Bourání zdiva železobetonového žb pražců </t>
  </si>
  <si>
    <t>-769816059</t>
  </si>
  <si>
    <t>https://podminky.urs.cz/item/CS_URS_2024_01/962052314</t>
  </si>
  <si>
    <t>kolem pův.technologie</t>
  </si>
  <si>
    <t>(6+18+6)*3,5*0,25</t>
  </si>
  <si>
    <t>28</t>
  </si>
  <si>
    <t>963053937</t>
  </si>
  <si>
    <t xml:space="preserve">Bourání železobetonových monolitických schodišťových ramen vnějších </t>
  </si>
  <si>
    <t>651687516</t>
  </si>
  <si>
    <t>https://podminky.urs.cz/item/CS_URS_2024_01/963053937</t>
  </si>
  <si>
    <t>3,6*2,4*4</t>
  </si>
  <si>
    <t>29</t>
  </si>
  <si>
    <t>965042241</t>
  </si>
  <si>
    <t>Bourání mazanin betonových nebo z litého asfaltu tl. přes 100 mm, plochy přes 4 m2</t>
  </si>
  <si>
    <t>-266492552</t>
  </si>
  <si>
    <t>https://podminky.urs.cz/item/CS_URS_2024_01/965042241</t>
  </si>
  <si>
    <t>dno bazenu pro průchod potrubí</t>
  </si>
  <si>
    <t>30</t>
  </si>
  <si>
    <t>965043441</t>
  </si>
  <si>
    <t>Bourání mazanin betonových s potěrem nebo teracem tl. do 150 mm, plochy přes 4 m2</t>
  </si>
  <si>
    <t>-353446390</t>
  </si>
  <si>
    <t>https://podminky.urs.cz/item/CS_URS_2024_01/965043441</t>
  </si>
  <si>
    <t>510,36*0,15</t>
  </si>
  <si>
    <t>31</t>
  </si>
  <si>
    <t>965046111</t>
  </si>
  <si>
    <t>Broušení stávajících betonových podlah úběr do 3 mm</t>
  </si>
  <si>
    <t>-672275819</t>
  </si>
  <si>
    <t>https://podminky.urs.cz/item/CS_URS_2024_01/965046111</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</si>
  <si>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</si>
  <si>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965046119</t>
  </si>
  <si>
    <t>Broušení stávajících betonových podlah Příplatek k ceně za každý další 1 mm úběru</t>
  </si>
  <si>
    <t>304899668</t>
  </si>
  <si>
    <t>https://podminky.urs.cz/item/CS_URS_2024_01/965046119</t>
  </si>
  <si>
    <t>505,041*2</t>
  </si>
  <si>
    <t>33</t>
  </si>
  <si>
    <t>965049112</t>
  </si>
  <si>
    <t>Bourání mazanin Příplatek k cenám za bourání mazanin betonových se svařovanou sítí, tl. přes 100 mm</t>
  </si>
  <si>
    <t>405067022</t>
  </si>
  <si>
    <t>https://podminky.urs.cz/item/CS_URS_2024_01/965049112</t>
  </si>
  <si>
    <t>34</t>
  </si>
  <si>
    <t>985112132</t>
  </si>
  <si>
    <t>Odsekání degradovaného betonu rubu kleneb a podlah, tloušťky přes 10 do 30 mm</t>
  </si>
  <si>
    <t>554480</t>
  </si>
  <si>
    <t>https://podminky.urs.cz/item/CS_URS_2024_01/985112132</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</si>
  <si>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</si>
  <si>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50,148*20,142*0,5</t>
  </si>
  <si>
    <t xml:space="preserve">uvažováno 50 % </t>
  </si>
  <si>
    <t>35</t>
  </si>
  <si>
    <t>985121122</t>
  </si>
  <si>
    <t>Tryskání degradovaného betonu stěn, rubu kleneb a podlah vodou pod tlakem přes 300 do 1 250 barů</t>
  </si>
  <si>
    <t>-1143316972</t>
  </si>
  <si>
    <t>https://podminky.urs.cz/item/CS_URS_2024_01/985121122</t>
  </si>
  <si>
    <t xml:space="preserve">Poznámka k souboru cen:_x000d_
1. V cenách jsou započteny i náklady na dodání vody a písku._x000d_
2. V cenách tryskání pískem jsou započteny i náklady na smetení písku na hromady nebo naložení na dopravní prostředek._x000d_
3. V cenách tryskání pískem nejsou započteny náklady na odvoz písku, které se oceňují cenami odvozu suti příslušného katalogu pro objekt, na kterém se tryskání provádí._x000d_
</t>
  </si>
  <si>
    <t>50,148*20,142</t>
  </si>
  <si>
    <t>36</t>
  </si>
  <si>
    <t>98531213R</t>
  </si>
  <si>
    <t>Stěrka k vyrovnání ploch reprofilovaného betonu rubu kleneb a podlah, tloušťky do 5 mm</t>
  </si>
  <si>
    <t>1641676956</t>
  </si>
  <si>
    <t xml:space="preserve">Poznámka k souboru cen:_x000d_
1. V cenách nejsou započteny náklady na ochranný nátěr, které se oceňují souborem cen 985 32-4 Ochranný nátěr betonu._x000d_
</t>
  </si>
  <si>
    <t>uvažováno 50 %</t>
  </si>
  <si>
    <t>997</t>
  </si>
  <si>
    <t>Přesun sutě</t>
  </si>
  <si>
    <t>37</t>
  </si>
  <si>
    <t>997013151</t>
  </si>
  <si>
    <t>Vnitrostaveništní doprava suti a vybouraných hmot vodorovně do 50 m svisle s omezením mechanizace pro budovy a haly výšky do 6 m</t>
  </si>
  <si>
    <t>1221919990</t>
  </si>
  <si>
    <t>https://podminky.urs.cz/item/CS_URS_2024_01/997013151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</si>
  <si>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</si>
  <si>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38</t>
  </si>
  <si>
    <t>997013501</t>
  </si>
  <si>
    <t>Odvoz suti a vybouraných hmot na skládku nebo meziskládku se složením, na vzdálenost do 1 km</t>
  </si>
  <si>
    <t>1455897216</t>
  </si>
  <si>
    <t>https://podminky.urs.cz/item/CS_URS_2024_01/997013501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</si>
  <si>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</si>
  <si>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39</t>
  </si>
  <si>
    <t>997013509</t>
  </si>
  <si>
    <t>Odvoz suti a vybouraných hmot na skládku nebo meziskládku se složením, na vzdálenost Příplatek k ceně za každý další i započatý 1 km přes 1 km</t>
  </si>
  <si>
    <t>730559074</t>
  </si>
  <si>
    <t>https://podminky.urs.cz/item/CS_URS_2024_01/997013509</t>
  </si>
  <si>
    <t>1322,877*14</t>
  </si>
  <si>
    <t>40</t>
  </si>
  <si>
    <t>997013601</t>
  </si>
  <si>
    <t>Poplatek za uložení stavebního odpadu na skládce (skládkovné) z prostého betonu zatříděného do Katalogu odpadů pod kódem 170 101</t>
  </si>
  <si>
    <t>-1291079964</t>
  </si>
  <si>
    <t>https://podminky.urs.cz/item/CS_URS_2024_01/997013601</t>
  </si>
  <si>
    <t>517,05*0,02</t>
  </si>
  <si>
    <t>41</t>
  </si>
  <si>
    <t>997013602</t>
  </si>
  <si>
    <t>Poplatek za uložení stavebního odpadu na skládce (skládkovné) z armovaného betonu zatříděného do Katalogu odpadů pod kódem 170 101</t>
  </si>
  <si>
    <t>1071903575</t>
  </si>
  <si>
    <t>https://podminky.urs.cz/item/CS_URS_2024_01/997013602</t>
  </si>
  <si>
    <t>49,55*2,4+69,797*2,4+76,554*2,4+13,56*2,4</t>
  </si>
  <si>
    <t>505,04*0,066</t>
  </si>
  <si>
    <t>42</t>
  </si>
  <si>
    <t>997013863</t>
  </si>
  <si>
    <t>Poplatek za uložení stavebního odpadu na skládce (skládkovné) cihelného zatříděného do Katalogu odpadů pod kódem 170 102</t>
  </si>
  <si>
    <t>836204758</t>
  </si>
  <si>
    <t>https://podminky.urs.cz/item/CS_URS_2024_01/997013863</t>
  </si>
  <si>
    <t>102,83*1,8</t>
  </si>
  <si>
    <t>43</t>
  </si>
  <si>
    <t>997223873</t>
  </si>
  <si>
    <t>Poplatek za uložení stavebního odpadu na skládce (skládkovné) zeminy a kameniva zatříděného do Katalogu odpadů pod kódem 170 504</t>
  </si>
  <si>
    <t>1139627506</t>
  </si>
  <si>
    <t>https://podminky.urs.cz/item/CS_URS_2024_01/997223873</t>
  </si>
  <si>
    <t>1322,877</t>
  </si>
  <si>
    <t>-185,09-536,039-10,34</t>
  </si>
  <si>
    <t>44</t>
  </si>
  <si>
    <t>998142251</t>
  </si>
  <si>
    <t>Přesun hmot pro nádrže, jímky, zásobníky a jámy pozemní mimo zemědělství se svislou nosnou konstrukcí monolitickou betonovou tyčovou nebo plošnou vodorovná dopravní vzdálenost do 50 m výšky do 25 m</t>
  </si>
  <si>
    <t>-1236987113</t>
  </si>
  <si>
    <t>https://podminky.urs.cz/item/CS_URS_2024_01/998142251</t>
  </si>
  <si>
    <t xml:space="preserve">Poznámka k souboru cen:_x000d_
1. Přesun hmot pro sila a zásobníky prováděné do posuvného bednění se oceňuje cenami části A 03 tohoto ceníku._x000d_
</t>
  </si>
  <si>
    <t>715</t>
  </si>
  <si>
    <t>Izolace proti chemickým vlivům</t>
  </si>
  <si>
    <t>45</t>
  </si>
  <si>
    <t>71519109R</t>
  </si>
  <si>
    <t>Provedení izolace stavebních konstrukcí - doplňkové práce montáž ochranné textilie v jedné vrstvě lepením na ploše vodorovné</t>
  </si>
  <si>
    <t>1763172037</t>
  </si>
  <si>
    <t xml:space="preserve">Poznámka k souboru cen:_x000d_
1. V ceně -1011 nejsou započteny náklady na dodávku kameninového rámu vpusti; tato dodávka se oceňuje ve specifikaci._x000d_
2. V ceně -1012 nejsou započteny náklady osazení a dodávku kotevních kamenů; tyto práce se oceňují příslušnými cenami katalogu 801-1 Budovy a haly-zděné a monolitické._x000d_
</t>
  </si>
  <si>
    <t>962,08</t>
  </si>
  <si>
    <t>46</t>
  </si>
  <si>
    <t>69311128</t>
  </si>
  <si>
    <t xml:space="preserve">geotextilie netkaná separační, filtrační, ochranná, výztužná </t>
  </si>
  <si>
    <t>531494778</t>
  </si>
  <si>
    <t>962,08*1,15 'Přepočtené koeficientem množství</t>
  </si>
  <si>
    <t>47</t>
  </si>
  <si>
    <t>71519101R</t>
  </si>
  <si>
    <t>Provedení izolace stavebních konstrukcí - doplňkové práce montáž ochranné textilie v jedné vrstvě lepením na ploše svislé</t>
  </si>
  <si>
    <t>128999603</t>
  </si>
  <si>
    <t>233,63</t>
  </si>
  <si>
    <t>48</t>
  </si>
  <si>
    <t>-1658784172</t>
  </si>
  <si>
    <t>233,63*1,2 'Přepočtené koeficientem množství</t>
  </si>
  <si>
    <t>49</t>
  </si>
  <si>
    <t>715231001</t>
  </si>
  <si>
    <t>Provedení izolace technologických zařízení fóliemi plnoplošně lepenými nádrží, na upravený ocelový podklad dna</t>
  </si>
  <si>
    <t>-1786084398</t>
  </si>
  <si>
    <t>https://podminky.urs.cz/item/CS_URS_2024_01/715231001</t>
  </si>
  <si>
    <t>49,5*19,45</t>
  </si>
  <si>
    <t>50</t>
  </si>
  <si>
    <t>28322096</t>
  </si>
  <si>
    <t>fólie bazénová mPVC s vícenásobnou ochrannou akrylátovou vrstvou tl 2,0mm a vytlačeným plastickým vzorem na povrchu (3D efekt)</t>
  </si>
  <si>
    <t>394687554</t>
  </si>
  <si>
    <t>962,775*1,15 'Přepočtené koeficientem množství</t>
  </si>
  <si>
    <t>51</t>
  </si>
  <si>
    <t>283220951</t>
  </si>
  <si>
    <t xml:space="preserve">fólie bazénová mPVC s protiskluznou úpravou  </t>
  </si>
  <si>
    <t>658208714</t>
  </si>
  <si>
    <t>1,2*(16,9+11)</t>
  </si>
  <si>
    <t>SPÁD</t>
  </si>
  <si>
    <t>1,5*1+1,5*(0,3+0,2)*7</t>
  </si>
  <si>
    <t>SCHODY</t>
  </si>
  <si>
    <t>52</t>
  </si>
  <si>
    <t>715232001</t>
  </si>
  <si>
    <t>Provedení izolace technologických zařízení fóliemi plnoplošně lepenými nádrží, na upravený ocelový podklad stěn</t>
  </si>
  <si>
    <t>-195882355</t>
  </si>
  <si>
    <t>https://podminky.urs.cz/item/CS_URS_2024_01/715232001</t>
  </si>
  <si>
    <t>(1,415+1,69+1,615+1,815+1,815+1,815)/6*(49,5+19,45)*2</t>
  </si>
  <si>
    <t>53</t>
  </si>
  <si>
    <t>1044944338</t>
  </si>
  <si>
    <t>233,626*1,2 'Přepočtené koeficientem množství</t>
  </si>
  <si>
    <t>54</t>
  </si>
  <si>
    <t>998715101</t>
  </si>
  <si>
    <t>Přesun hmot pro izolace proti chemickým vlivům stanovený z hmotnosti přesunovaného materiálu vodorovná dopravní vzdálenost do 50 m v objektech výšky do 6 m</t>
  </si>
  <si>
    <t>-805914966</t>
  </si>
  <si>
    <t>https://podminky.urs.cz/item/CS_URS_2024_01/998715101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</si>
  <si>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</si>
  <si>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764</t>
  </si>
  <si>
    <t>Konstrukce klempířské</t>
  </si>
  <si>
    <t>55</t>
  </si>
  <si>
    <t>76431160R</t>
  </si>
  <si>
    <t>rohová lišta z poplast plechu kompozit rš 100 mm</t>
  </si>
  <si>
    <t>1391382841</t>
  </si>
  <si>
    <t>430</t>
  </si>
  <si>
    <t>poz.K1</t>
  </si>
  <si>
    <t>56</t>
  </si>
  <si>
    <t>76431161R</t>
  </si>
  <si>
    <t>koutová lišta z poplast plechu kompozit rš 100 mm</t>
  </si>
  <si>
    <t>-2027873514</t>
  </si>
  <si>
    <t>563</t>
  </si>
  <si>
    <t>poz. K3</t>
  </si>
  <si>
    <t>57</t>
  </si>
  <si>
    <t>76431162R</t>
  </si>
  <si>
    <t>stěnová lišta z poplast plechu kompozit rš 60 mm</t>
  </si>
  <si>
    <t>1606002121</t>
  </si>
  <si>
    <t>143</t>
  </si>
  <si>
    <t>poz. K4</t>
  </si>
  <si>
    <t>58</t>
  </si>
  <si>
    <t>76431165R</t>
  </si>
  <si>
    <t>2 x zalomená lišta z poplast plechu - kompozir rš 170 mm osazení do betonu !</t>
  </si>
  <si>
    <t>755712796</t>
  </si>
  <si>
    <t>141</t>
  </si>
  <si>
    <t>poz. K2</t>
  </si>
  <si>
    <t>59</t>
  </si>
  <si>
    <t>76431166R</t>
  </si>
  <si>
    <t>2x zalomená lišta z poplast plechu kompozit rš 220 mm ,osazení do bet.!</t>
  </si>
  <si>
    <t>29262880</t>
  </si>
  <si>
    <t>139</t>
  </si>
  <si>
    <t>poz. K5</t>
  </si>
  <si>
    <t>60</t>
  </si>
  <si>
    <t>998764101</t>
  </si>
  <si>
    <t>Přesun hmot pro konstrukce klempířské stanovený z hmotnosti přesunovaného materiálu vodorovná dopravní vzdálenost do 50 m v objektech výšky do 6 m</t>
  </si>
  <si>
    <t>1409529456</t>
  </si>
  <si>
    <t>https://podminky.urs.cz/item/CS_URS_2024_01/998764101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</si>
  <si>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</si>
  <si>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61</t>
  </si>
  <si>
    <t>767161814</t>
  </si>
  <si>
    <t>Demontáž zábradlí rovného nerozebíratelný spoj hmotnosti 1 m zábradlí přes 20 kg</t>
  </si>
  <si>
    <t>-532156765</t>
  </si>
  <si>
    <t>https://podminky.urs.cz/item/CS_URS_2024_01/767161814</t>
  </si>
  <si>
    <t>u bazénu</t>
  </si>
  <si>
    <t>50,148+3,697+3,877+29,51*2+57,8-4,8*2</t>
  </si>
  <si>
    <t>62</t>
  </si>
  <si>
    <t>767161824</t>
  </si>
  <si>
    <t>Demontáž zábradlí schodišťového nerozebíratelný spoj hmotnosti 1 m zábradlí přes 20 kg</t>
  </si>
  <si>
    <t>-289561493</t>
  </si>
  <si>
    <t>https://podminky.urs.cz/item/CS_URS_2024_01/767161824</t>
  </si>
  <si>
    <t>3,6*4*2</t>
  </si>
  <si>
    <t>63</t>
  </si>
  <si>
    <t>767220120</t>
  </si>
  <si>
    <t>Montáž schodišťového zábradlí z trubek nebo tenkostěnných profilů do zdiva, hmotnosti 1 m zábradlí přes 15 do 25 kg</t>
  </si>
  <si>
    <t>887943307</t>
  </si>
  <si>
    <t>https://podminky.urs.cz/item/CS_URS_2024_01/767220120</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</si>
  <si>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</si>
  <si>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3,105*2</t>
  </si>
  <si>
    <t>poz.D4</t>
  </si>
  <si>
    <t>64</t>
  </si>
  <si>
    <t>55314003R</t>
  </si>
  <si>
    <t xml:space="preserve">atyp.madlo ke schodišti bazénu  vč. kotvení - nerez  ( AISI 316 ) , kotv. s vodotěs.přírubou </t>
  </si>
  <si>
    <t>kus</t>
  </si>
  <si>
    <t>1144621501</t>
  </si>
  <si>
    <t>65</t>
  </si>
  <si>
    <t>76799001R</t>
  </si>
  <si>
    <t>Demontáž vnější půvpdní technologie rozřezáním vč.ekologické likvice</t>
  </si>
  <si>
    <t>soubor</t>
  </si>
  <si>
    <t>-2130764874</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</si>
  <si>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</si>
  <si>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66</t>
  </si>
  <si>
    <t>76799002R</t>
  </si>
  <si>
    <t>Demontáž vnitřních rozvodů , kabeláže a technologické místnosti rozřezáním vč.ekologické likvice</t>
  </si>
  <si>
    <t>1302742469</t>
  </si>
  <si>
    <t>76799511R</t>
  </si>
  <si>
    <t xml:space="preserve">D + M Pergoly Latin s podvěsem </t>
  </si>
  <si>
    <t>-271385956</t>
  </si>
  <si>
    <t xml:space="preserve">Poznámka k souboru cen:_x000d_
1. Určení cen se řídí hmotností jednotlivě montovaného dílu konstrukce._x000d_
</t>
  </si>
  <si>
    <t>68</t>
  </si>
  <si>
    <t>998767101</t>
  </si>
  <si>
    <t>Přesun hmot pro zámečnické konstrukce stanovený z hmotnosti přesunovaného materiálu vodorovná dopravní vzdálenost do 50 m v objektech výšky do 6 m</t>
  </si>
  <si>
    <t>1901857709</t>
  </si>
  <si>
    <t>https://podminky.urs.cz/item/CS_URS_2024_01/998767101</t>
  </si>
  <si>
    <t xml:space="preserve">KLAT0107 - PS  01 Plavecký bazén - Technologie</t>
  </si>
  <si>
    <t>HSV - Technologie úpravy vody plav.bazén</t>
  </si>
  <si>
    <t xml:space="preserve">    8 - Trubní vedení tlakové</t>
  </si>
  <si>
    <t xml:space="preserve">    9 - Bazén.doplňky a vnitřní části bazénu </t>
  </si>
  <si>
    <t xml:space="preserve">    761 - Chemická úprava vody</t>
  </si>
  <si>
    <t>Technologie úpravy vody plav.bazén</t>
  </si>
  <si>
    <t>Trubní vedení tlakové</t>
  </si>
  <si>
    <t>801</t>
  </si>
  <si>
    <t xml:space="preserve">tlak.zkoušky potrubí vč.přípravy proplachu a dezinfekce </t>
  </si>
  <si>
    <t>921201257</t>
  </si>
  <si>
    <t xml:space="preserve">Poznámka k souboru cen:_x000d_
1. Množství měrných jednotek se určuje v m3 obestavěného prostoru daného vnějším obrysem neizolovaného líce šachtice._x000d_
2. Šachtice přes 5 m3 obestavěného prostoru a šachtice z cihel betonových se oceňují cenami jednotlivých konstrukčních prvků._x000d_
3. V cenách šachtic vstupních jsou započteny i náklady na strop z plných železobetonových desek PZD nebo monolitický strop s cementovým krycím potěrem ve spádu, na betonovou dlažbou ve spádu a na dodání a osazení litinových stupadel._x000d_
</t>
  </si>
  <si>
    <t>802</t>
  </si>
  <si>
    <t xml:space="preserve">montáž rozvodů tlak.potrubí vč. těsn. a kotvícího mater. </t>
  </si>
  <si>
    <t>830959458</t>
  </si>
  <si>
    <t>80201</t>
  </si>
  <si>
    <t xml:space="preserve">montáž rozvodů netlak potrubí vč. těsn. a kotvícího mater. </t>
  </si>
  <si>
    <t>1524929667</t>
  </si>
  <si>
    <t>80301</t>
  </si>
  <si>
    <t xml:space="preserve">montáž armatur netlak.potrubí vč. těsn. a kotvícího mater. </t>
  </si>
  <si>
    <t>-506156282</t>
  </si>
  <si>
    <t>80302</t>
  </si>
  <si>
    <t>redukce KGR 12/150 , 100/125 , 100/150</t>
  </si>
  <si>
    <t>-765102855</t>
  </si>
  <si>
    <t>4+4+1</t>
  </si>
  <si>
    <t>80303</t>
  </si>
  <si>
    <t>zpětná klapka DN 100</t>
  </si>
  <si>
    <t>1231566662</t>
  </si>
  <si>
    <t>80304</t>
  </si>
  <si>
    <t xml:space="preserve">trubka KG 150 SN 8 </t>
  </si>
  <si>
    <t>-720554191</t>
  </si>
  <si>
    <t>80305</t>
  </si>
  <si>
    <t xml:space="preserve">trubka KG 125 SN 8 </t>
  </si>
  <si>
    <t>-423555329</t>
  </si>
  <si>
    <t>80306</t>
  </si>
  <si>
    <t xml:space="preserve">trubka KG 100 SN 4 </t>
  </si>
  <si>
    <t>-2120645008</t>
  </si>
  <si>
    <t>80307</t>
  </si>
  <si>
    <t xml:space="preserve">trubka HT DN 50 vč.tvarovek </t>
  </si>
  <si>
    <t>-452688851</t>
  </si>
  <si>
    <t>80308</t>
  </si>
  <si>
    <t>koleno KGB 87,5 st. DN 100 SN 4</t>
  </si>
  <si>
    <t>-1214699952</t>
  </si>
  <si>
    <t>80309</t>
  </si>
  <si>
    <t>koleno KGB 87,5 st. DN 125 SN 8</t>
  </si>
  <si>
    <t>ks</t>
  </si>
  <si>
    <t>972976396</t>
  </si>
  <si>
    <t>80311</t>
  </si>
  <si>
    <t>koleno KGB 87,5 st. DN 150 SN 8</t>
  </si>
  <si>
    <t>-1920007891</t>
  </si>
  <si>
    <t>80312</t>
  </si>
  <si>
    <t>koleno KGB 45 st. DN 150 SN 8</t>
  </si>
  <si>
    <t>-318552295</t>
  </si>
  <si>
    <t>80313</t>
  </si>
  <si>
    <t>koleno KGB 45 st. DN 100 SN 4</t>
  </si>
  <si>
    <t>1392933260</t>
  </si>
  <si>
    <t>80314</t>
  </si>
  <si>
    <t>T kus KGEA DN 125/100 SN 8</t>
  </si>
  <si>
    <t>-1265669572</t>
  </si>
  <si>
    <t>80315</t>
  </si>
  <si>
    <t>T kus KGEA DN 100/100 SN 4</t>
  </si>
  <si>
    <t>69135029</t>
  </si>
  <si>
    <t>804</t>
  </si>
  <si>
    <t xml:space="preserve">potrubí PVC flexibil DN 80 vč.tvarovek </t>
  </si>
  <si>
    <t>1778431150</t>
  </si>
  <si>
    <t>805</t>
  </si>
  <si>
    <t xml:space="preserve">potrubí PVC flexibil DN 50 vč.tvarovek </t>
  </si>
  <si>
    <t>-774098837</t>
  </si>
  <si>
    <t>813</t>
  </si>
  <si>
    <t xml:space="preserve">potrubí PVC U DN 200 PN 16 vč.tvarovek </t>
  </si>
  <si>
    <t>-1652996719</t>
  </si>
  <si>
    <t>814</t>
  </si>
  <si>
    <t xml:space="preserve">potrubí PVC U DN 150 PN 16 vč.tvarovek </t>
  </si>
  <si>
    <t>633043506</t>
  </si>
  <si>
    <t>815</t>
  </si>
  <si>
    <t xml:space="preserve">potrubí PVC U DN 125 PN 16 vč.tvarovek </t>
  </si>
  <si>
    <t>334855494</t>
  </si>
  <si>
    <t>816</t>
  </si>
  <si>
    <t xml:space="preserve">potrubí PVC U DN 110 PN 16 vč.tvarovek </t>
  </si>
  <si>
    <t>-1810676910</t>
  </si>
  <si>
    <t>817</t>
  </si>
  <si>
    <t>717362298</t>
  </si>
  <si>
    <t>77</t>
  </si>
  <si>
    <t>834</t>
  </si>
  <si>
    <t xml:space="preserve">pomocné stav.práce </t>
  </si>
  <si>
    <t>kpl</t>
  </si>
  <si>
    <t>-34425005</t>
  </si>
  <si>
    <t xml:space="preserve">Bazén.doplňky a vnitřní části bazénu </t>
  </si>
  <si>
    <t>79</t>
  </si>
  <si>
    <t>902</t>
  </si>
  <si>
    <t xml:space="preserve">krycí mřížka 295/35 mm ABS plast, berva bílá D + M </t>
  </si>
  <si>
    <t>2126780383</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</si>
  <si>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</si>
  <si>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80</t>
  </si>
  <si>
    <t>903</t>
  </si>
  <si>
    <t xml:space="preserve">Podlah.vpusť plast. pro folii 350/350 ,připoj.DN 100 , D + M .,přesun </t>
  </si>
  <si>
    <t>-370976536</t>
  </si>
  <si>
    <t>83</t>
  </si>
  <si>
    <t>906</t>
  </si>
  <si>
    <t xml:space="preserve">krycí mřížka 295/35 rohový kus ,ABS plast., barva bílá D + M </t>
  </si>
  <si>
    <t>-2067760653</t>
  </si>
  <si>
    <t>84</t>
  </si>
  <si>
    <t>907</t>
  </si>
  <si>
    <t>bazénový žebřík atyp. se 4 st.</t>
  </si>
  <si>
    <t>1694449376</t>
  </si>
  <si>
    <t>85</t>
  </si>
  <si>
    <t>908</t>
  </si>
  <si>
    <t>plast dnová regul.tryska pro folii</t>
  </si>
  <si>
    <t>-573857976</t>
  </si>
  <si>
    <t>109</t>
  </si>
  <si>
    <t>909</t>
  </si>
  <si>
    <t xml:space="preserve">atyp. nerez madlo pro bazén. schodiště vč. kotev.materiálu , D + M , přesun </t>
  </si>
  <si>
    <t>-151294500</t>
  </si>
  <si>
    <t>761</t>
  </si>
  <si>
    <t>Chemická úprava vody</t>
  </si>
  <si>
    <t>96</t>
  </si>
  <si>
    <t>76002</t>
  </si>
  <si>
    <t xml:space="preserve">Čerpadlo dávkovací ,průtok 5l/h vč.prop. sady </t>
  </si>
  <si>
    <t>1641241024</t>
  </si>
  <si>
    <t>107</t>
  </si>
  <si>
    <t>76013</t>
  </si>
  <si>
    <t xml:space="preserve">Montáž zaříz. </t>
  </si>
  <si>
    <t>1473209106</t>
  </si>
  <si>
    <t>108</t>
  </si>
  <si>
    <t>76014</t>
  </si>
  <si>
    <t>Přesun hmot 1,5 %</t>
  </si>
  <si>
    <t>1968777954</t>
  </si>
  <si>
    <t>KLAT0109 - Zemní práce pro technolog.bazénu</t>
  </si>
  <si>
    <t xml:space="preserve">    4 - Vodorovné konstrukce</t>
  </si>
  <si>
    <t>132251102</t>
  </si>
  <si>
    <t>Hloubení nezapažených rýh šířky do 800 mm strojně s urovnáním dna do předepsaného profilu a spádu v hornině třídy těžitelnosti I skupiny 3 přes 20 do 50 m3</t>
  </si>
  <si>
    <t>-341460959</t>
  </si>
  <si>
    <t>https://podminky.urs.cz/item/CS_URS_2023_02/132251102</t>
  </si>
  <si>
    <t>(50+0,6*2+19,5+0,5*2+50-8,6)*0,6*(0,6+0,2)/2</t>
  </si>
  <si>
    <t>443053076</t>
  </si>
  <si>
    <t>27,144</t>
  </si>
  <si>
    <t>171201221</t>
  </si>
  <si>
    <t>284149597</t>
  </si>
  <si>
    <t>https://podminky.urs.cz/item/CS_URS_2024_01/171201221</t>
  </si>
  <si>
    <t>175111101</t>
  </si>
  <si>
    <t>Obsypání potrubí ručně sypaninou z vhodných hornin tř. 1 až 4 nebo materiálem připraveným podél výkopu ve vzdálenosti do 3 m od jeho kraje, pro jakoukoliv hloubku výkopu a míru zhutnění bez prohození sypaniny sítem</t>
  </si>
  <si>
    <t>CS ÚRS 2019 01</t>
  </si>
  <si>
    <t>1184157038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</si>
  <si>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</si>
  <si>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113,1*0,6*0,25</t>
  </si>
  <si>
    <t>58331200</t>
  </si>
  <si>
    <t>štěrkopísek netříděný zásypový</t>
  </si>
  <si>
    <t>998093420</t>
  </si>
  <si>
    <t>16,965*2 'Přepočtené koeficientem množství</t>
  </si>
  <si>
    <t>Vodorovné konstrukce</t>
  </si>
  <si>
    <t>451573111</t>
  </si>
  <si>
    <t>Lože pod potrubí, stoky a drobné objekty v otevřeném výkopu z písku a štěrkopísku do 63 mm</t>
  </si>
  <si>
    <t>-1779432046</t>
  </si>
  <si>
    <t>https://podminky.urs.cz/item/CS_URS_2024_01/451573111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</si>
  <si>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</si>
  <si>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113,1*0,6*0,1</t>
  </si>
  <si>
    <t>998276101</t>
  </si>
  <si>
    <t>Přesun hmot pro trubní vedení hloubené z trub z plastických hmot nebo sklolaminátových pro vodovody nebo kanalizace v otevřeném výkopu dopravní vzdálenost do 15 m</t>
  </si>
  <si>
    <t>1124236971</t>
  </si>
  <si>
    <t>https://podminky.urs.cz/item/CS_URS_2024_01/998276101</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</si>
  <si>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</si>
  <si>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KLAT0110 - So 3 Zpevněné plochy</t>
  </si>
  <si>
    <t xml:space="preserve">    5 - Komunikace pozemní</t>
  </si>
  <si>
    <t>181351113</t>
  </si>
  <si>
    <t>Rozprostření a urovnání ornice v rovině nebo ve svahu sklonu do 1:5 při souvislé ploše přes 500 m2, tl. vrstvy do 200 mm</t>
  </si>
  <si>
    <t>-2048475086</t>
  </si>
  <si>
    <t>https://podminky.urs.cz/item/CS_URS_2024_01/181351113</t>
  </si>
  <si>
    <t>144,45</t>
  </si>
  <si>
    <t>181411131</t>
  </si>
  <si>
    <t>Založení trávníku na půdě předem připravené plochy do 1000 m2 výsevem včetně utažení parkového v rovině nebo na svahu do 1:5</t>
  </si>
  <si>
    <t>-1596936865</t>
  </si>
  <si>
    <t>https://podminky.urs.cz/item/CS_URS_2024_01/181411131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</si>
  <si>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</si>
  <si>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(50+3*2+3*2+20,6+13,7)*1,5</t>
  </si>
  <si>
    <t>00572410</t>
  </si>
  <si>
    <t>osivo směs travní parková</t>
  </si>
  <si>
    <t>kg</t>
  </si>
  <si>
    <t>834142043</t>
  </si>
  <si>
    <t>144,45*0,015 'Přepočtené koeficientem množství</t>
  </si>
  <si>
    <t>10371500</t>
  </si>
  <si>
    <t>substrát pro trávníky VL</t>
  </si>
  <si>
    <t>-953181399</t>
  </si>
  <si>
    <t>181951112</t>
  </si>
  <si>
    <t>Úprava pláně vyrovnáním výškových rozdílů v hornině tř. 1 až 4 se zhutněním</t>
  </si>
  <si>
    <t>1510667696</t>
  </si>
  <si>
    <t>https://podminky.urs.cz/item/CS_URS_2024_01/181951112</t>
  </si>
  <si>
    <t>379,65</t>
  </si>
  <si>
    <t>Q</t>
  </si>
  <si>
    <t>Základy z betonu prostého desky z betonu kamenem neprokládaného tř. C 16/20</t>
  </si>
  <si>
    <t>1589594015</t>
  </si>
  <si>
    <t>90,93*0,1</t>
  </si>
  <si>
    <t>dl. H</t>
  </si>
  <si>
    <t>277877396</t>
  </si>
  <si>
    <t>0,1*(2,1+2,12)*2</t>
  </si>
  <si>
    <t>0,1*(5,2+17,6)*2</t>
  </si>
  <si>
    <t>1178534314</t>
  </si>
  <si>
    <t>456812243</t>
  </si>
  <si>
    <t>4,44/1000*90,93*1,2</t>
  </si>
  <si>
    <t>430321414</t>
  </si>
  <si>
    <t>Schodišťové konstrukce a rampy z betonu železového (bez výztuže) stupně, schodnice, ramena, podesty s nosníky tř. C 25/30</t>
  </si>
  <si>
    <t>-1914051260</t>
  </si>
  <si>
    <t>https://podminky.urs.cz/item/CS_URS_2024_01/430321414</t>
  </si>
  <si>
    <t>(1,9*1,2)*0,15</t>
  </si>
  <si>
    <t>430361821</t>
  </si>
  <si>
    <t>Výztuž schodišťových konstrukcí a ramp stupňů, schodnic, ramen, podest s nosníky z betonářské oceli 10 505 (R) nebo BSt 500</t>
  </si>
  <si>
    <t>-2094824882</t>
  </si>
  <si>
    <t>https://podminky.urs.cz/item/CS_URS_2024_01/430361821</t>
  </si>
  <si>
    <t>0,342*0,1</t>
  </si>
  <si>
    <t>100 kg/m3</t>
  </si>
  <si>
    <t>431351121</t>
  </si>
  <si>
    <t>Bednění podest, podstupňových desek a ramp včetně podpěrné konstrukce výšky do 4 m půdorysně přímočarých zřízení</t>
  </si>
  <si>
    <t>-1942147766</t>
  </si>
  <si>
    <t>https://podminky.urs.cz/item/CS_URS_2024_01/431351121</t>
  </si>
  <si>
    <t>0,15*(1,9+1,2*2)*2</t>
  </si>
  <si>
    <t>431351122</t>
  </si>
  <si>
    <t>Bednění podest, podstupňových desek a ramp včetně podpěrné konstrukce výšky do 4 m půdorysně přímočarých odstranění</t>
  </si>
  <si>
    <t>-1726718326</t>
  </si>
  <si>
    <t>https://podminky.urs.cz/item/CS_URS_2024_01/431351122</t>
  </si>
  <si>
    <t>1,29</t>
  </si>
  <si>
    <t>434311115</t>
  </si>
  <si>
    <t>Stupně dusané z betonu prostého nebo prokládaného kamenem na terén nebo na desku bez potěru, se zahlazením povrchu tř. C 20/25</t>
  </si>
  <si>
    <t>-1020782802</t>
  </si>
  <si>
    <t>https://podminky.urs.cz/item/CS_URS_2024_01/434311115</t>
  </si>
  <si>
    <t>1,9*5</t>
  </si>
  <si>
    <t>434351141</t>
  </si>
  <si>
    <t>Bednění stupňů betonovaných na podstupňové desce nebo na terénu půdorysně přímočarých zřízení</t>
  </si>
  <si>
    <t>-2031786033</t>
  </si>
  <si>
    <t>https://podminky.urs.cz/item/CS_URS_2024_01/434351141</t>
  </si>
  <si>
    <t xml:space="preserve">Poznámka k souboru cen:_x000d_
1. Množství měrných jednotek bednění stupňů se určuje v m2 plochy stupnic a podstupnic._x000d_
</t>
  </si>
  <si>
    <t>9,5*0,2</t>
  </si>
  <si>
    <t>434351142</t>
  </si>
  <si>
    <t>Bednění stupňů betonovaných na podstupňové desce nebo na terénu půdorysně přímočarých odstranění</t>
  </si>
  <si>
    <t>1412817528</t>
  </si>
  <si>
    <t>https://podminky.urs.cz/item/CS_URS_2024_01/434351142</t>
  </si>
  <si>
    <t>1,9</t>
  </si>
  <si>
    <t>Komunikace pozemní</t>
  </si>
  <si>
    <t>564281111</t>
  </si>
  <si>
    <t>Podklad nebo podsyp ze štěrkopísku ŠP s rozprostřením, vlhčením a zhutněním, po zhutnění tl. 300 mm</t>
  </si>
  <si>
    <t>1352747598</t>
  </si>
  <si>
    <t>https://podminky.urs.cz/item/CS_URS_2024_01/564281111</t>
  </si>
  <si>
    <t xml:space="preserve">teras.dlažba </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</si>
  <si>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</si>
  <si>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</si>
  <si>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225188607</t>
  </si>
  <si>
    <t>https://podminky.urs.cz/item/CS_URS_2024_01/596811220</t>
  </si>
  <si>
    <t>(50,9+2*3)*3</t>
  </si>
  <si>
    <t>20,6*3*2</t>
  </si>
  <si>
    <t>(50,9+2*3)*1,5</t>
  </si>
  <si>
    <t>592453211</t>
  </si>
  <si>
    <t xml:space="preserve">dlažba plošná betonová 400x600x50mm  písková </t>
  </si>
  <si>
    <t>-955729480</t>
  </si>
  <si>
    <t>379,65*1,01 'Přepočtené koeficientem množství</t>
  </si>
  <si>
    <t>635111215</t>
  </si>
  <si>
    <t>Násyp ze štěrkopísku, písku nebo kameniva pod podlahy se zhutněním ze štěrkopísku</t>
  </si>
  <si>
    <t>282245252</t>
  </si>
  <si>
    <t>https://podminky.urs.cz/item/CS_URS_2024_01/635111215</t>
  </si>
  <si>
    <t xml:space="preserve">Poznámka k souboru cen:_x000d_
1. Ceny jsou určeny pro násyp vodorovný nebo ve spádu pod podlahy, mazaniny, dlažby a pro násypy na plochých střechách._x000d_
</t>
  </si>
  <si>
    <t>379,62*0,15</t>
  </si>
  <si>
    <t>916231213</t>
  </si>
  <si>
    <t>Osazení chodníkového obrubníku betonového se zřízením lože, s vyplněním a zatřením spár cementovou maltou stojatého s boční opěrou z betonu prostého, do lože z betonu prostého</t>
  </si>
  <si>
    <t>-513502550</t>
  </si>
  <si>
    <t>https://podminky.urs.cz/item/CS_URS_2024_01/916231213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</si>
  <si>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</si>
  <si>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50+2*1,5</t>
  </si>
  <si>
    <t>59217036</t>
  </si>
  <si>
    <t>obrubník betonový parkový přírodní 500x80x250mm</t>
  </si>
  <si>
    <t>1522785995</t>
  </si>
  <si>
    <t>53*1,01 'Přepočtené koeficientem množství</t>
  </si>
  <si>
    <t>998223011</t>
  </si>
  <si>
    <t>Přesun hmot pro pozemní komunikace s krytem dlážděným dopravní vzdálenost do 200 m jakékoliv délky objektu</t>
  </si>
  <si>
    <t>1882095798</t>
  </si>
  <si>
    <t>https://podminky.urs.cz/item/CS_URS_2024_01/998223011</t>
  </si>
  <si>
    <t>KLAT0111 - SO 03 Zemní práce a bourací práce</t>
  </si>
  <si>
    <t>113106123</t>
  </si>
  <si>
    <t>Rozebrání dlažeb komunikací pro pěší s přemístěním hmot na skládku na vzdálenost do 3 m nebo s naložením na dopravní prostředek s ložem z kameniva nebo živice a s jakoukoliv výplní spár ručně ze zámkové dlažby</t>
  </si>
  <si>
    <t>-1415264765</t>
  </si>
  <si>
    <t>https://podminky.urs.cz/item/CS_URS_2024_01/113106123</t>
  </si>
  <si>
    <t>(50+2*2+20,6*2)*2+54*1,5</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</si>
  <si>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</si>
  <si>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</si>
  <si>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-711695611</t>
  </si>
  <si>
    <t>https://podminky.urs.cz/item/CS_URS_2024_01/113107162</t>
  </si>
  <si>
    <t>271,4</t>
  </si>
  <si>
    <t>113204111</t>
  </si>
  <si>
    <t>Vytrhání obrub s vybouráním lože, s přemístěním hmot na skládku na vzdálenost do 3 m nebo s naložením na dopravní prostředek záhonových</t>
  </si>
  <si>
    <t>1915514507</t>
  </si>
  <si>
    <t>https://podminky.urs.cz/item/CS_URS_2024_01/113204111</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</si>
  <si>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</si>
  <si>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49+23,5*2+49</t>
  </si>
  <si>
    <t>121151113</t>
  </si>
  <si>
    <t>Sejmutí ornice nebo lesní půdy s vodorovným přemístěním na hromady v místě upotřebení nebo na dočasné či trvalé skládky se složením, na vzdálenost přes 50 do 100 m</t>
  </si>
  <si>
    <t>409677977</t>
  </si>
  <si>
    <t>https://podminky.urs.cz/item/CS_URS_2024_01/121151113</t>
  </si>
  <si>
    <t>Hloubení nezapažených jam a zářezů s urovnáním dna do předepsaného profilu a spádu v hornině tř. 3 do 1 000 m3</t>
  </si>
  <si>
    <t>1888972193</t>
  </si>
  <si>
    <t>15*2,1*(1,7+1,05)*1/2</t>
  </si>
  <si>
    <t>-1959053898</t>
  </si>
  <si>
    <t>https://podminky.urs.cz/item/CS_URS_2024_01/162251102</t>
  </si>
  <si>
    <t>171251201</t>
  </si>
  <si>
    <t xml:space="preserve">Uložení sypaniny na meziskládky v areálu </t>
  </si>
  <si>
    <t>802317639</t>
  </si>
  <si>
    <t>https://podminky.urs.cz/item/CS_URS_2024_01/171251201</t>
  </si>
  <si>
    <t>43,313</t>
  </si>
  <si>
    <t>KLAT0130 - VON</t>
  </si>
  <si>
    <t>VRN - Vedlejší rozpočtové náklady</t>
  </si>
  <si>
    <t xml:space="preserve">    VRN3 - Zařízení staveniště</t>
  </si>
  <si>
    <t xml:space="preserve">    VRN9 - Ostatní náklady</t>
  </si>
  <si>
    <t>VRN</t>
  </si>
  <si>
    <t>Vedlejší rozpočtové náklady</t>
  </si>
  <si>
    <t>VRN3</t>
  </si>
  <si>
    <t>Zařízení staveniště</t>
  </si>
  <si>
    <t>030001000</t>
  </si>
  <si>
    <t>Zařízení staveniště zřízení ,odstranění zabezpečení ,oplocení, náklady na stav.buňky, mobil.WC</t>
  </si>
  <si>
    <t>1024</t>
  </si>
  <si>
    <t>533224636</t>
  </si>
  <si>
    <t>https://podminky.urs.cz/item/CS_URS_2024_01/030001000</t>
  </si>
  <si>
    <t>033203000</t>
  </si>
  <si>
    <t>Energie pro zařízení staveniště</t>
  </si>
  <si>
    <t>-1239272893</t>
  </si>
  <si>
    <t>https://podminky.urs.cz/item/CS_URS_2024_01/033203000</t>
  </si>
  <si>
    <t>VRN9</t>
  </si>
  <si>
    <t>Ostatní náklady</t>
  </si>
  <si>
    <t>091504001</t>
  </si>
  <si>
    <t>Náklady na zaučení obsluhy a provozní řád části městských lázní</t>
  </si>
  <si>
    <t>1153668929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</si>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</sst>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vertical="center" wrapText="1"/>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31251105" TargetMode="External" /><Relationship Id="rId3" Type="http://schemas.openxmlformats.org/officeDocument/2006/relationships/hyperlink" Target="https://podminky.urs.cz/item/CS_URS_2024_01/132254104" TargetMode="External" /><Relationship Id="rId4" Type="http://schemas.openxmlformats.org/officeDocument/2006/relationships/hyperlink" Target="https://podminky.urs.cz/item/CS_URS_2024_01/151201102" TargetMode="External" /><Relationship Id="rId5" Type="http://schemas.openxmlformats.org/officeDocument/2006/relationships/hyperlink" Target="https://podminky.urs.cz/item/CS_URS_2024_01/151201112" TargetMode="External" /><Relationship Id="rId6" Type="http://schemas.openxmlformats.org/officeDocument/2006/relationships/hyperlink" Target="https://podminky.urs.cz/item/CS_URS_2023_02/162251102" TargetMode="External" /><Relationship Id="rId7" Type="http://schemas.openxmlformats.org/officeDocument/2006/relationships/hyperlink" Target="https://podminky.urs.cz/item/CS_URS_2024_01/174151101" TargetMode="External" /><Relationship Id="rId8" Type="http://schemas.openxmlformats.org/officeDocument/2006/relationships/hyperlink" Target="https://podminky.urs.cz/item/CS_URS_2024_01/274313711" TargetMode="External" /><Relationship Id="rId9" Type="http://schemas.openxmlformats.org/officeDocument/2006/relationships/hyperlink" Target="https://podminky.urs.cz/item/CS_URS_2024_01/274351121" TargetMode="External" /><Relationship Id="rId10" Type="http://schemas.openxmlformats.org/officeDocument/2006/relationships/hyperlink" Target="https://podminky.urs.cz/item/CS_URS_2024_01/274351122" TargetMode="External" /><Relationship Id="rId11" Type="http://schemas.openxmlformats.org/officeDocument/2006/relationships/hyperlink" Target="https://podminky.urs.cz/item/CS_URS_2024_01/311113153" TargetMode="External" /><Relationship Id="rId12" Type="http://schemas.openxmlformats.org/officeDocument/2006/relationships/hyperlink" Target="https://podminky.urs.cz/item/CS_URS_2024_01/311113154" TargetMode="External" /><Relationship Id="rId13" Type="http://schemas.openxmlformats.org/officeDocument/2006/relationships/hyperlink" Target="https://podminky.urs.cz/item/CS_URS_2024_01/311361821" TargetMode="External" /><Relationship Id="rId14" Type="http://schemas.openxmlformats.org/officeDocument/2006/relationships/hyperlink" Target="https://podminky.urs.cz/item/CS_URS_2024_01/998011002" TargetMode="External" /><Relationship Id="rId15" Type="http://schemas.openxmlformats.org/officeDocument/2006/relationships/hyperlink" Target="https://podminky.urs.cz/item/CS_URS_2024_01/767161217" TargetMode="External" /><Relationship Id="rId16" Type="http://schemas.openxmlformats.org/officeDocument/2006/relationships/hyperlink" Target="https://podminky.urs.cz/item/CS_URS_2024_01/998767102" TargetMode="External" /><Relationship Id="rId1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13106142" TargetMode="External" /><Relationship Id="rId2" Type="http://schemas.openxmlformats.org/officeDocument/2006/relationships/hyperlink" Target="https://podminky.urs.cz/item/CS_URS_2024_01/113107212" TargetMode="External" /><Relationship Id="rId3" Type="http://schemas.openxmlformats.org/officeDocument/2006/relationships/hyperlink" Target="https://podminky.urs.cz/item/CS_URS_2024_01/113152112" TargetMode="External" /><Relationship Id="rId4" Type="http://schemas.openxmlformats.org/officeDocument/2006/relationships/hyperlink" Target="https://podminky.urs.cz/item/CS_URS_2024_01/273313611" TargetMode="External" /><Relationship Id="rId5" Type="http://schemas.openxmlformats.org/officeDocument/2006/relationships/hyperlink" Target="https://podminky.urs.cz/item/CS_URS_2024_01/273321511" TargetMode="External" /><Relationship Id="rId6" Type="http://schemas.openxmlformats.org/officeDocument/2006/relationships/hyperlink" Target="https://podminky.urs.cz/item/CS_URS_2024_01/273351121" TargetMode="External" /><Relationship Id="rId7" Type="http://schemas.openxmlformats.org/officeDocument/2006/relationships/hyperlink" Target="https://podminky.urs.cz/item/CS_URS_2024_01/273351122" TargetMode="External" /><Relationship Id="rId8" Type="http://schemas.openxmlformats.org/officeDocument/2006/relationships/hyperlink" Target="https://podminky.urs.cz/item/CS_URS_2024_01/273362021" TargetMode="External" /><Relationship Id="rId9" Type="http://schemas.openxmlformats.org/officeDocument/2006/relationships/hyperlink" Target="https://podminky.urs.cz/item/CS_URS_2024_01/380321662" TargetMode="External" /><Relationship Id="rId10" Type="http://schemas.openxmlformats.org/officeDocument/2006/relationships/hyperlink" Target="https://podminky.urs.cz/item/CS_URS_2024_01/380321662" TargetMode="External" /><Relationship Id="rId11" Type="http://schemas.openxmlformats.org/officeDocument/2006/relationships/hyperlink" Target="https://podminky.urs.cz/item/CS_URS_2024_01/380321663" TargetMode="External" /><Relationship Id="rId12" Type="http://schemas.openxmlformats.org/officeDocument/2006/relationships/hyperlink" Target="https://podminky.urs.cz/item/CS_URS_2024_01/380356231" TargetMode="External" /><Relationship Id="rId13" Type="http://schemas.openxmlformats.org/officeDocument/2006/relationships/hyperlink" Target="https://podminky.urs.cz/item/CS_URS_2024_01/380356232" TargetMode="External" /><Relationship Id="rId14" Type="http://schemas.openxmlformats.org/officeDocument/2006/relationships/hyperlink" Target="https://podminky.urs.cz/item/CS_URS_2024_01/380361006" TargetMode="External" /><Relationship Id="rId15" Type="http://schemas.openxmlformats.org/officeDocument/2006/relationships/hyperlink" Target="https://podminky.urs.cz/item/CS_URS_2024_01/631311126" TargetMode="External" /><Relationship Id="rId16" Type="http://schemas.openxmlformats.org/officeDocument/2006/relationships/hyperlink" Target="https://podminky.urs.cz/item/CS_URS_2024_01/631362021" TargetMode="External" /><Relationship Id="rId17" Type="http://schemas.openxmlformats.org/officeDocument/2006/relationships/hyperlink" Target="https://podminky.urs.cz/item/CS_URS_2024_01/933901112" TargetMode="External" /><Relationship Id="rId18" Type="http://schemas.openxmlformats.org/officeDocument/2006/relationships/hyperlink" Target="https://podminky.urs.cz/item/CS_URS_2024_01/933901312" TargetMode="External" /><Relationship Id="rId19" Type="http://schemas.openxmlformats.org/officeDocument/2006/relationships/hyperlink" Target="https://podminky.urs.cz/item/CS_URS_2024_01/961055111" TargetMode="External" /><Relationship Id="rId20" Type="http://schemas.openxmlformats.org/officeDocument/2006/relationships/hyperlink" Target="https://podminky.urs.cz/item/CS_URS_2024_01/962032231" TargetMode="External" /><Relationship Id="rId21" Type="http://schemas.openxmlformats.org/officeDocument/2006/relationships/hyperlink" Target="https://podminky.urs.cz/item/CS_URS_2024_01/962052211" TargetMode="External" /><Relationship Id="rId22" Type="http://schemas.openxmlformats.org/officeDocument/2006/relationships/hyperlink" Target="https://podminky.urs.cz/item/CS_URS_2024_01/962052211" TargetMode="External" /><Relationship Id="rId23" Type="http://schemas.openxmlformats.org/officeDocument/2006/relationships/hyperlink" Target="https://podminky.urs.cz/item/CS_URS_2024_01/962052314" TargetMode="External" /><Relationship Id="rId24" Type="http://schemas.openxmlformats.org/officeDocument/2006/relationships/hyperlink" Target="https://podminky.urs.cz/item/CS_URS_2024_01/963053937" TargetMode="External" /><Relationship Id="rId25" Type="http://schemas.openxmlformats.org/officeDocument/2006/relationships/hyperlink" Target="https://podminky.urs.cz/item/CS_URS_2024_01/965042241" TargetMode="External" /><Relationship Id="rId26" Type="http://schemas.openxmlformats.org/officeDocument/2006/relationships/hyperlink" Target="https://podminky.urs.cz/item/CS_URS_2024_01/965043441" TargetMode="External" /><Relationship Id="rId27" Type="http://schemas.openxmlformats.org/officeDocument/2006/relationships/hyperlink" Target="https://podminky.urs.cz/item/CS_URS_2024_01/965046111" TargetMode="External" /><Relationship Id="rId28" Type="http://schemas.openxmlformats.org/officeDocument/2006/relationships/hyperlink" Target="https://podminky.urs.cz/item/CS_URS_2024_01/965046119" TargetMode="External" /><Relationship Id="rId29" Type="http://schemas.openxmlformats.org/officeDocument/2006/relationships/hyperlink" Target="https://podminky.urs.cz/item/CS_URS_2024_01/965049112" TargetMode="External" /><Relationship Id="rId30" Type="http://schemas.openxmlformats.org/officeDocument/2006/relationships/hyperlink" Target="https://podminky.urs.cz/item/CS_URS_2024_01/985112132" TargetMode="External" /><Relationship Id="rId31" Type="http://schemas.openxmlformats.org/officeDocument/2006/relationships/hyperlink" Target="https://podminky.urs.cz/item/CS_URS_2024_01/985121122" TargetMode="External" /><Relationship Id="rId32" Type="http://schemas.openxmlformats.org/officeDocument/2006/relationships/hyperlink" Target="https://podminky.urs.cz/item/CS_URS_2024_01/997013151" TargetMode="External" /><Relationship Id="rId33" Type="http://schemas.openxmlformats.org/officeDocument/2006/relationships/hyperlink" Target="https://podminky.urs.cz/item/CS_URS_2024_01/997013501" TargetMode="External" /><Relationship Id="rId34" Type="http://schemas.openxmlformats.org/officeDocument/2006/relationships/hyperlink" Target="https://podminky.urs.cz/item/CS_URS_2024_01/997013509" TargetMode="External" /><Relationship Id="rId35" Type="http://schemas.openxmlformats.org/officeDocument/2006/relationships/hyperlink" Target="https://podminky.urs.cz/item/CS_URS_2024_01/997013601" TargetMode="External" /><Relationship Id="rId36" Type="http://schemas.openxmlformats.org/officeDocument/2006/relationships/hyperlink" Target="https://podminky.urs.cz/item/CS_URS_2024_01/997013602" TargetMode="External" /><Relationship Id="rId37" Type="http://schemas.openxmlformats.org/officeDocument/2006/relationships/hyperlink" Target="https://podminky.urs.cz/item/CS_URS_2024_01/997013863" TargetMode="External" /><Relationship Id="rId38" Type="http://schemas.openxmlformats.org/officeDocument/2006/relationships/hyperlink" Target="https://podminky.urs.cz/item/CS_URS_2024_01/997223873" TargetMode="External" /><Relationship Id="rId39" Type="http://schemas.openxmlformats.org/officeDocument/2006/relationships/hyperlink" Target="https://podminky.urs.cz/item/CS_URS_2024_01/998142251" TargetMode="External" /><Relationship Id="rId40" Type="http://schemas.openxmlformats.org/officeDocument/2006/relationships/hyperlink" Target="https://podminky.urs.cz/item/CS_URS_2024_01/715231001" TargetMode="External" /><Relationship Id="rId41" Type="http://schemas.openxmlformats.org/officeDocument/2006/relationships/hyperlink" Target="https://podminky.urs.cz/item/CS_URS_2024_01/715232001" TargetMode="External" /><Relationship Id="rId42" Type="http://schemas.openxmlformats.org/officeDocument/2006/relationships/hyperlink" Target="https://podminky.urs.cz/item/CS_URS_2024_01/998715101" TargetMode="External" /><Relationship Id="rId43" Type="http://schemas.openxmlformats.org/officeDocument/2006/relationships/hyperlink" Target="https://podminky.urs.cz/item/CS_URS_2024_01/998764101" TargetMode="External" /><Relationship Id="rId44" Type="http://schemas.openxmlformats.org/officeDocument/2006/relationships/hyperlink" Target="https://podminky.urs.cz/item/CS_URS_2024_01/767161814" TargetMode="External" /><Relationship Id="rId45" Type="http://schemas.openxmlformats.org/officeDocument/2006/relationships/hyperlink" Target="https://podminky.urs.cz/item/CS_URS_2024_01/767161824" TargetMode="External" /><Relationship Id="rId46" Type="http://schemas.openxmlformats.org/officeDocument/2006/relationships/hyperlink" Target="https://podminky.urs.cz/item/CS_URS_2024_01/767220120" TargetMode="External" /><Relationship Id="rId47" Type="http://schemas.openxmlformats.org/officeDocument/2006/relationships/hyperlink" Target="https://podminky.urs.cz/item/CS_URS_2024_01/998767101" TargetMode="External" /><Relationship Id="rId4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132251102" TargetMode="External" /><Relationship Id="rId2" Type="http://schemas.openxmlformats.org/officeDocument/2006/relationships/hyperlink" Target="https://podminky.urs.cz/item/CS_URS_2023_02/162251102" TargetMode="External" /><Relationship Id="rId3" Type="http://schemas.openxmlformats.org/officeDocument/2006/relationships/hyperlink" Target="https://podminky.urs.cz/item/CS_URS_2024_01/171201221" TargetMode="External" /><Relationship Id="rId4" Type="http://schemas.openxmlformats.org/officeDocument/2006/relationships/hyperlink" Target="https://podminky.urs.cz/item/CS_URS_2024_01/451573111" TargetMode="External" /><Relationship Id="rId5" Type="http://schemas.openxmlformats.org/officeDocument/2006/relationships/hyperlink" Target="https://podminky.urs.cz/item/CS_URS_2024_01/998276101" TargetMode="External" /><Relationship Id="rId6"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1/181351113" TargetMode="External" /><Relationship Id="rId2" Type="http://schemas.openxmlformats.org/officeDocument/2006/relationships/hyperlink" Target="https://podminky.urs.cz/item/CS_URS_2024_01/181411131" TargetMode="External" /><Relationship Id="rId3" Type="http://schemas.openxmlformats.org/officeDocument/2006/relationships/hyperlink" Target="https://podminky.urs.cz/item/CS_URS_2024_01/181951112" TargetMode="External" /><Relationship Id="rId4" Type="http://schemas.openxmlformats.org/officeDocument/2006/relationships/hyperlink" Target="https://podminky.urs.cz/item/CS_URS_2024_01/273313611" TargetMode="External" /><Relationship Id="rId5" Type="http://schemas.openxmlformats.org/officeDocument/2006/relationships/hyperlink" Target="https://podminky.urs.cz/item/CS_URS_2024_01/273351121" TargetMode="External" /><Relationship Id="rId6" Type="http://schemas.openxmlformats.org/officeDocument/2006/relationships/hyperlink" Target="https://podminky.urs.cz/item/CS_URS_2024_01/273351122" TargetMode="External" /><Relationship Id="rId7" Type="http://schemas.openxmlformats.org/officeDocument/2006/relationships/hyperlink" Target="https://podminky.urs.cz/item/CS_URS_2024_01/273362021" TargetMode="External" /><Relationship Id="rId8" Type="http://schemas.openxmlformats.org/officeDocument/2006/relationships/hyperlink" Target="https://podminky.urs.cz/item/CS_URS_2024_01/430321414" TargetMode="External" /><Relationship Id="rId9" Type="http://schemas.openxmlformats.org/officeDocument/2006/relationships/hyperlink" Target="https://podminky.urs.cz/item/CS_URS_2024_01/430361821" TargetMode="External" /><Relationship Id="rId10" Type="http://schemas.openxmlformats.org/officeDocument/2006/relationships/hyperlink" Target="https://podminky.urs.cz/item/CS_URS_2024_01/431351121" TargetMode="External" /><Relationship Id="rId11" Type="http://schemas.openxmlformats.org/officeDocument/2006/relationships/hyperlink" Target="https://podminky.urs.cz/item/CS_URS_2024_01/431351122" TargetMode="External" /><Relationship Id="rId12" Type="http://schemas.openxmlformats.org/officeDocument/2006/relationships/hyperlink" Target="https://podminky.urs.cz/item/CS_URS_2024_01/434311115" TargetMode="External" /><Relationship Id="rId13" Type="http://schemas.openxmlformats.org/officeDocument/2006/relationships/hyperlink" Target="https://podminky.urs.cz/item/CS_URS_2024_01/434351141" TargetMode="External" /><Relationship Id="rId14" Type="http://schemas.openxmlformats.org/officeDocument/2006/relationships/hyperlink" Target="https://podminky.urs.cz/item/CS_URS_2024_01/434351142" TargetMode="External" /><Relationship Id="rId15" Type="http://schemas.openxmlformats.org/officeDocument/2006/relationships/hyperlink" Target="https://podminky.urs.cz/item/CS_URS_2024_01/564281111" TargetMode="External" /><Relationship Id="rId16" Type="http://schemas.openxmlformats.org/officeDocument/2006/relationships/hyperlink" Target="https://podminky.urs.cz/item/CS_URS_2024_01/596811220" TargetMode="External" /><Relationship Id="rId17" Type="http://schemas.openxmlformats.org/officeDocument/2006/relationships/hyperlink" Target="https://podminky.urs.cz/item/CS_URS_2024_01/635111215" TargetMode="External" /><Relationship Id="rId18" Type="http://schemas.openxmlformats.org/officeDocument/2006/relationships/hyperlink" Target="https://podminky.urs.cz/item/CS_URS_2024_01/916231213" TargetMode="External" /><Relationship Id="rId19" Type="http://schemas.openxmlformats.org/officeDocument/2006/relationships/hyperlink" Target="https://podminky.urs.cz/item/CS_URS_2024_01/998223011" TargetMode="External" /><Relationship Id="rId20"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113106123" TargetMode="External" /><Relationship Id="rId2" Type="http://schemas.openxmlformats.org/officeDocument/2006/relationships/hyperlink" Target="https://podminky.urs.cz/item/CS_URS_2024_01/113107162" TargetMode="External" /><Relationship Id="rId3" Type="http://schemas.openxmlformats.org/officeDocument/2006/relationships/hyperlink" Target="https://podminky.urs.cz/item/CS_URS_2024_01/113204111" TargetMode="External" /><Relationship Id="rId4" Type="http://schemas.openxmlformats.org/officeDocument/2006/relationships/hyperlink" Target="https://podminky.urs.cz/item/CS_URS_2024_01/121151113" TargetMode="External" /><Relationship Id="rId5" Type="http://schemas.openxmlformats.org/officeDocument/2006/relationships/hyperlink" Target="https://podminky.urs.cz/item/CS_URS_2024_01/131251105" TargetMode="External" /><Relationship Id="rId6" Type="http://schemas.openxmlformats.org/officeDocument/2006/relationships/hyperlink" Target="https://podminky.urs.cz/item/CS_URS_2024_01/162251102" TargetMode="External" /><Relationship Id="rId7" Type="http://schemas.openxmlformats.org/officeDocument/2006/relationships/hyperlink" Target="https://podminky.urs.cz/item/CS_URS_2024_01/171251201" TargetMode="External" /><Relationship Id="rId8"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030001000" TargetMode="External" /><Relationship Id="rId2" Type="http://schemas.openxmlformats.org/officeDocument/2006/relationships/hyperlink" Target="https://podminky.urs.cz/item/CS_URS_2024_01/033203000" TargetMode="External" /><Relationship Id="rId3"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AKLATR1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Klatovy - Plavecký bazén , Stav.práce z důvodu nerealizace Obslužného objektu</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22. 3. 2024</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ROUND(SUM(AG55:AG61),2)</f>
        <v>0</v>
      </c>
      <c r="AH54" s="103"/>
      <c r="AI54" s="103"/>
      <c r="AJ54" s="103"/>
      <c r="AK54" s="103"/>
      <c r="AL54" s="103"/>
      <c r="AM54" s="103"/>
      <c r="AN54" s="104">
        <f>SUM(AG54,AT54)</f>
        <v>0</v>
      </c>
      <c r="AO54" s="104"/>
      <c r="AP54" s="104"/>
      <c r="AQ54" s="105" t="s">
        <v>19</v>
      </c>
      <c r="AR54" s="106"/>
      <c r="AS54" s="107">
        <f>ROUND(SUM(AS55:AS61),2)</f>
        <v>0</v>
      </c>
      <c r="AT54" s="108">
        <f>ROUND(SUM(AV54:AW54),2)</f>
        <v>0</v>
      </c>
      <c r="AU54" s="109">
        <f>ROUND(SUM(AU55:AU61),5)</f>
        <v>0</v>
      </c>
      <c r="AV54" s="108">
        <f>ROUND(AZ54*L29,2)</f>
        <v>0</v>
      </c>
      <c r="AW54" s="108">
        <f>ROUND(BA54*L30,2)</f>
        <v>0</v>
      </c>
      <c r="AX54" s="108">
        <f>ROUND(BB54*L29,2)</f>
        <v>0</v>
      </c>
      <c r="AY54" s="108">
        <f>ROUND(BC54*L30,2)</f>
        <v>0</v>
      </c>
      <c r="AZ54" s="108">
        <f>ROUND(SUM(AZ55:AZ61),2)</f>
        <v>0</v>
      </c>
      <c r="BA54" s="108">
        <f>ROUND(SUM(BA55:BA61),2)</f>
        <v>0</v>
      </c>
      <c r="BB54" s="108">
        <f>ROUND(SUM(BB55:BB61),2)</f>
        <v>0</v>
      </c>
      <c r="BC54" s="108">
        <f>ROUND(SUM(BC55:BC61),2)</f>
        <v>0</v>
      </c>
      <c r="BD54" s="110">
        <f>ROUND(SUM(BD55:BD61),2)</f>
        <v>0</v>
      </c>
      <c r="BE54" s="6"/>
      <c r="BS54" s="111" t="s">
        <v>68</v>
      </c>
      <c r="BT54" s="111" t="s">
        <v>69</v>
      </c>
      <c r="BU54" s="112" t="s">
        <v>70</v>
      </c>
      <c r="BV54" s="111" t="s">
        <v>71</v>
      </c>
      <c r="BW54" s="111" t="s">
        <v>5</v>
      </c>
      <c r="BX54" s="111" t="s">
        <v>72</v>
      </c>
      <c r="CL54" s="111" t="s">
        <v>19</v>
      </c>
    </row>
    <row r="55" s="7" customFormat="1" ht="24.75" customHeight="1">
      <c r="A55" s="113" t="s">
        <v>73</v>
      </c>
      <c r="B55" s="114"/>
      <c r="C55" s="115"/>
      <c r="D55" s="116" t="s">
        <v>74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'KLAT0101 - SO 2 , Stáv.pr...'!J30</f>
        <v>0</v>
      </c>
      <c r="AH55" s="117"/>
      <c r="AI55" s="117"/>
      <c r="AJ55" s="117"/>
      <c r="AK55" s="117"/>
      <c r="AL55" s="117"/>
      <c r="AM55" s="117"/>
      <c r="AN55" s="118">
        <f>SUM(AG55,AT55)</f>
        <v>0</v>
      </c>
      <c r="AO55" s="117"/>
      <c r="AP55" s="117"/>
      <c r="AQ55" s="119" t="s">
        <v>76</v>
      </c>
      <c r="AR55" s="120"/>
      <c r="AS55" s="121">
        <v>0</v>
      </c>
      <c r="AT55" s="122">
        <f>ROUND(SUM(AV55:AW55),2)</f>
        <v>0</v>
      </c>
      <c r="AU55" s="123">
        <f>'KLAT0101 - SO 2 , Stáv.pr...'!P87</f>
        <v>0</v>
      </c>
      <c r="AV55" s="122">
        <f>'KLAT0101 - SO 2 , Stáv.pr...'!J33</f>
        <v>0</v>
      </c>
      <c r="AW55" s="122">
        <f>'KLAT0101 - SO 2 , Stáv.pr...'!J34</f>
        <v>0</v>
      </c>
      <c r="AX55" s="122">
        <f>'KLAT0101 - SO 2 , Stáv.pr...'!J35</f>
        <v>0</v>
      </c>
      <c r="AY55" s="122">
        <f>'KLAT0101 - SO 2 , Stáv.pr...'!J36</f>
        <v>0</v>
      </c>
      <c r="AZ55" s="122">
        <f>'KLAT0101 - SO 2 , Stáv.pr...'!F33</f>
        <v>0</v>
      </c>
      <c r="BA55" s="122">
        <f>'KLAT0101 - SO 2 , Stáv.pr...'!F34</f>
        <v>0</v>
      </c>
      <c r="BB55" s="122">
        <f>'KLAT0101 - SO 2 , Stáv.pr...'!F35</f>
        <v>0</v>
      </c>
      <c r="BC55" s="122">
        <f>'KLAT0101 - SO 2 , Stáv.pr...'!F36</f>
        <v>0</v>
      </c>
      <c r="BD55" s="124">
        <f>'KLAT0101 - SO 2 , Stáv.pr...'!F37</f>
        <v>0</v>
      </c>
      <c r="BE55" s="7"/>
      <c r="BT55" s="125" t="s">
        <v>77</v>
      </c>
      <c r="BV55" s="125" t="s">
        <v>71</v>
      </c>
      <c r="BW55" s="125" t="s">
        <v>78</v>
      </c>
      <c r="BX55" s="125" t="s">
        <v>5</v>
      </c>
      <c r="CL55" s="125" t="s">
        <v>19</v>
      </c>
      <c r="CM55" s="125" t="s">
        <v>79</v>
      </c>
    </row>
    <row r="56" s="7" customFormat="1" ht="24.75" customHeight="1">
      <c r="A56" s="113" t="s">
        <v>73</v>
      </c>
      <c r="B56" s="114"/>
      <c r="C56" s="115"/>
      <c r="D56" s="116" t="s">
        <v>80</v>
      </c>
      <c r="E56" s="116"/>
      <c r="F56" s="116"/>
      <c r="G56" s="116"/>
      <c r="H56" s="116"/>
      <c r="I56" s="117"/>
      <c r="J56" s="116" t="s">
        <v>81</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'KLAT0106 - SO 1 , Plaveck...'!J30</f>
        <v>0</v>
      </c>
      <c r="AH56" s="117"/>
      <c r="AI56" s="117"/>
      <c r="AJ56" s="117"/>
      <c r="AK56" s="117"/>
      <c r="AL56" s="117"/>
      <c r="AM56" s="117"/>
      <c r="AN56" s="118">
        <f>SUM(AG56,AT56)</f>
        <v>0</v>
      </c>
      <c r="AO56" s="117"/>
      <c r="AP56" s="117"/>
      <c r="AQ56" s="119" t="s">
        <v>76</v>
      </c>
      <c r="AR56" s="120"/>
      <c r="AS56" s="121">
        <v>0</v>
      </c>
      <c r="AT56" s="122">
        <f>ROUND(SUM(AV56:AW56),2)</f>
        <v>0</v>
      </c>
      <c r="AU56" s="123">
        <f>'KLAT0106 - SO 1 , Plaveck...'!P91</f>
        <v>0</v>
      </c>
      <c r="AV56" s="122">
        <f>'KLAT0106 - SO 1 , Plaveck...'!J33</f>
        <v>0</v>
      </c>
      <c r="AW56" s="122">
        <f>'KLAT0106 - SO 1 , Plaveck...'!J34</f>
        <v>0</v>
      </c>
      <c r="AX56" s="122">
        <f>'KLAT0106 - SO 1 , Plaveck...'!J35</f>
        <v>0</v>
      </c>
      <c r="AY56" s="122">
        <f>'KLAT0106 - SO 1 , Plaveck...'!J36</f>
        <v>0</v>
      </c>
      <c r="AZ56" s="122">
        <f>'KLAT0106 - SO 1 , Plaveck...'!F33</f>
        <v>0</v>
      </c>
      <c r="BA56" s="122">
        <f>'KLAT0106 - SO 1 , Plaveck...'!F34</f>
        <v>0</v>
      </c>
      <c r="BB56" s="122">
        <f>'KLAT0106 - SO 1 , Plaveck...'!F35</f>
        <v>0</v>
      </c>
      <c r="BC56" s="122">
        <f>'KLAT0106 - SO 1 , Plaveck...'!F36</f>
        <v>0</v>
      </c>
      <c r="BD56" s="124">
        <f>'KLAT0106 - SO 1 , Plaveck...'!F37</f>
        <v>0</v>
      </c>
      <c r="BE56" s="7"/>
      <c r="BT56" s="125" t="s">
        <v>77</v>
      </c>
      <c r="BV56" s="125" t="s">
        <v>71</v>
      </c>
      <c r="BW56" s="125" t="s">
        <v>82</v>
      </c>
      <c r="BX56" s="125" t="s">
        <v>5</v>
      </c>
      <c r="CL56" s="125" t="s">
        <v>19</v>
      </c>
      <c r="CM56" s="125" t="s">
        <v>79</v>
      </c>
    </row>
    <row r="57" s="7" customFormat="1" ht="24.75" customHeight="1">
      <c r="A57" s="113" t="s">
        <v>73</v>
      </c>
      <c r="B57" s="114"/>
      <c r="C57" s="115"/>
      <c r="D57" s="116" t="s">
        <v>83</v>
      </c>
      <c r="E57" s="116"/>
      <c r="F57" s="116"/>
      <c r="G57" s="116"/>
      <c r="H57" s="116"/>
      <c r="I57" s="117"/>
      <c r="J57" s="116" t="s">
        <v>84</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'KLAT0107 - PS  01 Plaveck...'!J30</f>
        <v>0</v>
      </c>
      <c r="AH57" s="117"/>
      <c r="AI57" s="117"/>
      <c r="AJ57" s="117"/>
      <c r="AK57" s="117"/>
      <c r="AL57" s="117"/>
      <c r="AM57" s="117"/>
      <c r="AN57" s="118">
        <f>SUM(AG57,AT57)</f>
        <v>0</v>
      </c>
      <c r="AO57" s="117"/>
      <c r="AP57" s="117"/>
      <c r="AQ57" s="119" t="s">
        <v>76</v>
      </c>
      <c r="AR57" s="120"/>
      <c r="AS57" s="121">
        <v>0</v>
      </c>
      <c r="AT57" s="122">
        <f>ROUND(SUM(AV57:AW57),2)</f>
        <v>0</v>
      </c>
      <c r="AU57" s="123">
        <f>'KLAT0107 - PS  01 Plaveck...'!P84</f>
        <v>0</v>
      </c>
      <c r="AV57" s="122">
        <f>'KLAT0107 - PS  01 Plaveck...'!J33</f>
        <v>0</v>
      </c>
      <c r="AW57" s="122">
        <f>'KLAT0107 - PS  01 Plaveck...'!J34</f>
        <v>0</v>
      </c>
      <c r="AX57" s="122">
        <f>'KLAT0107 - PS  01 Plaveck...'!J35</f>
        <v>0</v>
      </c>
      <c r="AY57" s="122">
        <f>'KLAT0107 - PS  01 Plaveck...'!J36</f>
        <v>0</v>
      </c>
      <c r="AZ57" s="122">
        <f>'KLAT0107 - PS  01 Plaveck...'!F33</f>
        <v>0</v>
      </c>
      <c r="BA57" s="122">
        <f>'KLAT0107 - PS  01 Plaveck...'!F34</f>
        <v>0</v>
      </c>
      <c r="BB57" s="122">
        <f>'KLAT0107 - PS  01 Plaveck...'!F35</f>
        <v>0</v>
      </c>
      <c r="BC57" s="122">
        <f>'KLAT0107 - PS  01 Plaveck...'!F36</f>
        <v>0</v>
      </c>
      <c r="BD57" s="124">
        <f>'KLAT0107 - PS  01 Plaveck...'!F37</f>
        <v>0</v>
      </c>
      <c r="BE57" s="7"/>
      <c r="BT57" s="125" t="s">
        <v>77</v>
      </c>
      <c r="BV57" s="125" t="s">
        <v>71</v>
      </c>
      <c r="BW57" s="125" t="s">
        <v>85</v>
      </c>
      <c r="BX57" s="125" t="s">
        <v>5</v>
      </c>
      <c r="CL57" s="125" t="s">
        <v>19</v>
      </c>
      <c r="CM57" s="125" t="s">
        <v>79</v>
      </c>
    </row>
    <row r="58" s="7" customFormat="1" ht="24.75" customHeight="1">
      <c r="A58" s="113" t="s">
        <v>73</v>
      </c>
      <c r="B58" s="114"/>
      <c r="C58" s="115"/>
      <c r="D58" s="116" t="s">
        <v>86</v>
      </c>
      <c r="E58" s="116"/>
      <c r="F58" s="116"/>
      <c r="G58" s="116"/>
      <c r="H58" s="116"/>
      <c r="I58" s="117"/>
      <c r="J58" s="116" t="s">
        <v>87</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'KLAT0109 - Zemní práce pr...'!J30</f>
        <v>0</v>
      </c>
      <c r="AH58" s="117"/>
      <c r="AI58" s="117"/>
      <c r="AJ58" s="117"/>
      <c r="AK58" s="117"/>
      <c r="AL58" s="117"/>
      <c r="AM58" s="117"/>
      <c r="AN58" s="118">
        <f>SUM(AG58,AT58)</f>
        <v>0</v>
      </c>
      <c r="AO58" s="117"/>
      <c r="AP58" s="117"/>
      <c r="AQ58" s="119" t="s">
        <v>76</v>
      </c>
      <c r="AR58" s="120"/>
      <c r="AS58" s="121">
        <v>0</v>
      </c>
      <c r="AT58" s="122">
        <f>ROUND(SUM(AV58:AW58),2)</f>
        <v>0</v>
      </c>
      <c r="AU58" s="123">
        <f>'KLAT0109 - Zemní práce pr...'!P83</f>
        <v>0</v>
      </c>
      <c r="AV58" s="122">
        <f>'KLAT0109 - Zemní práce pr...'!J33</f>
        <v>0</v>
      </c>
      <c r="AW58" s="122">
        <f>'KLAT0109 - Zemní práce pr...'!J34</f>
        <v>0</v>
      </c>
      <c r="AX58" s="122">
        <f>'KLAT0109 - Zemní práce pr...'!J35</f>
        <v>0</v>
      </c>
      <c r="AY58" s="122">
        <f>'KLAT0109 - Zemní práce pr...'!J36</f>
        <v>0</v>
      </c>
      <c r="AZ58" s="122">
        <f>'KLAT0109 - Zemní práce pr...'!F33</f>
        <v>0</v>
      </c>
      <c r="BA58" s="122">
        <f>'KLAT0109 - Zemní práce pr...'!F34</f>
        <v>0</v>
      </c>
      <c r="BB58" s="122">
        <f>'KLAT0109 - Zemní práce pr...'!F35</f>
        <v>0</v>
      </c>
      <c r="BC58" s="122">
        <f>'KLAT0109 - Zemní práce pr...'!F36</f>
        <v>0</v>
      </c>
      <c r="BD58" s="124">
        <f>'KLAT0109 - Zemní práce pr...'!F37</f>
        <v>0</v>
      </c>
      <c r="BE58" s="7"/>
      <c r="BT58" s="125" t="s">
        <v>77</v>
      </c>
      <c r="BV58" s="125" t="s">
        <v>71</v>
      </c>
      <c r="BW58" s="125" t="s">
        <v>88</v>
      </c>
      <c r="BX58" s="125" t="s">
        <v>5</v>
      </c>
      <c r="CL58" s="125" t="s">
        <v>19</v>
      </c>
      <c r="CM58" s="125" t="s">
        <v>79</v>
      </c>
    </row>
    <row r="59" s="7" customFormat="1" ht="24.75" customHeight="1">
      <c r="A59" s="113" t="s">
        <v>73</v>
      </c>
      <c r="B59" s="114"/>
      <c r="C59" s="115"/>
      <c r="D59" s="116" t="s">
        <v>89</v>
      </c>
      <c r="E59" s="116"/>
      <c r="F59" s="116"/>
      <c r="G59" s="116"/>
      <c r="H59" s="116"/>
      <c r="I59" s="117"/>
      <c r="J59" s="116" t="s">
        <v>90</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'KLAT0110 - So 3 Zpevněné ...'!J30</f>
        <v>0</v>
      </c>
      <c r="AH59" s="117"/>
      <c r="AI59" s="117"/>
      <c r="AJ59" s="117"/>
      <c r="AK59" s="117"/>
      <c r="AL59" s="117"/>
      <c r="AM59" s="117"/>
      <c r="AN59" s="118">
        <f>SUM(AG59,AT59)</f>
        <v>0</v>
      </c>
      <c r="AO59" s="117"/>
      <c r="AP59" s="117"/>
      <c r="AQ59" s="119" t="s">
        <v>76</v>
      </c>
      <c r="AR59" s="120"/>
      <c r="AS59" s="121">
        <v>0</v>
      </c>
      <c r="AT59" s="122">
        <f>ROUND(SUM(AV59:AW59),2)</f>
        <v>0</v>
      </c>
      <c r="AU59" s="123">
        <f>'KLAT0110 - So 3 Zpevněné ...'!P87</f>
        <v>0</v>
      </c>
      <c r="AV59" s="122">
        <f>'KLAT0110 - So 3 Zpevněné ...'!J33</f>
        <v>0</v>
      </c>
      <c r="AW59" s="122">
        <f>'KLAT0110 - So 3 Zpevněné ...'!J34</f>
        <v>0</v>
      </c>
      <c r="AX59" s="122">
        <f>'KLAT0110 - So 3 Zpevněné ...'!J35</f>
        <v>0</v>
      </c>
      <c r="AY59" s="122">
        <f>'KLAT0110 - So 3 Zpevněné ...'!J36</f>
        <v>0</v>
      </c>
      <c r="AZ59" s="122">
        <f>'KLAT0110 - So 3 Zpevněné ...'!F33</f>
        <v>0</v>
      </c>
      <c r="BA59" s="122">
        <f>'KLAT0110 - So 3 Zpevněné ...'!F34</f>
        <v>0</v>
      </c>
      <c r="BB59" s="122">
        <f>'KLAT0110 - So 3 Zpevněné ...'!F35</f>
        <v>0</v>
      </c>
      <c r="BC59" s="122">
        <f>'KLAT0110 - So 3 Zpevněné ...'!F36</f>
        <v>0</v>
      </c>
      <c r="BD59" s="124">
        <f>'KLAT0110 - So 3 Zpevněné ...'!F37</f>
        <v>0</v>
      </c>
      <c r="BE59" s="7"/>
      <c r="BT59" s="125" t="s">
        <v>77</v>
      </c>
      <c r="BV59" s="125" t="s">
        <v>71</v>
      </c>
      <c r="BW59" s="125" t="s">
        <v>91</v>
      </c>
      <c r="BX59" s="125" t="s">
        <v>5</v>
      </c>
      <c r="CL59" s="125" t="s">
        <v>19</v>
      </c>
      <c r="CM59" s="125" t="s">
        <v>79</v>
      </c>
    </row>
    <row r="60" s="7" customFormat="1" ht="24.75" customHeight="1">
      <c r="A60" s="113" t="s">
        <v>73</v>
      </c>
      <c r="B60" s="114"/>
      <c r="C60" s="115"/>
      <c r="D60" s="116" t="s">
        <v>92</v>
      </c>
      <c r="E60" s="116"/>
      <c r="F60" s="116"/>
      <c r="G60" s="116"/>
      <c r="H60" s="116"/>
      <c r="I60" s="117"/>
      <c r="J60" s="116" t="s">
        <v>93</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'KLAT0111 - SO 03 Zemní pr...'!J30</f>
        <v>0</v>
      </c>
      <c r="AH60" s="117"/>
      <c r="AI60" s="117"/>
      <c r="AJ60" s="117"/>
      <c r="AK60" s="117"/>
      <c r="AL60" s="117"/>
      <c r="AM60" s="117"/>
      <c r="AN60" s="118">
        <f>SUM(AG60,AT60)</f>
        <v>0</v>
      </c>
      <c r="AO60" s="117"/>
      <c r="AP60" s="117"/>
      <c r="AQ60" s="119" t="s">
        <v>76</v>
      </c>
      <c r="AR60" s="120"/>
      <c r="AS60" s="121">
        <v>0</v>
      </c>
      <c r="AT60" s="122">
        <f>ROUND(SUM(AV60:AW60),2)</f>
        <v>0</v>
      </c>
      <c r="AU60" s="123">
        <f>'KLAT0111 - SO 03 Zemní pr...'!P81</f>
        <v>0</v>
      </c>
      <c r="AV60" s="122">
        <f>'KLAT0111 - SO 03 Zemní pr...'!J33</f>
        <v>0</v>
      </c>
      <c r="AW60" s="122">
        <f>'KLAT0111 - SO 03 Zemní pr...'!J34</f>
        <v>0</v>
      </c>
      <c r="AX60" s="122">
        <f>'KLAT0111 - SO 03 Zemní pr...'!J35</f>
        <v>0</v>
      </c>
      <c r="AY60" s="122">
        <f>'KLAT0111 - SO 03 Zemní pr...'!J36</f>
        <v>0</v>
      </c>
      <c r="AZ60" s="122">
        <f>'KLAT0111 - SO 03 Zemní pr...'!F33</f>
        <v>0</v>
      </c>
      <c r="BA60" s="122">
        <f>'KLAT0111 - SO 03 Zemní pr...'!F34</f>
        <v>0</v>
      </c>
      <c r="BB60" s="122">
        <f>'KLAT0111 - SO 03 Zemní pr...'!F35</f>
        <v>0</v>
      </c>
      <c r="BC60" s="122">
        <f>'KLAT0111 - SO 03 Zemní pr...'!F36</f>
        <v>0</v>
      </c>
      <c r="BD60" s="124">
        <f>'KLAT0111 - SO 03 Zemní pr...'!F37</f>
        <v>0</v>
      </c>
      <c r="BE60" s="7"/>
      <c r="BT60" s="125" t="s">
        <v>77</v>
      </c>
      <c r="BV60" s="125" t="s">
        <v>71</v>
      </c>
      <c r="BW60" s="125" t="s">
        <v>94</v>
      </c>
      <c r="BX60" s="125" t="s">
        <v>5</v>
      </c>
      <c r="CL60" s="125" t="s">
        <v>19</v>
      </c>
      <c r="CM60" s="125" t="s">
        <v>79</v>
      </c>
    </row>
    <row r="61" s="7" customFormat="1" ht="24.75" customHeight="1">
      <c r="A61" s="113" t="s">
        <v>73</v>
      </c>
      <c r="B61" s="114"/>
      <c r="C61" s="115"/>
      <c r="D61" s="116" t="s">
        <v>95</v>
      </c>
      <c r="E61" s="116"/>
      <c r="F61" s="116"/>
      <c r="G61" s="116"/>
      <c r="H61" s="116"/>
      <c r="I61" s="117"/>
      <c r="J61" s="116" t="s">
        <v>96</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'KLAT0130 - VON'!J30</f>
        <v>0</v>
      </c>
      <c r="AH61" s="117"/>
      <c r="AI61" s="117"/>
      <c r="AJ61" s="117"/>
      <c r="AK61" s="117"/>
      <c r="AL61" s="117"/>
      <c r="AM61" s="117"/>
      <c r="AN61" s="118">
        <f>SUM(AG61,AT61)</f>
        <v>0</v>
      </c>
      <c r="AO61" s="117"/>
      <c r="AP61" s="117"/>
      <c r="AQ61" s="119" t="s">
        <v>76</v>
      </c>
      <c r="AR61" s="120"/>
      <c r="AS61" s="126">
        <v>0</v>
      </c>
      <c r="AT61" s="127">
        <f>ROUND(SUM(AV61:AW61),2)</f>
        <v>0</v>
      </c>
      <c r="AU61" s="128">
        <f>'KLAT0130 - VON'!P82</f>
        <v>0</v>
      </c>
      <c r="AV61" s="127">
        <f>'KLAT0130 - VON'!J33</f>
        <v>0</v>
      </c>
      <c r="AW61" s="127">
        <f>'KLAT0130 - VON'!J34</f>
        <v>0</v>
      </c>
      <c r="AX61" s="127">
        <f>'KLAT0130 - VON'!J35</f>
        <v>0</v>
      </c>
      <c r="AY61" s="127">
        <f>'KLAT0130 - VON'!J36</f>
        <v>0</v>
      </c>
      <c r="AZ61" s="127">
        <f>'KLAT0130 - VON'!F33</f>
        <v>0</v>
      </c>
      <c r="BA61" s="127">
        <f>'KLAT0130 - VON'!F34</f>
        <v>0</v>
      </c>
      <c r="BB61" s="127">
        <f>'KLAT0130 - VON'!F35</f>
        <v>0</v>
      </c>
      <c r="BC61" s="127">
        <f>'KLAT0130 - VON'!F36</f>
        <v>0</v>
      </c>
      <c r="BD61" s="129">
        <f>'KLAT0130 - VON'!F37</f>
        <v>0</v>
      </c>
      <c r="BE61" s="7"/>
      <c r="BT61" s="125" t="s">
        <v>77</v>
      </c>
      <c r="BV61" s="125" t="s">
        <v>71</v>
      </c>
      <c r="BW61" s="125" t="s">
        <v>97</v>
      </c>
      <c r="BX61" s="125" t="s">
        <v>5</v>
      </c>
      <c r="CL61" s="125" t="s">
        <v>19</v>
      </c>
      <c r="CM61" s="125" t="s">
        <v>79</v>
      </c>
    </row>
    <row r="62" s="2" customFormat="1" ht="30" customHeight="1">
      <c r="A62" s="40"/>
      <c r="B62" s="4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6"/>
      <c r="AS62" s="40"/>
      <c r="AT62" s="40"/>
      <c r="AU62" s="40"/>
      <c r="AV62" s="40"/>
      <c r="AW62" s="40"/>
      <c r="AX62" s="40"/>
      <c r="AY62" s="40"/>
      <c r="AZ62" s="40"/>
      <c r="BA62" s="40"/>
      <c r="BB62" s="40"/>
      <c r="BC62" s="40"/>
      <c r="BD62" s="40"/>
      <c r="BE62" s="40"/>
    </row>
    <row r="63" s="2" customFormat="1" ht="6.96" customHeight="1">
      <c r="A63" s="40"/>
      <c r="B63" s="61"/>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46"/>
      <c r="AS63" s="40"/>
      <c r="AT63" s="40"/>
      <c r="AU63" s="40"/>
      <c r="AV63" s="40"/>
      <c r="AW63" s="40"/>
      <c r="AX63" s="40"/>
      <c r="AY63" s="40"/>
      <c r="AZ63" s="40"/>
      <c r="BA63" s="40"/>
      <c r="BB63" s="40"/>
      <c r="BC63" s="40"/>
      <c r="BD63" s="40"/>
      <c r="BE63" s="40"/>
    </row>
  </sheetData>
  <sheetProtection sheet="1" formatColumns="0" formatRows="0" objects="1" scenarios="1" spinCount="100000" saltValue="gRAoaJh2trF7QMlIPAjaOx4qCEukaSd2nj2C4B0WfbZUaNs8EB7uZoTugRvgHpVRCXdMJ6m7joU7QXy6Lz84fA==" hashValue="DlMJzzBsp0dkx5ZWbSsjXCJEPbs0OfMWXPmu4dwsQ/+V1KwKgm/XPGh49xFBP4+o6yymcidqqgAEhBcsU4//0g==" algorithmName="SHA-512" password="CC35"/>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KLAT0101 - SO 2 , Stáv.pr...'!C2" display="/"/>
    <hyperlink ref="A56" location="'KLAT0106 - SO 1 , Plaveck...'!C2" display="/"/>
    <hyperlink ref="A57" location="'KLAT0107 - PS  01 Plaveck...'!C2" display="/"/>
    <hyperlink ref="A58" location="'KLAT0109 - Zemní práce pr...'!C2" display="/"/>
    <hyperlink ref="A59" location="'KLAT0110 - So 3 Zpevněné ...'!C2" display="/"/>
    <hyperlink ref="A60" location="'KLAT0111 - SO 03 Zemní pr...'!C2" display="/"/>
    <hyperlink ref="A61" location="'KLAT0130 - VO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78</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Klatovy - Plavecký bazén , Stav.práce z důvodu nerealizace Obslužného objektu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30" customHeight="1">
      <c r="A9" s="40"/>
      <c r="B9" s="46"/>
      <c r="C9" s="40"/>
      <c r="D9" s="40"/>
      <c r="E9" s="137" t="s">
        <v>100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22. 3. 2024</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ROUND(J87,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ROUND((SUM(BE87:BE185)),  2)</f>
        <v>0</v>
      </c>
      <c r="G33" s="40"/>
      <c r="H33" s="40"/>
      <c r="I33" s="150">
        <v>0.20999999999999999</v>
      </c>
      <c r="J33" s="149">
        <f>ROUND(((SUM(BE87:BE185))*I33),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ROUND((SUM(BF87:BF185)),  2)</f>
        <v>0</v>
      </c>
      <c r="G34" s="40"/>
      <c r="H34" s="40"/>
      <c r="I34" s="150">
        <v>0.14999999999999999</v>
      </c>
      <c r="J34" s="149">
        <f>ROUND(((SUM(BF87:BF185))*I34),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ROUND((SUM(BG87:BG185)),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ROUND((SUM(BH87:BH185)),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ROUND((SUM(BI87:BI185)),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101</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Klatovy - Plavecký bazén , Stav.práce z důvodu nerealizace Obslužného objektu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30" customHeight="1">
      <c r="A50" s="40"/>
      <c r="B50" s="41"/>
      <c r="C50" s="42"/>
      <c r="D50" s="42"/>
      <c r="E50" s="71" t="str">
        <f>E9</f>
        <v xml:space="preserve">KLAT0101 - SO 2 , Stáv.práce z důvodu nerealizace Obslužného  objektu</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22. 3. 2024</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102</v>
      </c>
      <c r="D57" s="164"/>
      <c r="E57" s="164"/>
      <c r="F57" s="164"/>
      <c r="G57" s="164"/>
      <c r="H57" s="164"/>
      <c r="I57" s="164"/>
      <c r="J57" s="165" t="s">
        <v>103</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J87</f>
        <v>0</v>
      </c>
      <c r="K59" s="42"/>
      <c r="L59" s="136"/>
      <c r="S59" s="40"/>
      <c r="T59" s="40"/>
      <c r="U59" s="40"/>
      <c r="V59" s="40"/>
      <c r="W59" s="40"/>
      <c r="X59" s="40"/>
      <c r="Y59" s="40"/>
      <c r="Z59" s="40"/>
      <c r="AA59" s="40"/>
      <c r="AB59" s="40"/>
      <c r="AC59" s="40"/>
      <c r="AD59" s="40"/>
      <c r="AE59" s="40"/>
      <c r="AU59" s="19" t="s">
        <v>104</v>
      </c>
    </row>
    <row r="60" s="9" customFormat="1" ht="24.96" customHeight="1">
      <c r="A60" s="9"/>
      <c r="B60" s="167"/>
      <c r="C60" s="168"/>
      <c r="D60" s="169" t="s">
        <v>105</v>
      </c>
      <c r="E60" s="170"/>
      <c r="F60" s="170"/>
      <c r="G60" s="170"/>
      <c r="H60" s="170"/>
      <c r="I60" s="170"/>
      <c r="J60" s="171">
        <f>J88</f>
        <v>0</v>
      </c>
      <c r="K60" s="168"/>
      <c r="L60" s="172"/>
      <c r="S60" s="9"/>
      <c r="T60" s="9"/>
      <c r="U60" s="9"/>
      <c r="V60" s="9"/>
      <c r="W60" s="9"/>
      <c r="X60" s="9"/>
      <c r="Y60" s="9"/>
      <c r="Z60" s="9"/>
      <c r="AA60" s="9"/>
      <c r="AB60" s="9"/>
      <c r="AC60" s="9"/>
      <c r="AD60" s="9"/>
      <c r="AE60" s="9"/>
    </row>
    <row r="61" s="10" customFormat="1" ht="19.92" customHeight="1">
      <c r="A61" s="10"/>
      <c r="B61" s="173"/>
      <c r="C61" s="174"/>
      <c r="D61" s="175" t="s">
        <v>106</v>
      </c>
      <c r="E61" s="176"/>
      <c r="F61" s="176"/>
      <c r="G61" s="176"/>
      <c r="H61" s="176"/>
      <c r="I61" s="176"/>
      <c r="J61" s="177">
        <f>J89</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107</v>
      </c>
      <c r="E62" s="176"/>
      <c r="F62" s="176"/>
      <c r="G62" s="176"/>
      <c r="H62" s="176"/>
      <c r="I62" s="176"/>
      <c r="J62" s="177">
        <f>J130</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108</v>
      </c>
      <c r="E63" s="176"/>
      <c r="F63" s="176"/>
      <c r="G63" s="176"/>
      <c r="H63" s="176"/>
      <c r="I63" s="176"/>
      <c r="J63" s="177">
        <f>J148</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109</v>
      </c>
      <c r="E64" s="176"/>
      <c r="F64" s="176"/>
      <c r="G64" s="176"/>
      <c r="H64" s="176"/>
      <c r="I64" s="176"/>
      <c r="J64" s="177">
        <f>J164</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110</v>
      </c>
      <c r="E65" s="176"/>
      <c r="F65" s="176"/>
      <c r="G65" s="176"/>
      <c r="H65" s="176"/>
      <c r="I65" s="176"/>
      <c r="J65" s="177">
        <f>J168</f>
        <v>0</v>
      </c>
      <c r="K65" s="174"/>
      <c r="L65" s="178"/>
      <c r="S65" s="10"/>
      <c r="T65" s="10"/>
      <c r="U65" s="10"/>
      <c r="V65" s="10"/>
      <c r="W65" s="10"/>
      <c r="X65" s="10"/>
      <c r="Y65" s="10"/>
      <c r="Z65" s="10"/>
      <c r="AA65" s="10"/>
      <c r="AB65" s="10"/>
      <c r="AC65" s="10"/>
      <c r="AD65" s="10"/>
      <c r="AE65" s="10"/>
    </row>
    <row r="66" s="9" customFormat="1" ht="24.96" customHeight="1">
      <c r="A66" s="9"/>
      <c r="B66" s="167"/>
      <c r="C66" s="168"/>
      <c r="D66" s="169" t="s">
        <v>111</v>
      </c>
      <c r="E66" s="170"/>
      <c r="F66" s="170"/>
      <c r="G66" s="170"/>
      <c r="H66" s="170"/>
      <c r="I66" s="170"/>
      <c r="J66" s="171">
        <f>J172</f>
        <v>0</v>
      </c>
      <c r="K66" s="168"/>
      <c r="L66" s="172"/>
      <c r="S66" s="9"/>
      <c r="T66" s="9"/>
      <c r="U66" s="9"/>
      <c r="V66" s="9"/>
      <c r="W66" s="9"/>
      <c r="X66" s="9"/>
      <c r="Y66" s="9"/>
      <c r="Z66" s="9"/>
      <c r="AA66" s="9"/>
      <c r="AB66" s="9"/>
      <c r="AC66" s="9"/>
      <c r="AD66" s="9"/>
      <c r="AE66" s="9"/>
    </row>
    <row r="67" s="10" customFormat="1" ht="19.92" customHeight="1">
      <c r="A67" s="10"/>
      <c r="B67" s="173"/>
      <c r="C67" s="174"/>
      <c r="D67" s="175" t="s">
        <v>112</v>
      </c>
      <c r="E67" s="176"/>
      <c r="F67" s="176"/>
      <c r="G67" s="176"/>
      <c r="H67" s="176"/>
      <c r="I67" s="176"/>
      <c r="J67" s="177">
        <f>J173</f>
        <v>0</v>
      </c>
      <c r="K67" s="174"/>
      <c r="L67" s="178"/>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3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36"/>
      <c r="S73" s="40"/>
      <c r="T73" s="40"/>
      <c r="U73" s="40"/>
      <c r="V73" s="40"/>
      <c r="W73" s="40"/>
      <c r="X73" s="40"/>
      <c r="Y73" s="40"/>
      <c r="Z73" s="40"/>
      <c r="AA73" s="40"/>
      <c r="AB73" s="40"/>
      <c r="AC73" s="40"/>
      <c r="AD73" s="40"/>
      <c r="AE73" s="40"/>
    </row>
    <row r="74" s="2" customFormat="1" ht="24.96" customHeight="1">
      <c r="A74" s="40"/>
      <c r="B74" s="41"/>
      <c r="C74" s="25" t="s">
        <v>113</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26.25" customHeight="1">
      <c r="A77" s="40"/>
      <c r="B77" s="41"/>
      <c r="C77" s="42"/>
      <c r="D77" s="42"/>
      <c r="E77" s="162" t="str">
        <f>E7</f>
        <v>Klatovy - Plavecký bazén , Stav.práce z důvodu nerealizace Obslužného objektu</v>
      </c>
      <c r="F77" s="34"/>
      <c r="G77" s="34"/>
      <c r="H77" s="34"/>
      <c r="I77" s="42"/>
      <c r="J77" s="42"/>
      <c r="K77" s="42"/>
      <c r="L77" s="136"/>
      <c r="S77" s="40"/>
      <c r="T77" s="40"/>
      <c r="U77" s="40"/>
      <c r="V77" s="40"/>
      <c r="W77" s="40"/>
      <c r="X77" s="40"/>
      <c r="Y77" s="40"/>
      <c r="Z77" s="40"/>
      <c r="AA77" s="40"/>
      <c r="AB77" s="40"/>
      <c r="AC77" s="40"/>
      <c r="AD77" s="40"/>
      <c r="AE77" s="40"/>
    </row>
    <row r="78" s="2" customFormat="1" ht="12" customHeight="1">
      <c r="A78" s="40"/>
      <c r="B78" s="41"/>
      <c r="C78" s="34" t="s">
        <v>99</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30" customHeight="1">
      <c r="A79" s="40"/>
      <c r="B79" s="41"/>
      <c r="C79" s="42"/>
      <c r="D79" s="42"/>
      <c r="E79" s="71" t="str">
        <f>E9</f>
        <v xml:space="preserve">KLAT0101 - SO 2 , Stáv.práce z důvodu nerealizace Obslužného  objektu</v>
      </c>
      <c r="F79" s="42"/>
      <c r="G79" s="42"/>
      <c r="H79" s="42"/>
      <c r="I79" s="42"/>
      <c r="J79" s="42"/>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 xml:space="preserve"> </v>
      </c>
      <c r="G81" s="42"/>
      <c r="H81" s="42"/>
      <c r="I81" s="34" t="s">
        <v>23</v>
      </c>
      <c r="J81" s="74" t="str">
        <f>IF(J12="","",J12)</f>
        <v>22. 3. 2024</v>
      </c>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 xml:space="preserve"> </v>
      </c>
      <c r="G83" s="42"/>
      <c r="H83" s="42"/>
      <c r="I83" s="34" t="s">
        <v>30</v>
      </c>
      <c r="J83" s="38" t="str">
        <f>E21</f>
        <v xml:space="preserve"> </v>
      </c>
      <c r="K83" s="42"/>
      <c r="L83" s="136"/>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IF(E18="","",E18)</f>
        <v>Vyplň údaj</v>
      </c>
      <c r="G84" s="42"/>
      <c r="H84" s="42"/>
      <c r="I84" s="34" t="s">
        <v>32</v>
      </c>
      <c r="J84" s="38" t="str">
        <f>E24</f>
        <v xml:space="preserve"> </v>
      </c>
      <c r="K84" s="42"/>
      <c r="L84" s="13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11" customFormat="1" ht="29.28" customHeight="1">
      <c r="A86" s="179"/>
      <c r="B86" s="180"/>
      <c r="C86" s="181" t="s">
        <v>114</v>
      </c>
      <c r="D86" s="182" t="s">
        <v>54</v>
      </c>
      <c r="E86" s="182" t="s">
        <v>50</v>
      </c>
      <c r="F86" s="182" t="s">
        <v>51</v>
      </c>
      <c r="G86" s="182" t="s">
        <v>115</v>
      </c>
      <c r="H86" s="182" t="s">
        <v>116</v>
      </c>
      <c r="I86" s="182" t="s">
        <v>117</v>
      </c>
      <c r="J86" s="182" t="s">
        <v>103</v>
      </c>
      <c r="K86" s="183" t="s">
        <v>118</v>
      </c>
      <c r="L86" s="184"/>
      <c r="M86" s="94" t="s">
        <v>19</v>
      </c>
      <c r="N86" s="95" t="s">
        <v>39</v>
      </c>
      <c r="O86" s="95" t="s">
        <v>119</v>
      </c>
      <c r="P86" s="95" t="s">
        <v>120</v>
      </c>
      <c r="Q86" s="95" t="s">
        <v>121</v>
      </c>
      <c r="R86" s="95" t="s">
        <v>122</v>
      </c>
      <c r="S86" s="95" t="s">
        <v>123</v>
      </c>
      <c r="T86" s="96" t="s">
        <v>124</v>
      </c>
      <c r="U86" s="179"/>
      <c r="V86" s="179"/>
      <c r="W86" s="179"/>
      <c r="X86" s="179"/>
      <c r="Y86" s="179"/>
      <c r="Z86" s="179"/>
      <c r="AA86" s="179"/>
      <c r="AB86" s="179"/>
      <c r="AC86" s="179"/>
      <c r="AD86" s="179"/>
      <c r="AE86" s="179"/>
    </row>
    <row r="87" s="2" customFormat="1" ht="22.8" customHeight="1">
      <c r="A87" s="40"/>
      <c r="B87" s="41"/>
      <c r="C87" s="101" t="s">
        <v>125</v>
      </c>
      <c r="D87" s="42"/>
      <c r="E87" s="42"/>
      <c r="F87" s="42"/>
      <c r="G87" s="42"/>
      <c r="H87" s="42"/>
      <c r="I87" s="42"/>
      <c r="J87" s="185">
        <f>BK87</f>
        <v>0</v>
      </c>
      <c r="K87" s="42"/>
      <c r="L87" s="46"/>
      <c r="M87" s="97"/>
      <c r="N87" s="186"/>
      <c r="O87" s="98"/>
      <c r="P87" s="187">
        <f>P88+P172</f>
        <v>0</v>
      </c>
      <c r="Q87" s="98"/>
      <c r="R87" s="187">
        <f>R88+R172</f>
        <v>307.45936797999991</v>
      </c>
      <c r="S87" s="98"/>
      <c r="T87" s="188">
        <f>T88+T172</f>
        <v>0</v>
      </c>
      <c r="U87" s="40"/>
      <c r="V87" s="40"/>
      <c r="W87" s="40"/>
      <c r="X87" s="40"/>
      <c r="Y87" s="40"/>
      <c r="Z87" s="40"/>
      <c r="AA87" s="40"/>
      <c r="AB87" s="40"/>
      <c r="AC87" s="40"/>
      <c r="AD87" s="40"/>
      <c r="AE87" s="40"/>
      <c r="AT87" s="19" t="s">
        <v>68</v>
      </c>
      <c r="AU87" s="19" t="s">
        <v>104</v>
      </c>
      <c r="BK87" s="189">
        <f>BK88+BK172</f>
        <v>0</v>
      </c>
    </row>
    <row r="88" s="12" customFormat="1" ht="25.92" customHeight="1">
      <c r="A88" s="12"/>
      <c r="B88" s="190"/>
      <c r="C88" s="191"/>
      <c r="D88" s="192" t="s">
        <v>68</v>
      </c>
      <c r="E88" s="193" t="s">
        <v>126</v>
      </c>
      <c r="F88" s="193" t="s">
        <v>127</v>
      </c>
      <c r="G88" s="191"/>
      <c r="H88" s="191"/>
      <c r="I88" s="194"/>
      <c r="J88" s="195">
        <f>BK88</f>
        <v>0</v>
      </c>
      <c r="K88" s="191"/>
      <c r="L88" s="196"/>
      <c r="M88" s="197"/>
      <c r="N88" s="198"/>
      <c r="O88" s="198"/>
      <c r="P88" s="199">
        <f>P89+P130+P148+P164+P168</f>
        <v>0</v>
      </c>
      <c r="Q88" s="198"/>
      <c r="R88" s="199">
        <f>R89+R130+R148+R164+R168</f>
        <v>284.94064797999994</v>
      </c>
      <c r="S88" s="198"/>
      <c r="T88" s="200">
        <f>T89+T130+T148+T164+T168</f>
        <v>0</v>
      </c>
      <c r="U88" s="12"/>
      <c r="V88" s="12"/>
      <c r="W88" s="12"/>
      <c r="X88" s="12"/>
      <c r="Y88" s="12"/>
      <c r="Z88" s="12"/>
      <c r="AA88" s="12"/>
      <c r="AB88" s="12"/>
      <c r="AC88" s="12"/>
      <c r="AD88" s="12"/>
      <c r="AE88" s="12"/>
      <c r="AR88" s="201" t="s">
        <v>77</v>
      </c>
      <c r="AT88" s="202" t="s">
        <v>68</v>
      </c>
      <c r="AU88" s="202" t="s">
        <v>69</v>
      </c>
      <c r="AY88" s="201" t="s">
        <v>128</v>
      </c>
      <c r="BK88" s="203">
        <f>BK89+BK130+BK148+BK164+BK168</f>
        <v>0</v>
      </c>
    </row>
    <row r="89" s="12" customFormat="1" ht="22.8" customHeight="1">
      <c r="A89" s="12"/>
      <c r="B89" s="190"/>
      <c r="C89" s="191"/>
      <c r="D89" s="192" t="s">
        <v>68</v>
      </c>
      <c r="E89" s="204" t="s">
        <v>77</v>
      </c>
      <c r="F89" s="204" t="s">
        <v>129</v>
      </c>
      <c r="G89" s="191"/>
      <c r="H89" s="191"/>
      <c r="I89" s="194"/>
      <c r="J89" s="205">
        <f>BK89</f>
        <v>0</v>
      </c>
      <c r="K89" s="191"/>
      <c r="L89" s="196"/>
      <c r="M89" s="197"/>
      <c r="N89" s="198"/>
      <c r="O89" s="198"/>
      <c r="P89" s="199">
        <f>SUM(P90:P129)</f>
        <v>0</v>
      </c>
      <c r="Q89" s="198"/>
      <c r="R89" s="199">
        <f>SUM(R90:R129)</f>
        <v>56.148240000000001</v>
      </c>
      <c r="S89" s="198"/>
      <c r="T89" s="200">
        <f>SUM(T90:T129)</f>
        <v>0</v>
      </c>
      <c r="U89" s="12"/>
      <c r="V89" s="12"/>
      <c r="W89" s="12"/>
      <c r="X89" s="12"/>
      <c r="Y89" s="12"/>
      <c r="Z89" s="12"/>
      <c r="AA89" s="12"/>
      <c r="AB89" s="12"/>
      <c r="AC89" s="12"/>
      <c r="AD89" s="12"/>
      <c r="AE89" s="12"/>
      <c r="AR89" s="201" t="s">
        <v>77</v>
      </c>
      <c r="AT89" s="202" t="s">
        <v>68</v>
      </c>
      <c r="AU89" s="202" t="s">
        <v>77</v>
      </c>
      <c r="AY89" s="201" t="s">
        <v>128</v>
      </c>
      <c r="BK89" s="203">
        <f>SUM(BK90:BK129)</f>
        <v>0</v>
      </c>
    </row>
    <row r="90" s="2" customFormat="1" ht="49.05" customHeight="1">
      <c r="A90" s="40"/>
      <c r="B90" s="41"/>
      <c r="C90" s="206" t="s">
        <v>77</v>
      </c>
      <c r="D90" s="206" t="s">
        <v>130</v>
      </c>
      <c r="E90" s="207" t="s">
        <v>131</v>
      </c>
      <c r="F90" s="208" t="s">
        <v>132</v>
      </c>
      <c r="G90" s="209" t="s">
        <v>133</v>
      </c>
      <c r="H90" s="210">
        <v>66.632999999999996</v>
      </c>
      <c r="I90" s="211"/>
      <c r="J90" s="212">
        <f>ROUND(I90*H90,2)</f>
        <v>0</v>
      </c>
      <c r="K90" s="208" t="s">
        <v>134</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135</v>
      </c>
      <c r="AT90" s="217" t="s">
        <v>130</v>
      </c>
      <c r="AU90" s="217" t="s">
        <v>79</v>
      </c>
      <c r="AY90" s="19" t="s">
        <v>128</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135</v>
      </c>
      <c r="BM90" s="217" t="s">
        <v>136</v>
      </c>
    </row>
    <row r="91" s="2" customFormat="1">
      <c r="A91" s="40"/>
      <c r="B91" s="41"/>
      <c r="C91" s="42"/>
      <c r="D91" s="219" t="s">
        <v>137</v>
      </c>
      <c r="E91" s="42"/>
      <c r="F91" s="220" t="s">
        <v>138</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137</v>
      </c>
      <c r="AU91" s="19" t="s">
        <v>79</v>
      </c>
    </row>
    <row r="92" s="13" customFormat="1">
      <c r="A92" s="13"/>
      <c r="B92" s="224"/>
      <c r="C92" s="225"/>
      <c r="D92" s="226" t="s">
        <v>139</v>
      </c>
      <c r="E92" s="227" t="s">
        <v>19</v>
      </c>
      <c r="F92" s="228" t="s">
        <v>140</v>
      </c>
      <c r="G92" s="225"/>
      <c r="H92" s="227" t="s">
        <v>19</v>
      </c>
      <c r="I92" s="229"/>
      <c r="J92" s="225"/>
      <c r="K92" s="225"/>
      <c r="L92" s="230"/>
      <c r="M92" s="231"/>
      <c r="N92" s="232"/>
      <c r="O92" s="232"/>
      <c r="P92" s="232"/>
      <c r="Q92" s="232"/>
      <c r="R92" s="232"/>
      <c r="S92" s="232"/>
      <c r="T92" s="233"/>
      <c r="U92" s="13"/>
      <c r="V92" s="13"/>
      <c r="W92" s="13"/>
      <c r="X92" s="13"/>
      <c r="Y92" s="13"/>
      <c r="Z92" s="13"/>
      <c r="AA92" s="13"/>
      <c r="AB92" s="13"/>
      <c r="AC92" s="13"/>
      <c r="AD92" s="13"/>
      <c r="AE92" s="13"/>
      <c r="AT92" s="234" t="s">
        <v>139</v>
      </c>
      <c r="AU92" s="234" t="s">
        <v>79</v>
      </c>
      <c r="AV92" s="13" t="s">
        <v>77</v>
      </c>
      <c r="AW92" s="13" t="s">
        <v>31</v>
      </c>
      <c r="AX92" s="13" t="s">
        <v>69</v>
      </c>
      <c r="AY92" s="234" t="s">
        <v>128</v>
      </c>
    </row>
    <row r="93" s="14" customFormat="1">
      <c r="A93" s="14"/>
      <c r="B93" s="235"/>
      <c r="C93" s="236"/>
      <c r="D93" s="226" t="s">
        <v>139</v>
      </c>
      <c r="E93" s="237" t="s">
        <v>19</v>
      </c>
      <c r="F93" s="238" t="s">
        <v>141</v>
      </c>
      <c r="G93" s="236"/>
      <c r="H93" s="239">
        <v>66.632999999999996</v>
      </c>
      <c r="I93" s="240"/>
      <c r="J93" s="236"/>
      <c r="K93" s="236"/>
      <c r="L93" s="241"/>
      <c r="M93" s="242"/>
      <c r="N93" s="243"/>
      <c r="O93" s="243"/>
      <c r="P93" s="243"/>
      <c r="Q93" s="243"/>
      <c r="R93" s="243"/>
      <c r="S93" s="243"/>
      <c r="T93" s="244"/>
      <c r="U93" s="14"/>
      <c r="V93" s="14"/>
      <c r="W93" s="14"/>
      <c r="X93" s="14"/>
      <c r="Y93" s="14"/>
      <c r="Z93" s="14"/>
      <c r="AA93" s="14"/>
      <c r="AB93" s="14"/>
      <c r="AC93" s="14"/>
      <c r="AD93" s="14"/>
      <c r="AE93" s="14"/>
      <c r="AT93" s="245" t="s">
        <v>139</v>
      </c>
      <c r="AU93" s="245" t="s">
        <v>79</v>
      </c>
      <c r="AV93" s="14" t="s">
        <v>79</v>
      </c>
      <c r="AW93" s="14" t="s">
        <v>31</v>
      </c>
      <c r="AX93" s="14" t="s">
        <v>69</v>
      </c>
      <c r="AY93" s="245" t="s">
        <v>128</v>
      </c>
    </row>
    <row r="94" s="15" customFormat="1">
      <c r="A94" s="15"/>
      <c r="B94" s="246"/>
      <c r="C94" s="247"/>
      <c r="D94" s="226" t="s">
        <v>139</v>
      </c>
      <c r="E94" s="248" t="s">
        <v>19</v>
      </c>
      <c r="F94" s="249" t="s">
        <v>142</v>
      </c>
      <c r="G94" s="247"/>
      <c r="H94" s="250">
        <v>66.632999999999996</v>
      </c>
      <c r="I94" s="251"/>
      <c r="J94" s="247"/>
      <c r="K94" s="247"/>
      <c r="L94" s="252"/>
      <c r="M94" s="253"/>
      <c r="N94" s="254"/>
      <c r="O94" s="254"/>
      <c r="P94" s="254"/>
      <c r="Q94" s="254"/>
      <c r="R94" s="254"/>
      <c r="S94" s="254"/>
      <c r="T94" s="255"/>
      <c r="U94" s="15"/>
      <c r="V94" s="15"/>
      <c r="W94" s="15"/>
      <c r="X94" s="15"/>
      <c r="Y94" s="15"/>
      <c r="Z94" s="15"/>
      <c r="AA94" s="15"/>
      <c r="AB94" s="15"/>
      <c r="AC94" s="15"/>
      <c r="AD94" s="15"/>
      <c r="AE94" s="15"/>
      <c r="AT94" s="256" t="s">
        <v>139</v>
      </c>
      <c r="AU94" s="256" t="s">
        <v>79</v>
      </c>
      <c r="AV94" s="15" t="s">
        <v>135</v>
      </c>
      <c r="AW94" s="15" t="s">
        <v>31</v>
      </c>
      <c r="AX94" s="15" t="s">
        <v>77</v>
      </c>
      <c r="AY94" s="256" t="s">
        <v>128</v>
      </c>
    </row>
    <row r="95" s="2" customFormat="1" ht="37.8" customHeight="1">
      <c r="A95" s="40"/>
      <c r="B95" s="41"/>
      <c r="C95" s="206" t="s">
        <v>79</v>
      </c>
      <c r="D95" s="206" t="s">
        <v>130</v>
      </c>
      <c r="E95" s="207" t="s">
        <v>143</v>
      </c>
      <c r="F95" s="208" t="s">
        <v>144</v>
      </c>
      <c r="G95" s="209" t="s">
        <v>133</v>
      </c>
      <c r="H95" s="210">
        <v>139.09200000000001</v>
      </c>
      <c r="I95" s="211"/>
      <c r="J95" s="212">
        <f>ROUND(I95*H95,2)</f>
        <v>0</v>
      </c>
      <c r="K95" s="208" t="s">
        <v>134</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135</v>
      </c>
      <c r="AT95" s="217" t="s">
        <v>130</v>
      </c>
      <c r="AU95" s="217" t="s">
        <v>79</v>
      </c>
      <c r="AY95" s="19" t="s">
        <v>128</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135</v>
      </c>
      <c r="BM95" s="217" t="s">
        <v>145</v>
      </c>
    </row>
    <row r="96" s="2" customFormat="1">
      <c r="A96" s="40"/>
      <c r="B96" s="41"/>
      <c r="C96" s="42"/>
      <c r="D96" s="219" t="s">
        <v>137</v>
      </c>
      <c r="E96" s="42"/>
      <c r="F96" s="220" t="s">
        <v>146</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137</v>
      </c>
      <c r="AU96" s="19" t="s">
        <v>79</v>
      </c>
    </row>
    <row r="97" s="14" customFormat="1">
      <c r="A97" s="14"/>
      <c r="B97" s="235"/>
      <c r="C97" s="236"/>
      <c r="D97" s="226" t="s">
        <v>139</v>
      </c>
      <c r="E97" s="237" t="s">
        <v>19</v>
      </c>
      <c r="F97" s="238" t="s">
        <v>147</v>
      </c>
      <c r="G97" s="236"/>
      <c r="H97" s="239">
        <v>139.09200000000001</v>
      </c>
      <c r="I97" s="240"/>
      <c r="J97" s="236"/>
      <c r="K97" s="236"/>
      <c r="L97" s="241"/>
      <c r="M97" s="242"/>
      <c r="N97" s="243"/>
      <c r="O97" s="243"/>
      <c r="P97" s="243"/>
      <c r="Q97" s="243"/>
      <c r="R97" s="243"/>
      <c r="S97" s="243"/>
      <c r="T97" s="244"/>
      <c r="U97" s="14"/>
      <c r="V97" s="14"/>
      <c r="W97" s="14"/>
      <c r="X97" s="14"/>
      <c r="Y97" s="14"/>
      <c r="Z97" s="14"/>
      <c r="AA97" s="14"/>
      <c r="AB97" s="14"/>
      <c r="AC97" s="14"/>
      <c r="AD97" s="14"/>
      <c r="AE97" s="14"/>
      <c r="AT97" s="245" t="s">
        <v>139</v>
      </c>
      <c r="AU97" s="245" t="s">
        <v>79</v>
      </c>
      <c r="AV97" s="14" t="s">
        <v>79</v>
      </c>
      <c r="AW97" s="14" t="s">
        <v>31</v>
      </c>
      <c r="AX97" s="14" t="s">
        <v>69</v>
      </c>
      <c r="AY97" s="245" t="s">
        <v>128</v>
      </c>
    </row>
    <row r="98" s="15" customFormat="1">
      <c r="A98" s="15"/>
      <c r="B98" s="246"/>
      <c r="C98" s="247"/>
      <c r="D98" s="226" t="s">
        <v>139</v>
      </c>
      <c r="E98" s="248" t="s">
        <v>19</v>
      </c>
      <c r="F98" s="249" t="s">
        <v>142</v>
      </c>
      <c r="G98" s="247"/>
      <c r="H98" s="250">
        <v>139.09200000000001</v>
      </c>
      <c r="I98" s="251"/>
      <c r="J98" s="247"/>
      <c r="K98" s="247"/>
      <c r="L98" s="252"/>
      <c r="M98" s="253"/>
      <c r="N98" s="254"/>
      <c r="O98" s="254"/>
      <c r="P98" s="254"/>
      <c r="Q98" s="254"/>
      <c r="R98" s="254"/>
      <c r="S98" s="254"/>
      <c r="T98" s="255"/>
      <c r="U98" s="15"/>
      <c r="V98" s="15"/>
      <c r="W98" s="15"/>
      <c r="X98" s="15"/>
      <c r="Y98" s="15"/>
      <c r="Z98" s="15"/>
      <c r="AA98" s="15"/>
      <c r="AB98" s="15"/>
      <c r="AC98" s="15"/>
      <c r="AD98" s="15"/>
      <c r="AE98" s="15"/>
      <c r="AT98" s="256" t="s">
        <v>139</v>
      </c>
      <c r="AU98" s="256" t="s">
        <v>79</v>
      </c>
      <c r="AV98" s="15" t="s">
        <v>135</v>
      </c>
      <c r="AW98" s="15" t="s">
        <v>31</v>
      </c>
      <c r="AX98" s="15" t="s">
        <v>77</v>
      </c>
      <c r="AY98" s="256" t="s">
        <v>128</v>
      </c>
    </row>
    <row r="99" s="2" customFormat="1" ht="44.25" customHeight="1">
      <c r="A99" s="40"/>
      <c r="B99" s="41"/>
      <c r="C99" s="206" t="s">
        <v>148</v>
      </c>
      <c r="D99" s="206" t="s">
        <v>130</v>
      </c>
      <c r="E99" s="207" t="s">
        <v>149</v>
      </c>
      <c r="F99" s="208" t="s">
        <v>150</v>
      </c>
      <c r="G99" s="209" t="s">
        <v>133</v>
      </c>
      <c r="H99" s="210">
        <v>23.399999999999999</v>
      </c>
      <c r="I99" s="211"/>
      <c r="J99" s="212">
        <f>ROUND(I99*H99,2)</f>
        <v>0</v>
      </c>
      <c r="K99" s="208" t="s">
        <v>134</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135</v>
      </c>
      <c r="AT99" s="217" t="s">
        <v>130</v>
      </c>
      <c r="AU99" s="217" t="s">
        <v>79</v>
      </c>
      <c r="AY99" s="19" t="s">
        <v>128</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135</v>
      </c>
      <c r="BM99" s="217" t="s">
        <v>151</v>
      </c>
    </row>
    <row r="100" s="2" customFormat="1">
      <c r="A100" s="40"/>
      <c r="B100" s="41"/>
      <c r="C100" s="42"/>
      <c r="D100" s="219" t="s">
        <v>137</v>
      </c>
      <c r="E100" s="42"/>
      <c r="F100" s="220" t="s">
        <v>152</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137</v>
      </c>
      <c r="AU100" s="19" t="s">
        <v>79</v>
      </c>
    </row>
    <row r="101" s="14" customFormat="1">
      <c r="A101" s="14"/>
      <c r="B101" s="235"/>
      <c r="C101" s="236"/>
      <c r="D101" s="226" t="s">
        <v>139</v>
      </c>
      <c r="E101" s="237" t="s">
        <v>19</v>
      </c>
      <c r="F101" s="238" t="s">
        <v>153</v>
      </c>
      <c r="G101" s="236"/>
      <c r="H101" s="239">
        <v>4.5</v>
      </c>
      <c r="I101" s="240"/>
      <c r="J101" s="236"/>
      <c r="K101" s="236"/>
      <c r="L101" s="241"/>
      <c r="M101" s="242"/>
      <c r="N101" s="243"/>
      <c r="O101" s="243"/>
      <c r="P101" s="243"/>
      <c r="Q101" s="243"/>
      <c r="R101" s="243"/>
      <c r="S101" s="243"/>
      <c r="T101" s="244"/>
      <c r="U101" s="14"/>
      <c r="V101" s="14"/>
      <c r="W101" s="14"/>
      <c r="X101" s="14"/>
      <c r="Y101" s="14"/>
      <c r="Z101" s="14"/>
      <c r="AA101" s="14"/>
      <c r="AB101" s="14"/>
      <c r="AC101" s="14"/>
      <c r="AD101" s="14"/>
      <c r="AE101" s="14"/>
      <c r="AT101" s="245" t="s">
        <v>139</v>
      </c>
      <c r="AU101" s="245" t="s">
        <v>79</v>
      </c>
      <c r="AV101" s="14" t="s">
        <v>79</v>
      </c>
      <c r="AW101" s="14" t="s">
        <v>31</v>
      </c>
      <c r="AX101" s="14" t="s">
        <v>69</v>
      </c>
      <c r="AY101" s="245" t="s">
        <v>128</v>
      </c>
    </row>
    <row r="102" s="14" customFormat="1">
      <c r="A102" s="14"/>
      <c r="B102" s="235"/>
      <c r="C102" s="236"/>
      <c r="D102" s="226" t="s">
        <v>139</v>
      </c>
      <c r="E102" s="237" t="s">
        <v>19</v>
      </c>
      <c r="F102" s="238" t="s">
        <v>154</v>
      </c>
      <c r="G102" s="236"/>
      <c r="H102" s="239">
        <v>18.899999999999999</v>
      </c>
      <c r="I102" s="240"/>
      <c r="J102" s="236"/>
      <c r="K102" s="236"/>
      <c r="L102" s="241"/>
      <c r="M102" s="242"/>
      <c r="N102" s="243"/>
      <c r="O102" s="243"/>
      <c r="P102" s="243"/>
      <c r="Q102" s="243"/>
      <c r="R102" s="243"/>
      <c r="S102" s="243"/>
      <c r="T102" s="244"/>
      <c r="U102" s="14"/>
      <c r="V102" s="14"/>
      <c r="W102" s="14"/>
      <c r="X102" s="14"/>
      <c r="Y102" s="14"/>
      <c r="Z102" s="14"/>
      <c r="AA102" s="14"/>
      <c r="AB102" s="14"/>
      <c r="AC102" s="14"/>
      <c r="AD102" s="14"/>
      <c r="AE102" s="14"/>
      <c r="AT102" s="245" t="s">
        <v>139</v>
      </c>
      <c r="AU102" s="245" t="s">
        <v>79</v>
      </c>
      <c r="AV102" s="14" t="s">
        <v>79</v>
      </c>
      <c r="AW102" s="14" t="s">
        <v>31</v>
      </c>
      <c r="AX102" s="14" t="s">
        <v>69</v>
      </c>
      <c r="AY102" s="245" t="s">
        <v>128</v>
      </c>
    </row>
    <row r="103" s="15" customFormat="1">
      <c r="A103" s="15"/>
      <c r="B103" s="246"/>
      <c r="C103" s="247"/>
      <c r="D103" s="226" t="s">
        <v>139</v>
      </c>
      <c r="E103" s="248" t="s">
        <v>19</v>
      </c>
      <c r="F103" s="249" t="s">
        <v>142</v>
      </c>
      <c r="G103" s="247"/>
      <c r="H103" s="250">
        <v>23.399999999999999</v>
      </c>
      <c r="I103" s="251"/>
      <c r="J103" s="247"/>
      <c r="K103" s="247"/>
      <c r="L103" s="252"/>
      <c r="M103" s="253"/>
      <c r="N103" s="254"/>
      <c r="O103" s="254"/>
      <c r="P103" s="254"/>
      <c r="Q103" s="254"/>
      <c r="R103" s="254"/>
      <c r="S103" s="254"/>
      <c r="T103" s="255"/>
      <c r="U103" s="15"/>
      <c r="V103" s="15"/>
      <c r="W103" s="15"/>
      <c r="X103" s="15"/>
      <c r="Y103" s="15"/>
      <c r="Z103" s="15"/>
      <c r="AA103" s="15"/>
      <c r="AB103" s="15"/>
      <c r="AC103" s="15"/>
      <c r="AD103" s="15"/>
      <c r="AE103" s="15"/>
      <c r="AT103" s="256" t="s">
        <v>139</v>
      </c>
      <c r="AU103" s="256" t="s">
        <v>79</v>
      </c>
      <c r="AV103" s="15" t="s">
        <v>135</v>
      </c>
      <c r="AW103" s="15" t="s">
        <v>31</v>
      </c>
      <c r="AX103" s="15" t="s">
        <v>77</v>
      </c>
      <c r="AY103" s="256" t="s">
        <v>128</v>
      </c>
    </row>
    <row r="104" s="2" customFormat="1" ht="33" customHeight="1">
      <c r="A104" s="40"/>
      <c r="B104" s="41"/>
      <c r="C104" s="206" t="s">
        <v>135</v>
      </c>
      <c r="D104" s="206" t="s">
        <v>130</v>
      </c>
      <c r="E104" s="207" t="s">
        <v>155</v>
      </c>
      <c r="F104" s="208" t="s">
        <v>156</v>
      </c>
      <c r="G104" s="209" t="s">
        <v>157</v>
      </c>
      <c r="H104" s="210">
        <v>24</v>
      </c>
      <c r="I104" s="211"/>
      <c r="J104" s="212">
        <f>ROUND(I104*H104,2)</f>
        <v>0</v>
      </c>
      <c r="K104" s="208" t="s">
        <v>134</v>
      </c>
      <c r="L104" s="46"/>
      <c r="M104" s="213" t="s">
        <v>19</v>
      </c>
      <c r="N104" s="214" t="s">
        <v>40</v>
      </c>
      <c r="O104" s="86"/>
      <c r="P104" s="215">
        <f>O104*H104</f>
        <v>0</v>
      </c>
      <c r="Q104" s="215">
        <v>0.0020100000000000001</v>
      </c>
      <c r="R104" s="215">
        <f>Q104*H104</f>
        <v>0.048240000000000005</v>
      </c>
      <c r="S104" s="215">
        <v>0</v>
      </c>
      <c r="T104" s="216">
        <f>S104*H104</f>
        <v>0</v>
      </c>
      <c r="U104" s="40"/>
      <c r="V104" s="40"/>
      <c r="W104" s="40"/>
      <c r="X104" s="40"/>
      <c r="Y104" s="40"/>
      <c r="Z104" s="40"/>
      <c r="AA104" s="40"/>
      <c r="AB104" s="40"/>
      <c r="AC104" s="40"/>
      <c r="AD104" s="40"/>
      <c r="AE104" s="40"/>
      <c r="AR104" s="217" t="s">
        <v>135</v>
      </c>
      <c r="AT104" s="217" t="s">
        <v>130</v>
      </c>
      <c r="AU104" s="217" t="s">
        <v>79</v>
      </c>
      <c r="AY104" s="19" t="s">
        <v>128</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135</v>
      </c>
      <c r="BM104" s="217" t="s">
        <v>158</v>
      </c>
    </row>
    <row r="105" s="2" customFormat="1">
      <c r="A105" s="40"/>
      <c r="B105" s="41"/>
      <c r="C105" s="42"/>
      <c r="D105" s="219" t="s">
        <v>137</v>
      </c>
      <c r="E105" s="42"/>
      <c r="F105" s="220" t="s">
        <v>159</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137</v>
      </c>
      <c r="AU105" s="19" t="s">
        <v>79</v>
      </c>
    </row>
    <row r="106" s="2" customFormat="1">
      <c r="A106" s="40"/>
      <c r="B106" s="41"/>
      <c r="C106" s="42"/>
      <c r="D106" s="226" t="s">
        <v>160</v>
      </c>
      <c r="E106" s="42"/>
      <c r="F106" s="257" t="s">
        <v>161</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160</v>
      </c>
      <c r="AU106" s="19" t="s">
        <v>79</v>
      </c>
    </row>
    <row r="107" s="14" customFormat="1">
      <c r="A107" s="14"/>
      <c r="B107" s="235"/>
      <c r="C107" s="236"/>
      <c r="D107" s="226" t="s">
        <v>139</v>
      </c>
      <c r="E107" s="237" t="s">
        <v>19</v>
      </c>
      <c r="F107" s="238" t="s">
        <v>162</v>
      </c>
      <c r="G107" s="236"/>
      <c r="H107" s="239">
        <v>24</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139</v>
      </c>
      <c r="AU107" s="245" t="s">
        <v>79</v>
      </c>
      <c r="AV107" s="14" t="s">
        <v>79</v>
      </c>
      <c r="AW107" s="14" t="s">
        <v>31</v>
      </c>
      <c r="AX107" s="14" t="s">
        <v>69</v>
      </c>
      <c r="AY107" s="245" t="s">
        <v>128</v>
      </c>
    </row>
    <row r="108" s="15" customFormat="1">
      <c r="A108" s="15"/>
      <c r="B108" s="246"/>
      <c r="C108" s="247"/>
      <c r="D108" s="226" t="s">
        <v>139</v>
      </c>
      <c r="E108" s="248" t="s">
        <v>19</v>
      </c>
      <c r="F108" s="249" t="s">
        <v>142</v>
      </c>
      <c r="G108" s="247"/>
      <c r="H108" s="250">
        <v>24</v>
      </c>
      <c r="I108" s="251"/>
      <c r="J108" s="247"/>
      <c r="K108" s="247"/>
      <c r="L108" s="252"/>
      <c r="M108" s="253"/>
      <c r="N108" s="254"/>
      <c r="O108" s="254"/>
      <c r="P108" s="254"/>
      <c r="Q108" s="254"/>
      <c r="R108" s="254"/>
      <c r="S108" s="254"/>
      <c r="T108" s="255"/>
      <c r="U108" s="15"/>
      <c r="V108" s="15"/>
      <c r="W108" s="15"/>
      <c r="X108" s="15"/>
      <c r="Y108" s="15"/>
      <c r="Z108" s="15"/>
      <c r="AA108" s="15"/>
      <c r="AB108" s="15"/>
      <c r="AC108" s="15"/>
      <c r="AD108" s="15"/>
      <c r="AE108" s="15"/>
      <c r="AT108" s="256" t="s">
        <v>139</v>
      </c>
      <c r="AU108" s="256" t="s">
        <v>79</v>
      </c>
      <c r="AV108" s="15" t="s">
        <v>135</v>
      </c>
      <c r="AW108" s="15" t="s">
        <v>31</v>
      </c>
      <c r="AX108" s="15" t="s">
        <v>77</v>
      </c>
      <c r="AY108" s="256" t="s">
        <v>128</v>
      </c>
    </row>
    <row r="109" s="2" customFormat="1" ht="44.25" customHeight="1">
      <c r="A109" s="40"/>
      <c r="B109" s="41"/>
      <c r="C109" s="206" t="s">
        <v>163</v>
      </c>
      <c r="D109" s="206" t="s">
        <v>130</v>
      </c>
      <c r="E109" s="207" t="s">
        <v>164</v>
      </c>
      <c r="F109" s="208" t="s">
        <v>165</v>
      </c>
      <c r="G109" s="209" t="s">
        <v>157</v>
      </c>
      <c r="H109" s="210">
        <v>24</v>
      </c>
      <c r="I109" s="211"/>
      <c r="J109" s="212">
        <f>ROUND(I109*H109,2)</f>
        <v>0</v>
      </c>
      <c r="K109" s="208" t="s">
        <v>134</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135</v>
      </c>
      <c r="AT109" s="217" t="s">
        <v>130</v>
      </c>
      <c r="AU109" s="217" t="s">
        <v>79</v>
      </c>
      <c r="AY109" s="19" t="s">
        <v>128</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135</v>
      </c>
      <c r="BM109" s="217" t="s">
        <v>166</v>
      </c>
    </row>
    <row r="110" s="2" customFormat="1">
      <c r="A110" s="40"/>
      <c r="B110" s="41"/>
      <c r="C110" s="42"/>
      <c r="D110" s="219" t="s">
        <v>137</v>
      </c>
      <c r="E110" s="42"/>
      <c r="F110" s="220" t="s">
        <v>167</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137</v>
      </c>
      <c r="AU110" s="19" t="s">
        <v>79</v>
      </c>
    </row>
    <row r="111" s="14" customFormat="1">
      <c r="A111" s="14"/>
      <c r="B111" s="235"/>
      <c r="C111" s="236"/>
      <c r="D111" s="226" t="s">
        <v>139</v>
      </c>
      <c r="E111" s="237" t="s">
        <v>19</v>
      </c>
      <c r="F111" s="238" t="s">
        <v>168</v>
      </c>
      <c r="G111" s="236"/>
      <c r="H111" s="239">
        <v>24</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139</v>
      </c>
      <c r="AU111" s="245" t="s">
        <v>79</v>
      </c>
      <c r="AV111" s="14" t="s">
        <v>79</v>
      </c>
      <c r="AW111" s="14" t="s">
        <v>31</v>
      </c>
      <c r="AX111" s="14" t="s">
        <v>69</v>
      </c>
      <c r="AY111" s="245" t="s">
        <v>128</v>
      </c>
    </row>
    <row r="112" s="15" customFormat="1">
      <c r="A112" s="15"/>
      <c r="B112" s="246"/>
      <c r="C112" s="247"/>
      <c r="D112" s="226" t="s">
        <v>139</v>
      </c>
      <c r="E112" s="248" t="s">
        <v>19</v>
      </c>
      <c r="F112" s="249" t="s">
        <v>142</v>
      </c>
      <c r="G112" s="247"/>
      <c r="H112" s="250">
        <v>24</v>
      </c>
      <c r="I112" s="251"/>
      <c r="J112" s="247"/>
      <c r="K112" s="247"/>
      <c r="L112" s="252"/>
      <c r="M112" s="253"/>
      <c r="N112" s="254"/>
      <c r="O112" s="254"/>
      <c r="P112" s="254"/>
      <c r="Q112" s="254"/>
      <c r="R112" s="254"/>
      <c r="S112" s="254"/>
      <c r="T112" s="255"/>
      <c r="U112" s="15"/>
      <c r="V112" s="15"/>
      <c r="W112" s="15"/>
      <c r="X112" s="15"/>
      <c r="Y112" s="15"/>
      <c r="Z112" s="15"/>
      <c r="AA112" s="15"/>
      <c r="AB112" s="15"/>
      <c r="AC112" s="15"/>
      <c r="AD112" s="15"/>
      <c r="AE112" s="15"/>
      <c r="AT112" s="256" t="s">
        <v>139</v>
      </c>
      <c r="AU112" s="256" t="s">
        <v>79</v>
      </c>
      <c r="AV112" s="15" t="s">
        <v>135</v>
      </c>
      <c r="AW112" s="15" t="s">
        <v>31</v>
      </c>
      <c r="AX112" s="15" t="s">
        <v>77</v>
      </c>
      <c r="AY112" s="256" t="s">
        <v>128</v>
      </c>
    </row>
    <row r="113" s="2" customFormat="1" ht="62.7" customHeight="1">
      <c r="A113" s="40"/>
      <c r="B113" s="41"/>
      <c r="C113" s="206" t="s">
        <v>169</v>
      </c>
      <c r="D113" s="206" t="s">
        <v>130</v>
      </c>
      <c r="E113" s="207" t="s">
        <v>170</v>
      </c>
      <c r="F113" s="208" t="s">
        <v>171</v>
      </c>
      <c r="G113" s="209" t="s">
        <v>133</v>
      </c>
      <c r="H113" s="210">
        <v>229.125</v>
      </c>
      <c r="I113" s="211"/>
      <c r="J113" s="212">
        <f>ROUND(I113*H113,2)</f>
        <v>0</v>
      </c>
      <c r="K113" s="208" t="s">
        <v>172</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135</v>
      </c>
      <c r="AT113" s="217" t="s">
        <v>130</v>
      </c>
      <c r="AU113" s="217" t="s">
        <v>79</v>
      </c>
      <c r="AY113" s="19" t="s">
        <v>128</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135</v>
      </c>
      <c r="BM113" s="217" t="s">
        <v>173</v>
      </c>
    </row>
    <row r="114" s="2" customFormat="1">
      <c r="A114" s="40"/>
      <c r="B114" s="41"/>
      <c r="C114" s="42"/>
      <c r="D114" s="219" t="s">
        <v>137</v>
      </c>
      <c r="E114" s="42"/>
      <c r="F114" s="220" t="s">
        <v>174</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137</v>
      </c>
      <c r="AU114" s="19" t="s">
        <v>79</v>
      </c>
    </row>
    <row r="115" s="14" customFormat="1">
      <c r="A115" s="14"/>
      <c r="B115" s="235"/>
      <c r="C115" s="236"/>
      <c r="D115" s="226" t="s">
        <v>139</v>
      </c>
      <c r="E115" s="237" t="s">
        <v>19</v>
      </c>
      <c r="F115" s="238" t="s">
        <v>175</v>
      </c>
      <c r="G115" s="236"/>
      <c r="H115" s="239">
        <v>66.632999999999996</v>
      </c>
      <c r="I115" s="240"/>
      <c r="J115" s="236"/>
      <c r="K115" s="236"/>
      <c r="L115" s="241"/>
      <c r="M115" s="242"/>
      <c r="N115" s="243"/>
      <c r="O115" s="243"/>
      <c r="P115" s="243"/>
      <c r="Q115" s="243"/>
      <c r="R115" s="243"/>
      <c r="S115" s="243"/>
      <c r="T115" s="244"/>
      <c r="U115" s="14"/>
      <c r="V115" s="14"/>
      <c r="W115" s="14"/>
      <c r="X115" s="14"/>
      <c r="Y115" s="14"/>
      <c r="Z115" s="14"/>
      <c r="AA115" s="14"/>
      <c r="AB115" s="14"/>
      <c r="AC115" s="14"/>
      <c r="AD115" s="14"/>
      <c r="AE115" s="14"/>
      <c r="AT115" s="245" t="s">
        <v>139</v>
      </c>
      <c r="AU115" s="245" t="s">
        <v>79</v>
      </c>
      <c r="AV115" s="14" t="s">
        <v>79</v>
      </c>
      <c r="AW115" s="14" t="s">
        <v>31</v>
      </c>
      <c r="AX115" s="14" t="s">
        <v>69</v>
      </c>
      <c r="AY115" s="245" t="s">
        <v>128</v>
      </c>
    </row>
    <row r="116" s="14" customFormat="1">
      <c r="A116" s="14"/>
      <c r="B116" s="235"/>
      <c r="C116" s="236"/>
      <c r="D116" s="226" t="s">
        <v>139</v>
      </c>
      <c r="E116" s="237" t="s">
        <v>19</v>
      </c>
      <c r="F116" s="238" t="s">
        <v>176</v>
      </c>
      <c r="G116" s="236"/>
      <c r="H116" s="239">
        <v>139.09200000000001</v>
      </c>
      <c r="I116" s="240"/>
      <c r="J116" s="236"/>
      <c r="K116" s="236"/>
      <c r="L116" s="241"/>
      <c r="M116" s="242"/>
      <c r="N116" s="243"/>
      <c r="O116" s="243"/>
      <c r="P116" s="243"/>
      <c r="Q116" s="243"/>
      <c r="R116" s="243"/>
      <c r="S116" s="243"/>
      <c r="T116" s="244"/>
      <c r="U116" s="14"/>
      <c r="V116" s="14"/>
      <c r="W116" s="14"/>
      <c r="X116" s="14"/>
      <c r="Y116" s="14"/>
      <c r="Z116" s="14"/>
      <c r="AA116" s="14"/>
      <c r="AB116" s="14"/>
      <c r="AC116" s="14"/>
      <c r="AD116" s="14"/>
      <c r="AE116" s="14"/>
      <c r="AT116" s="245" t="s">
        <v>139</v>
      </c>
      <c r="AU116" s="245" t="s">
        <v>79</v>
      </c>
      <c r="AV116" s="14" t="s">
        <v>79</v>
      </c>
      <c r="AW116" s="14" t="s">
        <v>31</v>
      </c>
      <c r="AX116" s="14" t="s">
        <v>69</v>
      </c>
      <c r="AY116" s="245" t="s">
        <v>128</v>
      </c>
    </row>
    <row r="117" s="14" customFormat="1">
      <c r="A117" s="14"/>
      <c r="B117" s="235"/>
      <c r="C117" s="236"/>
      <c r="D117" s="226" t="s">
        <v>139</v>
      </c>
      <c r="E117" s="237" t="s">
        <v>19</v>
      </c>
      <c r="F117" s="238" t="s">
        <v>177</v>
      </c>
      <c r="G117" s="236"/>
      <c r="H117" s="239">
        <v>23.399999999999999</v>
      </c>
      <c r="I117" s="240"/>
      <c r="J117" s="236"/>
      <c r="K117" s="236"/>
      <c r="L117" s="241"/>
      <c r="M117" s="242"/>
      <c r="N117" s="243"/>
      <c r="O117" s="243"/>
      <c r="P117" s="243"/>
      <c r="Q117" s="243"/>
      <c r="R117" s="243"/>
      <c r="S117" s="243"/>
      <c r="T117" s="244"/>
      <c r="U117" s="14"/>
      <c r="V117" s="14"/>
      <c r="W117" s="14"/>
      <c r="X117" s="14"/>
      <c r="Y117" s="14"/>
      <c r="Z117" s="14"/>
      <c r="AA117" s="14"/>
      <c r="AB117" s="14"/>
      <c r="AC117" s="14"/>
      <c r="AD117" s="14"/>
      <c r="AE117" s="14"/>
      <c r="AT117" s="245" t="s">
        <v>139</v>
      </c>
      <c r="AU117" s="245" t="s">
        <v>79</v>
      </c>
      <c r="AV117" s="14" t="s">
        <v>79</v>
      </c>
      <c r="AW117" s="14" t="s">
        <v>31</v>
      </c>
      <c r="AX117" s="14" t="s">
        <v>69</v>
      </c>
      <c r="AY117" s="245" t="s">
        <v>128</v>
      </c>
    </row>
    <row r="118" s="15" customFormat="1">
      <c r="A118" s="15"/>
      <c r="B118" s="246"/>
      <c r="C118" s="247"/>
      <c r="D118" s="226" t="s">
        <v>139</v>
      </c>
      <c r="E118" s="248" t="s">
        <v>19</v>
      </c>
      <c r="F118" s="249" t="s">
        <v>142</v>
      </c>
      <c r="G118" s="247"/>
      <c r="H118" s="250">
        <v>229.12500000000003</v>
      </c>
      <c r="I118" s="251"/>
      <c r="J118" s="247"/>
      <c r="K118" s="247"/>
      <c r="L118" s="252"/>
      <c r="M118" s="253"/>
      <c r="N118" s="254"/>
      <c r="O118" s="254"/>
      <c r="P118" s="254"/>
      <c r="Q118" s="254"/>
      <c r="R118" s="254"/>
      <c r="S118" s="254"/>
      <c r="T118" s="255"/>
      <c r="U118" s="15"/>
      <c r="V118" s="15"/>
      <c r="W118" s="15"/>
      <c r="X118" s="15"/>
      <c r="Y118" s="15"/>
      <c r="Z118" s="15"/>
      <c r="AA118" s="15"/>
      <c r="AB118" s="15"/>
      <c r="AC118" s="15"/>
      <c r="AD118" s="15"/>
      <c r="AE118" s="15"/>
      <c r="AT118" s="256" t="s">
        <v>139</v>
      </c>
      <c r="AU118" s="256" t="s">
        <v>79</v>
      </c>
      <c r="AV118" s="15" t="s">
        <v>135</v>
      </c>
      <c r="AW118" s="15" t="s">
        <v>31</v>
      </c>
      <c r="AX118" s="15" t="s">
        <v>77</v>
      </c>
      <c r="AY118" s="256" t="s">
        <v>128</v>
      </c>
    </row>
    <row r="119" s="2" customFormat="1" ht="16.5" customHeight="1">
      <c r="A119" s="40"/>
      <c r="B119" s="41"/>
      <c r="C119" s="206" t="s">
        <v>178</v>
      </c>
      <c r="D119" s="206" t="s">
        <v>130</v>
      </c>
      <c r="E119" s="207" t="s">
        <v>179</v>
      </c>
      <c r="F119" s="208" t="s">
        <v>180</v>
      </c>
      <c r="G119" s="209" t="s">
        <v>133</v>
      </c>
      <c r="H119" s="210">
        <v>229.125</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135</v>
      </c>
      <c r="AT119" s="217" t="s">
        <v>130</v>
      </c>
      <c r="AU119" s="217" t="s">
        <v>79</v>
      </c>
      <c r="AY119" s="19" t="s">
        <v>128</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135</v>
      </c>
      <c r="BM119" s="217" t="s">
        <v>181</v>
      </c>
    </row>
    <row r="120" s="14" customFormat="1">
      <c r="A120" s="14"/>
      <c r="B120" s="235"/>
      <c r="C120" s="236"/>
      <c r="D120" s="226" t="s">
        <v>139</v>
      </c>
      <c r="E120" s="237" t="s">
        <v>19</v>
      </c>
      <c r="F120" s="238" t="s">
        <v>182</v>
      </c>
      <c r="G120" s="236"/>
      <c r="H120" s="239">
        <v>229.125</v>
      </c>
      <c r="I120" s="240"/>
      <c r="J120" s="236"/>
      <c r="K120" s="236"/>
      <c r="L120" s="241"/>
      <c r="M120" s="242"/>
      <c r="N120" s="243"/>
      <c r="O120" s="243"/>
      <c r="P120" s="243"/>
      <c r="Q120" s="243"/>
      <c r="R120" s="243"/>
      <c r="S120" s="243"/>
      <c r="T120" s="244"/>
      <c r="U120" s="14"/>
      <c r="V120" s="14"/>
      <c r="W120" s="14"/>
      <c r="X120" s="14"/>
      <c r="Y120" s="14"/>
      <c r="Z120" s="14"/>
      <c r="AA120" s="14"/>
      <c r="AB120" s="14"/>
      <c r="AC120" s="14"/>
      <c r="AD120" s="14"/>
      <c r="AE120" s="14"/>
      <c r="AT120" s="245" t="s">
        <v>139</v>
      </c>
      <c r="AU120" s="245" t="s">
        <v>79</v>
      </c>
      <c r="AV120" s="14" t="s">
        <v>79</v>
      </c>
      <c r="AW120" s="14" t="s">
        <v>31</v>
      </c>
      <c r="AX120" s="14" t="s">
        <v>69</v>
      </c>
      <c r="AY120" s="245" t="s">
        <v>128</v>
      </c>
    </row>
    <row r="121" s="15" customFormat="1">
      <c r="A121" s="15"/>
      <c r="B121" s="246"/>
      <c r="C121" s="247"/>
      <c r="D121" s="226" t="s">
        <v>139</v>
      </c>
      <c r="E121" s="248" t="s">
        <v>19</v>
      </c>
      <c r="F121" s="249" t="s">
        <v>142</v>
      </c>
      <c r="G121" s="247"/>
      <c r="H121" s="250">
        <v>229.125</v>
      </c>
      <c r="I121" s="251"/>
      <c r="J121" s="247"/>
      <c r="K121" s="247"/>
      <c r="L121" s="252"/>
      <c r="M121" s="253"/>
      <c r="N121" s="254"/>
      <c r="O121" s="254"/>
      <c r="P121" s="254"/>
      <c r="Q121" s="254"/>
      <c r="R121" s="254"/>
      <c r="S121" s="254"/>
      <c r="T121" s="255"/>
      <c r="U121" s="15"/>
      <c r="V121" s="15"/>
      <c r="W121" s="15"/>
      <c r="X121" s="15"/>
      <c r="Y121" s="15"/>
      <c r="Z121" s="15"/>
      <c r="AA121" s="15"/>
      <c r="AB121" s="15"/>
      <c r="AC121" s="15"/>
      <c r="AD121" s="15"/>
      <c r="AE121" s="15"/>
      <c r="AT121" s="256" t="s">
        <v>139</v>
      </c>
      <c r="AU121" s="256" t="s">
        <v>79</v>
      </c>
      <c r="AV121" s="15" t="s">
        <v>135</v>
      </c>
      <c r="AW121" s="15" t="s">
        <v>31</v>
      </c>
      <c r="AX121" s="15" t="s">
        <v>77</v>
      </c>
      <c r="AY121" s="256" t="s">
        <v>128</v>
      </c>
    </row>
    <row r="122" s="2" customFormat="1" ht="37.8" customHeight="1">
      <c r="A122" s="40"/>
      <c r="B122" s="41"/>
      <c r="C122" s="206" t="s">
        <v>183</v>
      </c>
      <c r="D122" s="206" t="s">
        <v>130</v>
      </c>
      <c r="E122" s="207" t="s">
        <v>184</v>
      </c>
      <c r="F122" s="208" t="s">
        <v>185</v>
      </c>
      <c r="G122" s="209" t="s">
        <v>133</v>
      </c>
      <c r="H122" s="210">
        <v>28.050000000000001</v>
      </c>
      <c r="I122" s="211"/>
      <c r="J122" s="212">
        <f>ROUND(I122*H122,2)</f>
        <v>0</v>
      </c>
      <c r="K122" s="208" t="s">
        <v>134</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135</v>
      </c>
      <c r="AT122" s="217" t="s">
        <v>130</v>
      </c>
      <c r="AU122" s="217" t="s">
        <v>79</v>
      </c>
      <c r="AY122" s="19" t="s">
        <v>128</v>
      </c>
      <c r="BE122" s="218">
        <f>IF(N122="základní",J122,0)</f>
        <v>0</v>
      </c>
      <c r="BF122" s="218">
        <f>IF(N122="snížená",J122,0)</f>
        <v>0</v>
      </c>
      <c r="BG122" s="218">
        <f>IF(N122="zákl. přenesená",J122,0)</f>
        <v>0</v>
      </c>
      <c r="BH122" s="218">
        <f>IF(N122="sníž. přenesená",J122,0)</f>
        <v>0</v>
      </c>
      <c r="BI122" s="218">
        <f>IF(N122="nulová",J122,0)</f>
        <v>0</v>
      </c>
      <c r="BJ122" s="19" t="s">
        <v>77</v>
      </c>
      <c r="BK122" s="218">
        <f>ROUND(I122*H122,2)</f>
        <v>0</v>
      </c>
      <c r="BL122" s="19" t="s">
        <v>135</v>
      </c>
      <c r="BM122" s="217" t="s">
        <v>186</v>
      </c>
    </row>
    <row r="123" s="2" customFormat="1">
      <c r="A123" s="40"/>
      <c r="B123" s="41"/>
      <c r="C123" s="42"/>
      <c r="D123" s="219" t="s">
        <v>137</v>
      </c>
      <c r="E123" s="42"/>
      <c r="F123" s="220" t="s">
        <v>187</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137</v>
      </c>
      <c r="AU123" s="19" t="s">
        <v>79</v>
      </c>
    </row>
    <row r="124" s="13" customFormat="1">
      <c r="A124" s="13"/>
      <c r="B124" s="224"/>
      <c r="C124" s="225"/>
      <c r="D124" s="226" t="s">
        <v>139</v>
      </c>
      <c r="E124" s="227" t="s">
        <v>19</v>
      </c>
      <c r="F124" s="228" t="s">
        <v>188</v>
      </c>
      <c r="G124" s="225"/>
      <c r="H124" s="227" t="s">
        <v>19</v>
      </c>
      <c r="I124" s="229"/>
      <c r="J124" s="225"/>
      <c r="K124" s="225"/>
      <c r="L124" s="230"/>
      <c r="M124" s="231"/>
      <c r="N124" s="232"/>
      <c r="O124" s="232"/>
      <c r="P124" s="232"/>
      <c r="Q124" s="232"/>
      <c r="R124" s="232"/>
      <c r="S124" s="232"/>
      <c r="T124" s="233"/>
      <c r="U124" s="13"/>
      <c r="V124" s="13"/>
      <c r="W124" s="13"/>
      <c r="X124" s="13"/>
      <c r="Y124" s="13"/>
      <c r="Z124" s="13"/>
      <c r="AA124" s="13"/>
      <c r="AB124" s="13"/>
      <c r="AC124" s="13"/>
      <c r="AD124" s="13"/>
      <c r="AE124" s="13"/>
      <c r="AT124" s="234" t="s">
        <v>139</v>
      </c>
      <c r="AU124" s="234" t="s">
        <v>79</v>
      </c>
      <c r="AV124" s="13" t="s">
        <v>77</v>
      </c>
      <c r="AW124" s="13" t="s">
        <v>31</v>
      </c>
      <c r="AX124" s="13" t="s">
        <v>69</v>
      </c>
      <c r="AY124" s="234" t="s">
        <v>128</v>
      </c>
    </row>
    <row r="125" s="14" customFormat="1">
      <c r="A125" s="14"/>
      <c r="B125" s="235"/>
      <c r="C125" s="236"/>
      <c r="D125" s="226" t="s">
        <v>139</v>
      </c>
      <c r="E125" s="237" t="s">
        <v>19</v>
      </c>
      <c r="F125" s="238" t="s">
        <v>189</v>
      </c>
      <c r="G125" s="236"/>
      <c r="H125" s="239">
        <v>14.1</v>
      </c>
      <c r="I125" s="240"/>
      <c r="J125" s="236"/>
      <c r="K125" s="236"/>
      <c r="L125" s="241"/>
      <c r="M125" s="242"/>
      <c r="N125" s="243"/>
      <c r="O125" s="243"/>
      <c r="P125" s="243"/>
      <c r="Q125" s="243"/>
      <c r="R125" s="243"/>
      <c r="S125" s="243"/>
      <c r="T125" s="244"/>
      <c r="U125" s="14"/>
      <c r="V125" s="14"/>
      <c r="W125" s="14"/>
      <c r="X125" s="14"/>
      <c r="Y125" s="14"/>
      <c r="Z125" s="14"/>
      <c r="AA125" s="14"/>
      <c r="AB125" s="14"/>
      <c r="AC125" s="14"/>
      <c r="AD125" s="14"/>
      <c r="AE125" s="14"/>
      <c r="AT125" s="245" t="s">
        <v>139</v>
      </c>
      <c r="AU125" s="245" t="s">
        <v>79</v>
      </c>
      <c r="AV125" s="14" t="s">
        <v>79</v>
      </c>
      <c r="AW125" s="14" t="s">
        <v>31</v>
      </c>
      <c r="AX125" s="14" t="s">
        <v>69</v>
      </c>
      <c r="AY125" s="245" t="s">
        <v>128</v>
      </c>
    </row>
    <row r="126" s="14" customFormat="1">
      <c r="A126" s="14"/>
      <c r="B126" s="235"/>
      <c r="C126" s="236"/>
      <c r="D126" s="226" t="s">
        <v>139</v>
      </c>
      <c r="E126" s="237" t="s">
        <v>19</v>
      </c>
      <c r="F126" s="238" t="s">
        <v>190</v>
      </c>
      <c r="G126" s="236"/>
      <c r="H126" s="239">
        <v>13.949999999999999</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139</v>
      </c>
      <c r="AU126" s="245" t="s">
        <v>79</v>
      </c>
      <c r="AV126" s="14" t="s">
        <v>79</v>
      </c>
      <c r="AW126" s="14" t="s">
        <v>31</v>
      </c>
      <c r="AX126" s="14" t="s">
        <v>69</v>
      </c>
      <c r="AY126" s="245" t="s">
        <v>128</v>
      </c>
    </row>
    <row r="127" s="15" customFormat="1">
      <c r="A127" s="15"/>
      <c r="B127" s="246"/>
      <c r="C127" s="247"/>
      <c r="D127" s="226" t="s">
        <v>139</v>
      </c>
      <c r="E127" s="248" t="s">
        <v>19</v>
      </c>
      <c r="F127" s="249" t="s">
        <v>142</v>
      </c>
      <c r="G127" s="247"/>
      <c r="H127" s="250">
        <v>28.049999999999997</v>
      </c>
      <c r="I127" s="251"/>
      <c r="J127" s="247"/>
      <c r="K127" s="247"/>
      <c r="L127" s="252"/>
      <c r="M127" s="253"/>
      <c r="N127" s="254"/>
      <c r="O127" s="254"/>
      <c r="P127" s="254"/>
      <c r="Q127" s="254"/>
      <c r="R127" s="254"/>
      <c r="S127" s="254"/>
      <c r="T127" s="255"/>
      <c r="U127" s="15"/>
      <c r="V127" s="15"/>
      <c r="W127" s="15"/>
      <c r="X127" s="15"/>
      <c r="Y127" s="15"/>
      <c r="Z127" s="15"/>
      <c r="AA127" s="15"/>
      <c r="AB127" s="15"/>
      <c r="AC127" s="15"/>
      <c r="AD127" s="15"/>
      <c r="AE127" s="15"/>
      <c r="AT127" s="256" t="s">
        <v>139</v>
      </c>
      <c r="AU127" s="256" t="s">
        <v>79</v>
      </c>
      <c r="AV127" s="15" t="s">
        <v>135</v>
      </c>
      <c r="AW127" s="15" t="s">
        <v>31</v>
      </c>
      <c r="AX127" s="15" t="s">
        <v>77</v>
      </c>
      <c r="AY127" s="256" t="s">
        <v>128</v>
      </c>
    </row>
    <row r="128" s="2" customFormat="1" ht="16.5" customHeight="1">
      <c r="A128" s="40"/>
      <c r="B128" s="41"/>
      <c r="C128" s="258" t="s">
        <v>191</v>
      </c>
      <c r="D128" s="258" t="s">
        <v>192</v>
      </c>
      <c r="E128" s="259" t="s">
        <v>193</v>
      </c>
      <c r="F128" s="260" t="s">
        <v>194</v>
      </c>
      <c r="G128" s="261" t="s">
        <v>195</v>
      </c>
      <c r="H128" s="262">
        <v>56.100000000000001</v>
      </c>
      <c r="I128" s="263"/>
      <c r="J128" s="264">
        <f>ROUND(I128*H128,2)</f>
        <v>0</v>
      </c>
      <c r="K128" s="260" t="s">
        <v>134</v>
      </c>
      <c r="L128" s="265"/>
      <c r="M128" s="266" t="s">
        <v>19</v>
      </c>
      <c r="N128" s="267" t="s">
        <v>40</v>
      </c>
      <c r="O128" s="86"/>
      <c r="P128" s="215">
        <f>O128*H128</f>
        <v>0</v>
      </c>
      <c r="Q128" s="215">
        <v>1</v>
      </c>
      <c r="R128" s="215">
        <f>Q128*H128</f>
        <v>56.100000000000001</v>
      </c>
      <c r="S128" s="215">
        <v>0</v>
      </c>
      <c r="T128" s="216">
        <f>S128*H128</f>
        <v>0</v>
      </c>
      <c r="U128" s="40"/>
      <c r="V128" s="40"/>
      <c r="W128" s="40"/>
      <c r="X128" s="40"/>
      <c r="Y128" s="40"/>
      <c r="Z128" s="40"/>
      <c r="AA128" s="40"/>
      <c r="AB128" s="40"/>
      <c r="AC128" s="40"/>
      <c r="AD128" s="40"/>
      <c r="AE128" s="40"/>
      <c r="AR128" s="217" t="s">
        <v>183</v>
      </c>
      <c r="AT128" s="217" t="s">
        <v>192</v>
      </c>
      <c r="AU128" s="217" t="s">
        <v>79</v>
      </c>
      <c r="AY128" s="19" t="s">
        <v>128</v>
      </c>
      <c r="BE128" s="218">
        <f>IF(N128="základní",J128,0)</f>
        <v>0</v>
      </c>
      <c r="BF128" s="218">
        <f>IF(N128="snížená",J128,0)</f>
        <v>0</v>
      </c>
      <c r="BG128" s="218">
        <f>IF(N128="zákl. přenesená",J128,0)</f>
        <v>0</v>
      </c>
      <c r="BH128" s="218">
        <f>IF(N128="sníž. přenesená",J128,0)</f>
        <v>0</v>
      </c>
      <c r="BI128" s="218">
        <f>IF(N128="nulová",J128,0)</f>
        <v>0</v>
      </c>
      <c r="BJ128" s="19" t="s">
        <v>77</v>
      </c>
      <c r="BK128" s="218">
        <f>ROUND(I128*H128,2)</f>
        <v>0</v>
      </c>
      <c r="BL128" s="19" t="s">
        <v>135</v>
      </c>
      <c r="BM128" s="217" t="s">
        <v>196</v>
      </c>
    </row>
    <row r="129" s="14" customFormat="1">
      <c r="A129" s="14"/>
      <c r="B129" s="235"/>
      <c r="C129" s="236"/>
      <c r="D129" s="226" t="s">
        <v>139</v>
      </c>
      <c r="E129" s="236"/>
      <c r="F129" s="238" t="s">
        <v>197</v>
      </c>
      <c r="G129" s="236"/>
      <c r="H129" s="239">
        <v>56.100000000000001</v>
      </c>
      <c r="I129" s="240"/>
      <c r="J129" s="236"/>
      <c r="K129" s="236"/>
      <c r="L129" s="241"/>
      <c r="M129" s="242"/>
      <c r="N129" s="243"/>
      <c r="O129" s="243"/>
      <c r="P129" s="243"/>
      <c r="Q129" s="243"/>
      <c r="R129" s="243"/>
      <c r="S129" s="243"/>
      <c r="T129" s="244"/>
      <c r="U129" s="14"/>
      <c r="V129" s="14"/>
      <c r="W129" s="14"/>
      <c r="X129" s="14"/>
      <c r="Y129" s="14"/>
      <c r="Z129" s="14"/>
      <c r="AA129" s="14"/>
      <c r="AB129" s="14"/>
      <c r="AC129" s="14"/>
      <c r="AD129" s="14"/>
      <c r="AE129" s="14"/>
      <c r="AT129" s="245" t="s">
        <v>139</v>
      </c>
      <c r="AU129" s="245" t="s">
        <v>79</v>
      </c>
      <c r="AV129" s="14" t="s">
        <v>79</v>
      </c>
      <c r="AW129" s="14" t="s">
        <v>4</v>
      </c>
      <c r="AX129" s="14" t="s">
        <v>77</v>
      </c>
      <c r="AY129" s="245" t="s">
        <v>128</v>
      </c>
    </row>
    <row r="130" s="12" customFormat="1" ht="22.8" customHeight="1">
      <c r="A130" s="12"/>
      <c r="B130" s="190"/>
      <c r="C130" s="191"/>
      <c r="D130" s="192" t="s">
        <v>68</v>
      </c>
      <c r="E130" s="204" t="s">
        <v>79</v>
      </c>
      <c r="F130" s="204" t="s">
        <v>198</v>
      </c>
      <c r="G130" s="191"/>
      <c r="H130" s="191"/>
      <c r="I130" s="194"/>
      <c r="J130" s="205">
        <f>BK130</f>
        <v>0</v>
      </c>
      <c r="K130" s="191"/>
      <c r="L130" s="196"/>
      <c r="M130" s="197"/>
      <c r="N130" s="198"/>
      <c r="O130" s="198"/>
      <c r="P130" s="199">
        <f>SUM(P131:P147)</f>
        <v>0</v>
      </c>
      <c r="Q130" s="198"/>
      <c r="R130" s="199">
        <f>SUM(R131:R147)</f>
        <v>101.3494978</v>
      </c>
      <c r="S130" s="198"/>
      <c r="T130" s="200">
        <f>SUM(T131:T147)</f>
        <v>0</v>
      </c>
      <c r="U130" s="12"/>
      <c r="V130" s="12"/>
      <c r="W130" s="12"/>
      <c r="X130" s="12"/>
      <c r="Y130" s="12"/>
      <c r="Z130" s="12"/>
      <c r="AA130" s="12"/>
      <c r="AB130" s="12"/>
      <c r="AC130" s="12"/>
      <c r="AD130" s="12"/>
      <c r="AE130" s="12"/>
      <c r="AR130" s="201" t="s">
        <v>77</v>
      </c>
      <c r="AT130" s="202" t="s">
        <v>68</v>
      </c>
      <c r="AU130" s="202" t="s">
        <v>77</v>
      </c>
      <c r="AY130" s="201" t="s">
        <v>128</v>
      </c>
      <c r="BK130" s="203">
        <f>SUM(BK131:BK147)</f>
        <v>0</v>
      </c>
    </row>
    <row r="131" s="2" customFormat="1" ht="24.15" customHeight="1">
      <c r="A131" s="40"/>
      <c r="B131" s="41"/>
      <c r="C131" s="206" t="s">
        <v>199</v>
      </c>
      <c r="D131" s="206" t="s">
        <v>130</v>
      </c>
      <c r="E131" s="207" t="s">
        <v>200</v>
      </c>
      <c r="F131" s="208" t="s">
        <v>201</v>
      </c>
      <c r="G131" s="209" t="s">
        <v>133</v>
      </c>
      <c r="H131" s="210">
        <v>41.219999999999999</v>
      </c>
      <c r="I131" s="211"/>
      <c r="J131" s="212">
        <f>ROUND(I131*H131,2)</f>
        <v>0</v>
      </c>
      <c r="K131" s="208" t="s">
        <v>134</v>
      </c>
      <c r="L131" s="46"/>
      <c r="M131" s="213" t="s">
        <v>19</v>
      </c>
      <c r="N131" s="214" t="s">
        <v>40</v>
      </c>
      <c r="O131" s="86"/>
      <c r="P131" s="215">
        <f>O131*H131</f>
        <v>0</v>
      </c>
      <c r="Q131" s="215">
        <v>2.45329</v>
      </c>
      <c r="R131" s="215">
        <f>Q131*H131</f>
        <v>101.12461379999999</v>
      </c>
      <c r="S131" s="215">
        <v>0</v>
      </c>
      <c r="T131" s="216">
        <f>S131*H131</f>
        <v>0</v>
      </c>
      <c r="U131" s="40"/>
      <c r="V131" s="40"/>
      <c r="W131" s="40"/>
      <c r="X131" s="40"/>
      <c r="Y131" s="40"/>
      <c r="Z131" s="40"/>
      <c r="AA131" s="40"/>
      <c r="AB131" s="40"/>
      <c r="AC131" s="40"/>
      <c r="AD131" s="40"/>
      <c r="AE131" s="40"/>
      <c r="AR131" s="217" t="s">
        <v>135</v>
      </c>
      <c r="AT131" s="217" t="s">
        <v>130</v>
      </c>
      <c r="AU131" s="217" t="s">
        <v>79</v>
      </c>
      <c r="AY131" s="19" t="s">
        <v>128</v>
      </c>
      <c r="BE131" s="218">
        <f>IF(N131="základní",J131,0)</f>
        <v>0</v>
      </c>
      <c r="BF131" s="218">
        <f>IF(N131="snížená",J131,0)</f>
        <v>0</v>
      </c>
      <c r="BG131" s="218">
        <f>IF(N131="zákl. přenesená",J131,0)</f>
        <v>0</v>
      </c>
      <c r="BH131" s="218">
        <f>IF(N131="sníž. přenesená",J131,0)</f>
        <v>0</v>
      </c>
      <c r="BI131" s="218">
        <f>IF(N131="nulová",J131,0)</f>
        <v>0</v>
      </c>
      <c r="BJ131" s="19" t="s">
        <v>77</v>
      </c>
      <c r="BK131" s="218">
        <f>ROUND(I131*H131,2)</f>
        <v>0</v>
      </c>
      <c r="BL131" s="19" t="s">
        <v>135</v>
      </c>
      <c r="BM131" s="217" t="s">
        <v>202</v>
      </c>
    </row>
    <row r="132" s="2" customFormat="1">
      <c r="A132" s="40"/>
      <c r="B132" s="41"/>
      <c r="C132" s="42"/>
      <c r="D132" s="219" t="s">
        <v>137</v>
      </c>
      <c r="E132" s="42"/>
      <c r="F132" s="220" t="s">
        <v>203</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137</v>
      </c>
      <c r="AU132" s="19" t="s">
        <v>79</v>
      </c>
    </row>
    <row r="133" s="2" customFormat="1">
      <c r="A133" s="40"/>
      <c r="B133" s="41"/>
      <c r="C133" s="42"/>
      <c r="D133" s="226" t="s">
        <v>160</v>
      </c>
      <c r="E133" s="42"/>
      <c r="F133" s="257" t="s">
        <v>204</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160</v>
      </c>
      <c r="AU133" s="19" t="s">
        <v>79</v>
      </c>
    </row>
    <row r="134" s="14" customFormat="1">
      <c r="A134" s="14"/>
      <c r="B134" s="235"/>
      <c r="C134" s="236"/>
      <c r="D134" s="226" t="s">
        <v>139</v>
      </c>
      <c r="E134" s="237" t="s">
        <v>19</v>
      </c>
      <c r="F134" s="238" t="s">
        <v>205</v>
      </c>
      <c r="G134" s="236"/>
      <c r="H134" s="239">
        <v>9</v>
      </c>
      <c r="I134" s="240"/>
      <c r="J134" s="236"/>
      <c r="K134" s="236"/>
      <c r="L134" s="241"/>
      <c r="M134" s="242"/>
      <c r="N134" s="243"/>
      <c r="O134" s="243"/>
      <c r="P134" s="243"/>
      <c r="Q134" s="243"/>
      <c r="R134" s="243"/>
      <c r="S134" s="243"/>
      <c r="T134" s="244"/>
      <c r="U134" s="14"/>
      <c r="V134" s="14"/>
      <c r="W134" s="14"/>
      <c r="X134" s="14"/>
      <c r="Y134" s="14"/>
      <c r="Z134" s="14"/>
      <c r="AA134" s="14"/>
      <c r="AB134" s="14"/>
      <c r="AC134" s="14"/>
      <c r="AD134" s="14"/>
      <c r="AE134" s="14"/>
      <c r="AT134" s="245" t="s">
        <v>139</v>
      </c>
      <c r="AU134" s="245" t="s">
        <v>79</v>
      </c>
      <c r="AV134" s="14" t="s">
        <v>79</v>
      </c>
      <c r="AW134" s="14" t="s">
        <v>31</v>
      </c>
      <c r="AX134" s="14" t="s">
        <v>69</v>
      </c>
      <c r="AY134" s="245" t="s">
        <v>128</v>
      </c>
    </row>
    <row r="135" s="14" customFormat="1">
      <c r="A135" s="14"/>
      <c r="B135" s="235"/>
      <c r="C135" s="236"/>
      <c r="D135" s="226" t="s">
        <v>139</v>
      </c>
      <c r="E135" s="237" t="s">
        <v>19</v>
      </c>
      <c r="F135" s="238" t="s">
        <v>206</v>
      </c>
      <c r="G135" s="236"/>
      <c r="H135" s="239">
        <v>12.060000000000001</v>
      </c>
      <c r="I135" s="240"/>
      <c r="J135" s="236"/>
      <c r="K135" s="236"/>
      <c r="L135" s="241"/>
      <c r="M135" s="242"/>
      <c r="N135" s="243"/>
      <c r="O135" s="243"/>
      <c r="P135" s="243"/>
      <c r="Q135" s="243"/>
      <c r="R135" s="243"/>
      <c r="S135" s="243"/>
      <c r="T135" s="244"/>
      <c r="U135" s="14"/>
      <c r="V135" s="14"/>
      <c r="W135" s="14"/>
      <c r="X135" s="14"/>
      <c r="Y135" s="14"/>
      <c r="Z135" s="14"/>
      <c r="AA135" s="14"/>
      <c r="AB135" s="14"/>
      <c r="AC135" s="14"/>
      <c r="AD135" s="14"/>
      <c r="AE135" s="14"/>
      <c r="AT135" s="245" t="s">
        <v>139</v>
      </c>
      <c r="AU135" s="245" t="s">
        <v>79</v>
      </c>
      <c r="AV135" s="14" t="s">
        <v>79</v>
      </c>
      <c r="AW135" s="14" t="s">
        <v>31</v>
      </c>
      <c r="AX135" s="14" t="s">
        <v>69</v>
      </c>
      <c r="AY135" s="245" t="s">
        <v>128</v>
      </c>
    </row>
    <row r="136" s="14" customFormat="1">
      <c r="A136" s="14"/>
      <c r="B136" s="235"/>
      <c r="C136" s="236"/>
      <c r="D136" s="226" t="s">
        <v>139</v>
      </c>
      <c r="E136" s="237" t="s">
        <v>19</v>
      </c>
      <c r="F136" s="238" t="s">
        <v>207</v>
      </c>
      <c r="G136" s="236"/>
      <c r="H136" s="239">
        <v>20.16</v>
      </c>
      <c r="I136" s="240"/>
      <c r="J136" s="236"/>
      <c r="K136" s="236"/>
      <c r="L136" s="241"/>
      <c r="M136" s="242"/>
      <c r="N136" s="243"/>
      <c r="O136" s="243"/>
      <c r="P136" s="243"/>
      <c r="Q136" s="243"/>
      <c r="R136" s="243"/>
      <c r="S136" s="243"/>
      <c r="T136" s="244"/>
      <c r="U136" s="14"/>
      <c r="V136" s="14"/>
      <c r="W136" s="14"/>
      <c r="X136" s="14"/>
      <c r="Y136" s="14"/>
      <c r="Z136" s="14"/>
      <c r="AA136" s="14"/>
      <c r="AB136" s="14"/>
      <c r="AC136" s="14"/>
      <c r="AD136" s="14"/>
      <c r="AE136" s="14"/>
      <c r="AT136" s="245" t="s">
        <v>139</v>
      </c>
      <c r="AU136" s="245" t="s">
        <v>79</v>
      </c>
      <c r="AV136" s="14" t="s">
        <v>79</v>
      </c>
      <c r="AW136" s="14" t="s">
        <v>31</v>
      </c>
      <c r="AX136" s="14" t="s">
        <v>69</v>
      </c>
      <c r="AY136" s="245" t="s">
        <v>128</v>
      </c>
    </row>
    <row r="137" s="15" customFormat="1">
      <c r="A137" s="15"/>
      <c r="B137" s="246"/>
      <c r="C137" s="247"/>
      <c r="D137" s="226" t="s">
        <v>139</v>
      </c>
      <c r="E137" s="248" t="s">
        <v>19</v>
      </c>
      <c r="F137" s="249" t="s">
        <v>142</v>
      </c>
      <c r="G137" s="247"/>
      <c r="H137" s="250">
        <v>41.219999999999999</v>
      </c>
      <c r="I137" s="251"/>
      <c r="J137" s="247"/>
      <c r="K137" s="247"/>
      <c r="L137" s="252"/>
      <c r="M137" s="253"/>
      <c r="N137" s="254"/>
      <c r="O137" s="254"/>
      <c r="P137" s="254"/>
      <c r="Q137" s="254"/>
      <c r="R137" s="254"/>
      <c r="S137" s="254"/>
      <c r="T137" s="255"/>
      <c r="U137" s="15"/>
      <c r="V137" s="15"/>
      <c r="W137" s="15"/>
      <c r="X137" s="15"/>
      <c r="Y137" s="15"/>
      <c r="Z137" s="15"/>
      <c r="AA137" s="15"/>
      <c r="AB137" s="15"/>
      <c r="AC137" s="15"/>
      <c r="AD137" s="15"/>
      <c r="AE137" s="15"/>
      <c r="AT137" s="256" t="s">
        <v>139</v>
      </c>
      <c r="AU137" s="256" t="s">
        <v>79</v>
      </c>
      <c r="AV137" s="15" t="s">
        <v>135</v>
      </c>
      <c r="AW137" s="15" t="s">
        <v>31</v>
      </c>
      <c r="AX137" s="15" t="s">
        <v>77</v>
      </c>
      <c r="AY137" s="256" t="s">
        <v>128</v>
      </c>
    </row>
    <row r="138" s="2" customFormat="1" ht="16.5" customHeight="1">
      <c r="A138" s="40"/>
      <c r="B138" s="41"/>
      <c r="C138" s="206" t="s">
        <v>208</v>
      </c>
      <c r="D138" s="206" t="s">
        <v>130</v>
      </c>
      <c r="E138" s="207" t="s">
        <v>209</v>
      </c>
      <c r="F138" s="208" t="s">
        <v>210</v>
      </c>
      <c r="G138" s="209" t="s">
        <v>157</v>
      </c>
      <c r="H138" s="210">
        <v>83.599999999999994</v>
      </c>
      <c r="I138" s="211"/>
      <c r="J138" s="212">
        <f>ROUND(I138*H138,2)</f>
        <v>0</v>
      </c>
      <c r="K138" s="208" t="s">
        <v>134</v>
      </c>
      <c r="L138" s="46"/>
      <c r="M138" s="213" t="s">
        <v>19</v>
      </c>
      <c r="N138" s="214" t="s">
        <v>40</v>
      </c>
      <c r="O138" s="86"/>
      <c r="P138" s="215">
        <f>O138*H138</f>
        <v>0</v>
      </c>
      <c r="Q138" s="215">
        <v>0.0026900000000000001</v>
      </c>
      <c r="R138" s="215">
        <f>Q138*H138</f>
        <v>0.224884</v>
      </c>
      <c r="S138" s="215">
        <v>0</v>
      </c>
      <c r="T138" s="216">
        <f>S138*H138</f>
        <v>0</v>
      </c>
      <c r="U138" s="40"/>
      <c r="V138" s="40"/>
      <c r="W138" s="40"/>
      <c r="X138" s="40"/>
      <c r="Y138" s="40"/>
      <c r="Z138" s="40"/>
      <c r="AA138" s="40"/>
      <c r="AB138" s="40"/>
      <c r="AC138" s="40"/>
      <c r="AD138" s="40"/>
      <c r="AE138" s="40"/>
      <c r="AR138" s="217" t="s">
        <v>135</v>
      </c>
      <c r="AT138" s="217" t="s">
        <v>130</v>
      </c>
      <c r="AU138" s="217" t="s">
        <v>79</v>
      </c>
      <c r="AY138" s="19" t="s">
        <v>128</v>
      </c>
      <c r="BE138" s="218">
        <f>IF(N138="základní",J138,0)</f>
        <v>0</v>
      </c>
      <c r="BF138" s="218">
        <f>IF(N138="snížená",J138,0)</f>
        <v>0</v>
      </c>
      <c r="BG138" s="218">
        <f>IF(N138="zákl. přenesená",J138,0)</f>
        <v>0</v>
      </c>
      <c r="BH138" s="218">
        <f>IF(N138="sníž. přenesená",J138,0)</f>
        <v>0</v>
      </c>
      <c r="BI138" s="218">
        <f>IF(N138="nulová",J138,0)</f>
        <v>0</v>
      </c>
      <c r="BJ138" s="19" t="s">
        <v>77</v>
      </c>
      <c r="BK138" s="218">
        <f>ROUND(I138*H138,2)</f>
        <v>0</v>
      </c>
      <c r="BL138" s="19" t="s">
        <v>135</v>
      </c>
      <c r="BM138" s="217" t="s">
        <v>211</v>
      </c>
    </row>
    <row r="139" s="2" customFormat="1">
      <c r="A139" s="40"/>
      <c r="B139" s="41"/>
      <c r="C139" s="42"/>
      <c r="D139" s="219" t="s">
        <v>137</v>
      </c>
      <c r="E139" s="42"/>
      <c r="F139" s="220" t="s">
        <v>212</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137</v>
      </c>
      <c r="AU139" s="19" t="s">
        <v>79</v>
      </c>
    </row>
    <row r="140" s="2" customFormat="1">
      <c r="A140" s="40"/>
      <c r="B140" s="41"/>
      <c r="C140" s="42"/>
      <c r="D140" s="226" t="s">
        <v>160</v>
      </c>
      <c r="E140" s="42"/>
      <c r="F140" s="257" t="s">
        <v>213</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9" t="s">
        <v>160</v>
      </c>
      <c r="AU140" s="19" t="s">
        <v>79</v>
      </c>
    </row>
    <row r="141" s="14" customFormat="1">
      <c r="A141" s="14"/>
      <c r="B141" s="235"/>
      <c r="C141" s="236"/>
      <c r="D141" s="226" t="s">
        <v>139</v>
      </c>
      <c r="E141" s="237" t="s">
        <v>19</v>
      </c>
      <c r="F141" s="238" t="s">
        <v>214</v>
      </c>
      <c r="G141" s="236"/>
      <c r="H141" s="239">
        <v>18</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139</v>
      </c>
      <c r="AU141" s="245" t="s">
        <v>79</v>
      </c>
      <c r="AV141" s="14" t="s">
        <v>79</v>
      </c>
      <c r="AW141" s="14" t="s">
        <v>31</v>
      </c>
      <c r="AX141" s="14" t="s">
        <v>69</v>
      </c>
      <c r="AY141" s="245" t="s">
        <v>128</v>
      </c>
    </row>
    <row r="142" s="14" customFormat="1">
      <c r="A142" s="14"/>
      <c r="B142" s="235"/>
      <c r="C142" s="236"/>
      <c r="D142" s="226" t="s">
        <v>139</v>
      </c>
      <c r="E142" s="237" t="s">
        <v>19</v>
      </c>
      <c r="F142" s="238" t="s">
        <v>215</v>
      </c>
      <c r="G142" s="236"/>
      <c r="H142" s="239">
        <v>20.800000000000001</v>
      </c>
      <c r="I142" s="240"/>
      <c r="J142" s="236"/>
      <c r="K142" s="236"/>
      <c r="L142" s="241"/>
      <c r="M142" s="242"/>
      <c r="N142" s="243"/>
      <c r="O142" s="243"/>
      <c r="P142" s="243"/>
      <c r="Q142" s="243"/>
      <c r="R142" s="243"/>
      <c r="S142" s="243"/>
      <c r="T142" s="244"/>
      <c r="U142" s="14"/>
      <c r="V142" s="14"/>
      <c r="W142" s="14"/>
      <c r="X142" s="14"/>
      <c r="Y142" s="14"/>
      <c r="Z142" s="14"/>
      <c r="AA142" s="14"/>
      <c r="AB142" s="14"/>
      <c r="AC142" s="14"/>
      <c r="AD142" s="14"/>
      <c r="AE142" s="14"/>
      <c r="AT142" s="245" t="s">
        <v>139</v>
      </c>
      <c r="AU142" s="245" t="s">
        <v>79</v>
      </c>
      <c r="AV142" s="14" t="s">
        <v>79</v>
      </c>
      <c r="AW142" s="14" t="s">
        <v>31</v>
      </c>
      <c r="AX142" s="14" t="s">
        <v>69</v>
      </c>
      <c r="AY142" s="245" t="s">
        <v>128</v>
      </c>
    </row>
    <row r="143" s="14" customFormat="1">
      <c r="A143" s="14"/>
      <c r="B143" s="235"/>
      <c r="C143" s="236"/>
      <c r="D143" s="226" t="s">
        <v>139</v>
      </c>
      <c r="E143" s="237" t="s">
        <v>19</v>
      </c>
      <c r="F143" s="238" t="s">
        <v>216</v>
      </c>
      <c r="G143" s="236"/>
      <c r="H143" s="239">
        <v>44.799999999999997</v>
      </c>
      <c r="I143" s="240"/>
      <c r="J143" s="236"/>
      <c r="K143" s="236"/>
      <c r="L143" s="241"/>
      <c r="M143" s="242"/>
      <c r="N143" s="243"/>
      <c r="O143" s="243"/>
      <c r="P143" s="243"/>
      <c r="Q143" s="243"/>
      <c r="R143" s="243"/>
      <c r="S143" s="243"/>
      <c r="T143" s="244"/>
      <c r="U143" s="14"/>
      <c r="V143" s="14"/>
      <c r="W143" s="14"/>
      <c r="X143" s="14"/>
      <c r="Y143" s="14"/>
      <c r="Z143" s="14"/>
      <c r="AA143" s="14"/>
      <c r="AB143" s="14"/>
      <c r="AC143" s="14"/>
      <c r="AD143" s="14"/>
      <c r="AE143" s="14"/>
      <c r="AT143" s="245" t="s">
        <v>139</v>
      </c>
      <c r="AU143" s="245" t="s">
        <v>79</v>
      </c>
      <c r="AV143" s="14" t="s">
        <v>79</v>
      </c>
      <c r="AW143" s="14" t="s">
        <v>31</v>
      </c>
      <c r="AX143" s="14" t="s">
        <v>69</v>
      </c>
      <c r="AY143" s="245" t="s">
        <v>128</v>
      </c>
    </row>
    <row r="144" s="15" customFormat="1">
      <c r="A144" s="15"/>
      <c r="B144" s="246"/>
      <c r="C144" s="247"/>
      <c r="D144" s="226" t="s">
        <v>139</v>
      </c>
      <c r="E144" s="248" t="s">
        <v>19</v>
      </c>
      <c r="F144" s="249" t="s">
        <v>142</v>
      </c>
      <c r="G144" s="247"/>
      <c r="H144" s="250">
        <v>83.599999999999994</v>
      </c>
      <c r="I144" s="251"/>
      <c r="J144" s="247"/>
      <c r="K144" s="247"/>
      <c r="L144" s="252"/>
      <c r="M144" s="253"/>
      <c r="N144" s="254"/>
      <c r="O144" s="254"/>
      <c r="P144" s="254"/>
      <c r="Q144" s="254"/>
      <c r="R144" s="254"/>
      <c r="S144" s="254"/>
      <c r="T144" s="255"/>
      <c r="U144" s="15"/>
      <c r="V144" s="15"/>
      <c r="W144" s="15"/>
      <c r="X144" s="15"/>
      <c r="Y144" s="15"/>
      <c r="Z144" s="15"/>
      <c r="AA144" s="15"/>
      <c r="AB144" s="15"/>
      <c r="AC144" s="15"/>
      <c r="AD144" s="15"/>
      <c r="AE144" s="15"/>
      <c r="AT144" s="256" t="s">
        <v>139</v>
      </c>
      <c r="AU144" s="256" t="s">
        <v>79</v>
      </c>
      <c r="AV144" s="15" t="s">
        <v>135</v>
      </c>
      <c r="AW144" s="15" t="s">
        <v>31</v>
      </c>
      <c r="AX144" s="15" t="s">
        <v>77</v>
      </c>
      <c r="AY144" s="256" t="s">
        <v>128</v>
      </c>
    </row>
    <row r="145" s="2" customFormat="1" ht="16.5" customHeight="1">
      <c r="A145" s="40"/>
      <c r="B145" s="41"/>
      <c r="C145" s="206" t="s">
        <v>217</v>
      </c>
      <c r="D145" s="206" t="s">
        <v>130</v>
      </c>
      <c r="E145" s="207" t="s">
        <v>218</v>
      </c>
      <c r="F145" s="208" t="s">
        <v>219</v>
      </c>
      <c r="G145" s="209" t="s">
        <v>157</v>
      </c>
      <c r="H145" s="210">
        <v>436.13</v>
      </c>
      <c r="I145" s="211"/>
      <c r="J145" s="212">
        <f>ROUND(I145*H145,2)</f>
        <v>0</v>
      </c>
      <c r="K145" s="208" t="s">
        <v>134</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135</v>
      </c>
      <c r="AT145" s="217" t="s">
        <v>130</v>
      </c>
      <c r="AU145" s="217" t="s">
        <v>79</v>
      </c>
      <c r="AY145" s="19" t="s">
        <v>128</v>
      </c>
      <c r="BE145" s="218">
        <f>IF(N145="základní",J145,0)</f>
        <v>0</v>
      </c>
      <c r="BF145" s="218">
        <f>IF(N145="snížená",J145,0)</f>
        <v>0</v>
      </c>
      <c r="BG145" s="218">
        <f>IF(N145="zákl. přenesená",J145,0)</f>
        <v>0</v>
      </c>
      <c r="BH145" s="218">
        <f>IF(N145="sníž. přenesená",J145,0)</f>
        <v>0</v>
      </c>
      <c r="BI145" s="218">
        <f>IF(N145="nulová",J145,0)</f>
        <v>0</v>
      </c>
      <c r="BJ145" s="19" t="s">
        <v>77</v>
      </c>
      <c r="BK145" s="218">
        <f>ROUND(I145*H145,2)</f>
        <v>0</v>
      </c>
      <c r="BL145" s="19" t="s">
        <v>135</v>
      </c>
      <c r="BM145" s="217" t="s">
        <v>220</v>
      </c>
    </row>
    <row r="146" s="2" customFormat="1">
      <c r="A146" s="40"/>
      <c r="B146" s="41"/>
      <c r="C146" s="42"/>
      <c r="D146" s="219" t="s">
        <v>137</v>
      </c>
      <c r="E146" s="42"/>
      <c r="F146" s="220" t="s">
        <v>221</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9" t="s">
        <v>137</v>
      </c>
      <c r="AU146" s="19" t="s">
        <v>79</v>
      </c>
    </row>
    <row r="147" s="2" customFormat="1">
      <c r="A147" s="40"/>
      <c r="B147" s="41"/>
      <c r="C147" s="42"/>
      <c r="D147" s="226" t="s">
        <v>160</v>
      </c>
      <c r="E147" s="42"/>
      <c r="F147" s="257" t="s">
        <v>213</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160</v>
      </c>
      <c r="AU147" s="19" t="s">
        <v>79</v>
      </c>
    </row>
    <row r="148" s="12" customFormat="1" ht="22.8" customHeight="1">
      <c r="A148" s="12"/>
      <c r="B148" s="190"/>
      <c r="C148" s="191"/>
      <c r="D148" s="192" t="s">
        <v>68</v>
      </c>
      <c r="E148" s="204" t="s">
        <v>148</v>
      </c>
      <c r="F148" s="204" t="s">
        <v>222</v>
      </c>
      <c r="G148" s="191"/>
      <c r="H148" s="191"/>
      <c r="I148" s="194"/>
      <c r="J148" s="205">
        <f>BK148</f>
        <v>0</v>
      </c>
      <c r="K148" s="191"/>
      <c r="L148" s="196"/>
      <c r="M148" s="197"/>
      <c r="N148" s="198"/>
      <c r="O148" s="198"/>
      <c r="P148" s="199">
        <f>SUM(P149:P163)</f>
        <v>0</v>
      </c>
      <c r="Q148" s="198"/>
      <c r="R148" s="199">
        <f>SUM(R149:R163)</f>
        <v>121.66818017999999</v>
      </c>
      <c r="S148" s="198"/>
      <c r="T148" s="200">
        <f>SUM(T149:T163)</f>
        <v>0</v>
      </c>
      <c r="U148" s="12"/>
      <c r="V148" s="12"/>
      <c r="W148" s="12"/>
      <c r="X148" s="12"/>
      <c r="Y148" s="12"/>
      <c r="Z148" s="12"/>
      <c r="AA148" s="12"/>
      <c r="AB148" s="12"/>
      <c r="AC148" s="12"/>
      <c r="AD148" s="12"/>
      <c r="AE148" s="12"/>
      <c r="AR148" s="201" t="s">
        <v>77</v>
      </c>
      <c r="AT148" s="202" t="s">
        <v>68</v>
      </c>
      <c r="AU148" s="202" t="s">
        <v>77</v>
      </c>
      <c r="AY148" s="201" t="s">
        <v>128</v>
      </c>
      <c r="BK148" s="203">
        <f>SUM(BK149:BK163)</f>
        <v>0</v>
      </c>
    </row>
    <row r="149" s="2" customFormat="1" ht="44.25" customHeight="1">
      <c r="A149" s="40"/>
      <c r="B149" s="41"/>
      <c r="C149" s="206" t="s">
        <v>223</v>
      </c>
      <c r="D149" s="206" t="s">
        <v>130</v>
      </c>
      <c r="E149" s="207" t="s">
        <v>224</v>
      </c>
      <c r="F149" s="208" t="s">
        <v>225</v>
      </c>
      <c r="G149" s="209" t="s">
        <v>157</v>
      </c>
      <c r="H149" s="210">
        <v>112</v>
      </c>
      <c r="I149" s="211"/>
      <c r="J149" s="212">
        <f>ROUND(I149*H149,2)</f>
        <v>0</v>
      </c>
      <c r="K149" s="208" t="s">
        <v>134</v>
      </c>
      <c r="L149" s="46"/>
      <c r="M149" s="213" t="s">
        <v>19</v>
      </c>
      <c r="N149" s="214" t="s">
        <v>40</v>
      </c>
      <c r="O149" s="86"/>
      <c r="P149" s="215">
        <f>O149*H149</f>
        <v>0</v>
      </c>
      <c r="Q149" s="215">
        <v>0.54959999999999998</v>
      </c>
      <c r="R149" s="215">
        <f>Q149*H149</f>
        <v>61.555199999999999</v>
      </c>
      <c r="S149" s="215">
        <v>0</v>
      </c>
      <c r="T149" s="216">
        <f>S149*H149</f>
        <v>0</v>
      </c>
      <c r="U149" s="40"/>
      <c r="V149" s="40"/>
      <c r="W149" s="40"/>
      <c r="X149" s="40"/>
      <c r="Y149" s="40"/>
      <c r="Z149" s="40"/>
      <c r="AA149" s="40"/>
      <c r="AB149" s="40"/>
      <c r="AC149" s="40"/>
      <c r="AD149" s="40"/>
      <c r="AE149" s="40"/>
      <c r="AR149" s="217" t="s">
        <v>135</v>
      </c>
      <c r="AT149" s="217" t="s">
        <v>130</v>
      </c>
      <c r="AU149" s="217" t="s">
        <v>79</v>
      </c>
      <c r="AY149" s="19" t="s">
        <v>128</v>
      </c>
      <c r="BE149" s="218">
        <f>IF(N149="základní",J149,0)</f>
        <v>0</v>
      </c>
      <c r="BF149" s="218">
        <f>IF(N149="snížená",J149,0)</f>
        <v>0</v>
      </c>
      <c r="BG149" s="218">
        <f>IF(N149="zákl. přenesená",J149,0)</f>
        <v>0</v>
      </c>
      <c r="BH149" s="218">
        <f>IF(N149="sníž. přenesená",J149,0)</f>
        <v>0</v>
      </c>
      <c r="BI149" s="218">
        <f>IF(N149="nulová",J149,0)</f>
        <v>0</v>
      </c>
      <c r="BJ149" s="19" t="s">
        <v>77</v>
      </c>
      <c r="BK149" s="218">
        <f>ROUND(I149*H149,2)</f>
        <v>0</v>
      </c>
      <c r="BL149" s="19" t="s">
        <v>135</v>
      </c>
      <c r="BM149" s="217" t="s">
        <v>226</v>
      </c>
    </row>
    <row r="150" s="2" customFormat="1">
      <c r="A150" s="40"/>
      <c r="B150" s="41"/>
      <c r="C150" s="42"/>
      <c r="D150" s="219" t="s">
        <v>137</v>
      </c>
      <c r="E150" s="42"/>
      <c r="F150" s="220" t="s">
        <v>227</v>
      </c>
      <c r="G150" s="42"/>
      <c r="H150" s="42"/>
      <c r="I150" s="221"/>
      <c r="J150" s="42"/>
      <c r="K150" s="42"/>
      <c r="L150" s="46"/>
      <c r="M150" s="222"/>
      <c r="N150" s="223"/>
      <c r="O150" s="86"/>
      <c r="P150" s="86"/>
      <c r="Q150" s="86"/>
      <c r="R150" s="86"/>
      <c r="S150" s="86"/>
      <c r="T150" s="87"/>
      <c r="U150" s="40"/>
      <c r="V150" s="40"/>
      <c r="W150" s="40"/>
      <c r="X150" s="40"/>
      <c r="Y150" s="40"/>
      <c r="Z150" s="40"/>
      <c r="AA150" s="40"/>
      <c r="AB150" s="40"/>
      <c r="AC150" s="40"/>
      <c r="AD150" s="40"/>
      <c r="AE150" s="40"/>
      <c r="AT150" s="19" t="s">
        <v>137</v>
      </c>
      <c r="AU150" s="19" t="s">
        <v>79</v>
      </c>
    </row>
    <row r="151" s="14" customFormat="1">
      <c r="A151" s="14"/>
      <c r="B151" s="235"/>
      <c r="C151" s="236"/>
      <c r="D151" s="226" t="s">
        <v>139</v>
      </c>
      <c r="E151" s="237" t="s">
        <v>19</v>
      </c>
      <c r="F151" s="238" t="s">
        <v>228</v>
      </c>
      <c r="G151" s="236"/>
      <c r="H151" s="239">
        <v>112</v>
      </c>
      <c r="I151" s="240"/>
      <c r="J151" s="236"/>
      <c r="K151" s="236"/>
      <c r="L151" s="241"/>
      <c r="M151" s="242"/>
      <c r="N151" s="243"/>
      <c r="O151" s="243"/>
      <c r="P151" s="243"/>
      <c r="Q151" s="243"/>
      <c r="R151" s="243"/>
      <c r="S151" s="243"/>
      <c r="T151" s="244"/>
      <c r="U151" s="14"/>
      <c r="V151" s="14"/>
      <c r="W151" s="14"/>
      <c r="X151" s="14"/>
      <c r="Y151" s="14"/>
      <c r="Z151" s="14"/>
      <c r="AA151" s="14"/>
      <c r="AB151" s="14"/>
      <c r="AC151" s="14"/>
      <c r="AD151" s="14"/>
      <c r="AE151" s="14"/>
      <c r="AT151" s="245" t="s">
        <v>139</v>
      </c>
      <c r="AU151" s="245" t="s">
        <v>79</v>
      </c>
      <c r="AV151" s="14" t="s">
        <v>79</v>
      </c>
      <c r="AW151" s="14" t="s">
        <v>31</v>
      </c>
      <c r="AX151" s="14" t="s">
        <v>69</v>
      </c>
      <c r="AY151" s="245" t="s">
        <v>128</v>
      </c>
    </row>
    <row r="152" s="15" customFormat="1">
      <c r="A152" s="15"/>
      <c r="B152" s="246"/>
      <c r="C152" s="247"/>
      <c r="D152" s="226" t="s">
        <v>139</v>
      </c>
      <c r="E152" s="248" t="s">
        <v>19</v>
      </c>
      <c r="F152" s="249" t="s">
        <v>142</v>
      </c>
      <c r="G152" s="247"/>
      <c r="H152" s="250">
        <v>112</v>
      </c>
      <c r="I152" s="251"/>
      <c r="J152" s="247"/>
      <c r="K152" s="247"/>
      <c r="L152" s="252"/>
      <c r="M152" s="253"/>
      <c r="N152" s="254"/>
      <c r="O152" s="254"/>
      <c r="P152" s="254"/>
      <c r="Q152" s="254"/>
      <c r="R152" s="254"/>
      <c r="S152" s="254"/>
      <c r="T152" s="255"/>
      <c r="U152" s="15"/>
      <c r="V152" s="15"/>
      <c r="W152" s="15"/>
      <c r="X152" s="15"/>
      <c r="Y152" s="15"/>
      <c r="Z152" s="15"/>
      <c r="AA152" s="15"/>
      <c r="AB152" s="15"/>
      <c r="AC152" s="15"/>
      <c r="AD152" s="15"/>
      <c r="AE152" s="15"/>
      <c r="AT152" s="256" t="s">
        <v>139</v>
      </c>
      <c r="AU152" s="256" t="s">
        <v>79</v>
      </c>
      <c r="AV152" s="15" t="s">
        <v>135</v>
      </c>
      <c r="AW152" s="15" t="s">
        <v>31</v>
      </c>
      <c r="AX152" s="15" t="s">
        <v>77</v>
      </c>
      <c r="AY152" s="256" t="s">
        <v>128</v>
      </c>
    </row>
    <row r="153" s="2" customFormat="1" ht="37.8" customHeight="1">
      <c r="A153" s="40"/>
      <c r="B153" s="41"/>
      <c r="C153" s="206" t="s">
        <v>229</v>
      </c>
      <c r="D153" s="206" t="s">
        <v>130</v>
      </c>
      <c r="E153" s="207" t="s">
        <v>230</v>
      </c>
      <c r="F153" s="208" t="s">
        <v>231</v>
      </c>
      <c r="G153" s="209" t="s">
        <v>157</v>
      </c>
      <c r="H153" s="210">
        <v>82</v>
      </c>
      <c r="I153" s="211"/>
      <c r="J153" s="212">
        <f>ROUND(I153*H153,2)</f>
        <v>0</v>
      </c>
      <c r="K153" s="208" t="s">
        <v>134</v>
      </c>
      <c r="L153" s="46"/>
      <c r="M153" s="213" t="s">
        <v>19</v>
      </c>
      <c r="N153" s="214" t="s">
        <v>40</v>
      </c>
      <c r="O153" s="86"/>
      <c r="P153" s="215">
        <f>O153*H153</f>
        <v>0</v>
      </c>
      <c r="Q153" s="215">
        <v>0.71545999999999998</v>
      </c>
      <c r="R153" s="215">
        <f>Q153*H153</f>
        <v>58.667719999999996</v>
      </c>
      <c r="S153" s="215">
        <v>0</v>
      </c>
      <c r="T153" s="216">
        <f>S153*H153</f>
        <v>0</v>
      </c>
      <c r="U153" s="40"/>
      <c r="V153" s="40"/>
      <c r="W153" s="40"/>
      <c r="X153" s="40"/>
      <c r="Y153" s="40"/>
      <c r="Z153" s="40"/>
      <c r="AA153" s="40"/>
      <c r="AB153" s="40"/>
      <c r="AC153" s="40"/>
      <c r="AD153" s="40"/>
      <c r="AE153" s="40"/>
      <c r="AR153" s="217" t="s">
        <v>135</v>
      </c>
      <c r="AT153" s="217" t="s">
        <v>130</v>
      </c>
      <c r="AU153" s="217" t="s">
        <v>79</v>
      </c>
      <c r="AY153" s="19" t="s">
        <v>128</v>
      </c>
      <c r="BE153" s="218">
        <f>IF(N153="základní",J153,0)</f>
        <v>0</v>
      </c>
      <c r="BF153" s="218">
        <f>IF(N153="snížená",J153,0)</f>
        <v>0</v>
      </c>
      <c r="BG153" s="218">
        <f>IF(N153="zákl. přenesená",J153,0)</f>
        <v>0</v>
      </c>
      <c r="BH153" s="218">
        <f>IF(N153="sníž. přenesená",J153,0)</f>
        <v>0</v>
      </c>
      <c r="BI153" s="218">
        <f>IF(N153="nulová",J153,0)</f>
        <v>0</v>
      </c>
      <c r="BJ153" s="19" t="s">
        <v>77</v>
      </c>
      <c r="BK153" s="218">
        <f>ROUND(I153*H153,2)</f>
        <v>0</v>
      </c>
      <c r="BL153" s="19" t="s">
        <v>135</v>
      </c>
      <c r="BM153" s="217" t="s">
        <v>232</v>
      </c>
    </row>
    <row r="154" s="2" customFormat="1">
      <c r="A154" s="40"/>
      <c r="B154" s="41"/>
      <c r="C154" s="42"/>
      <c r="D154" s="219" t="s">
        <v>137</v>
      </c>
      <c r="E154" s="42"/>
      <c r="F154" s="220" t="s">
        <v>233</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137</v>
      </c>
      <c r="AU154" s="19" t="s">
        <v>79</v>
      </c>
    </row>
    <row r="155" s="2" customFormat="1">
      <c r="A155" s="40"/>
      <c r="B155" s="41"/>
      <c r="C155" s="42"/>
      <c r="D155" s="226" t="s">
        <v>160</v>
      </c>
      <c r="E155" s="42"/>
      <c r="F155" s="257" t="s">
        <v>234</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160</v>
      </c>
      <c r="AU155" s="19" t="s">
        <v>79</v>
      </c>
    </row>
    <row r="156" s="14" customFormat="1">
      <c r="A156" s="14"/>
      <c r="B156" s="235"/>
      <c r="C156" s="236"/>
      <c r="D156" s="226" t="s">
        <v>139</v>
      </c>
      <c r="E156" s="237" t="s">
        <v>19</v>
      </c>
      <c r="F156" s="238" t="s">
        <v>235</v>
      </c>
      <c r="G156" s="236"/>
      <c r="H156" s="239">
        <v>15</v>
      </c>
      <c r="I156" s="240"/>
      <c r="J156" s="236"/>
      <c r="K156" s="236"/>
      <c r="L156" s="241"/>
      <c r="M156" s="242"/>
      <c r="N156" s="243"/>
      <c r="O156" s="243"/>
      <c r="P156" s="243"/>
      <c r="Q156" s="243"/>
      <c r="R156" s="243"/>
      <c r="S156" s="243"/>
      <c r="T156" s="244"/>
      <c r="U156" s="14"/>
      <c r="V156" s="14"/>
      <c r="W156" s="14"/>
      <c r="X156" s="14"/>
      <c r="Y156" s="14"/>
      <c r="Z156" s="14"/>
      <c r="AA156" s="14"/>
      <c r="AB156" s="14"/>
      <c r="AC156" s="14"/>
      <c r="AD156" s="14"/>
      <c r="AE156" s="14"/>
      <c r="AT156" s="245" t="s">
        <v>139</v>
      </c>
      <c r="AU156" s="245" t="s">
        <v>79</v>
      </c>
      <c r="AV156" s="14" t="s">
        <v>79</v>
      </c>
      <c r="AW156" s="14" t="s">
        <v>31</v>
      </c>
      <c r="AX156" s="14" t="s">
        <v>69</v>
      </c>
      <c r="AY156" s="245" t="s">
        <v>128</v>
      </c>
    </row>
    <row r="157" s="14" customFormat="1">
      <c r="A157" s="14"/>
      <c r="B157" s="235"/>
      <c r="C157" s="236"/>
      <c r="D157" s="226" t="s">
        <v>139</v>
      </c>
      <c r="E157" s="237" t="s">
        <v>19</v>
      </c>
      <c r="F157" s="238" t="s">
        <v>236</v>
      </c>
      <c r="G157" s="236"/>
      <c r="H157" s="239">
        <v>67</v>
      </c>
      <c r="I157" s="240"/>
      <c r="J157" s="236"/>
      <c r="K157" s="236"/>
      <c r="L157" s="241"/>
      <c r="M157" s="242"/>
      <c r="N157" s="243"/>
      <c r="O157" s="243"/>
      <c r="P157" s="243"/>
      <c r="Q157" s="243"/>
      <c r="R157" s="243"/>
      <c r="S157" s="243"/>
      <c r="T157" s="244"/>
      <c r="U157" s="14"/>
      <c r="V157" s="14"/>
      <c r="W157" s="14"/>
      <c r="X157" s="14"/>
      <c r="Y157" s="14"/>
      <c r="Z157" s="14"/>
      <c r="AA157" s="14"/>
      <c r="AB157" s="14"/>
      <c r="AC157" s="14"/>
      <c r="AD157" s="14"/>
      <c r="AE157" s="14"/>
      <c r="AT157" s="245" t="s">
        <v>139</v>
      </c>
      <c r="AU157" s="245" t="s">
        <v>79</v>
      </c>
      <c r="AV157" s="14" t="s">
        <v>79</v>
      </c>
      <c r="AW157" s="14" t="s">
        <v>31</v>
      </c>
      <c r="AX157" s="14" t="s">
        <v>69</v>
      </c>
      <c r="AY157" s="245" t="s">
        <v>128</v>
      </c>
    </row>
    <row r="158" s="15" customFormat="1">
      <c r="A158" s="15"/>
      <c r="B158" s="246"/>
      <c r="C158" s="247"/>
      <c r="D158" s="226" t="s">
        <v>139</v>
      </c>
      <c r="E158" s="248" t="s">
        <v>19</v>
      </c>
      <c r="F158" s="249" t="s">
        <v>142</v>
      </c>
      <c r="G158" s="247"/>
      <c r="H158" s="250">
        <v>82</v>
      </c>
      <c r="I158" s="251"/>
      <c r="J158" s="247"/>
      <c r="K158" s="247"/>
      <c r="L158" s="252"/>
      <c r="M158" s="253"/>
      <c r="N158" s="254"/>
      <c r="O158" s="254"/>
      <c r="P158" s="254"/>
      <c r="Q158" s="254"/>
      <c r="R158" s="254"/>
      <c r="S158" s="254"/>
      <c r="T158" s="255"/>
      <c r="U158" s="15"/>
      <c r="V158" s="15"/>
      <c r="W158" s="15"/>
      <c r="X158" s="15"/>
      <c r="Y158" s="15"/>
      <c r="Z158" s="15"/>
      <c r="AA158" s="15"/>
      <c r="AB158" s="15"/>
      <c r="AC158" s="15"/>
      <c r="AD158" s="15"/>
      <c r="AE158" s="15"/>
      <c r="AT158" s="256" t="s">
        <v>139</v>
      </c>
      <c r="AU158" s="256" t="s">
        <v>79</v>
      </c>
      <c r="AV158" s="15" t="s">
        <v>135</v>
      </c>
      <c r="AW158" s="15" t="s">
        <v>31</v>
      </c>
      <c r="AX158" s="15" t="s">
        <v>77</v>
      </c>
      <c r="AY158" s="256" t="s">
        <v>128</v>
      </c>
    </row>
    <row r="159" s="2" customFormat="1" ht="37.8" customHeight="1">
      <c r="A159" s="40"/>
      <c r="B159" s="41"/>
      <c r="C159" s="206" t="s">
        <v>8</v>
      </c>
      <c r="D159" s="206" t="s">
        <v>130</v>
      </c>
      <c r="E159" s="207" t="s">
        <v>237</v>
      </c>
      <c r="F159" s="208" t="s">
        <v>238</v>
      </c>
      <c r="G159" s="209" t="s">
        <v>195</v>
      </c>
      <c r="H159" s="210">
        <v>1.3779999999999999</v>
      </c>
      <c r="I159" s="211"/>
      <c r="J159" s="212">
        <f>ROUND(I159*H159,2)</f>
        <v>0</v>
      </c>
      <c r="K159" s="208" t="s">
        <v>134</v>
      </c>
      <c r="L159" s="46"/>
      <c r="M159" s="213" t="s">
        <v>19</v>
      </c>
      <c r="N159" s="214" t="s">
        <v>40</v>
      </c>
      <c r="O159" s="86"/>
      <c r="P159" s="215">
        <f>O159*H159</f>
        <v>0</v>
      </c>
      <c r="Q159" s="215">
        <v>1.04881</v>
      </c>
      <c r="R159" s="215">
        <f>Q159*H159</f>
        <v>1.44526018</v>
      </c>
      <c r="S159" s="215">
        <v>0</v>
      </c>
      <c r="T159" s="216">
        <f>S159*H159</f>
        <v>0</v>
      </c>
      <c r="U159" s="40"/>
      <c r="V159" s="40"/>
      <c r="W159" s="40"/>
      <c r="X159" s="40"/>
      <c r="Y159" s="40"/>
      <c r="Z159" s="40"/>
      <c r="AA159" s="40"/>
      <c r="AB159" s="40"/>
      <c r="AC159" s="40"/>
      <c r="AD159" s="40"/>
      <c r="AE159" s="40"/>
      <c r="AR159" s="217" t="s">
        <v>135</v>
      </c>
      <c r="AT159" s="217" t="s">
        <v>130</v>
      </c>
      <c r="AU159" s="217" t="s">
        <v>79</v>
      </c>
      <c r="AY159" s="19" t="s">
        <v>128</v>
      </c>
      <c r="BE159" s="218">
        <f>IF(N159="základní",J159,0)</f>
        <v>0</v>
      </c>
      <c r="BF159" s="218">
        <f>IF(N159="snížená",J159,0)</f>
        <v>0</v>
      </c>
      <c r="BG159" s="218">
        <f>IF(N159="zákl. přenesená",J159,0)</f>
        <v>0</v>
      </c>
      <c r="BH159" s="218">
        <f>IF(N159="sníž. přenesená",J159,0)</f>
        <v>0</v>
      </c>
      <c r="BI159" s="218">
        <f>IF(N159="nulová",J159,0)</f>
        <v>0</v>
      </c>
      <c r="BJ159" s="19" t="s">
        <v>77</v>
      </c>
      <c r="BK159" s="218">
        <f>ROUND(I159*H159,2)</f>
        <v>0</v>
      </c>
      <c r="BL159" s="19" t="s">
        <v>135</v>
      </c>
      <c r="BM159" s="217" t="s">
        <v>239</v>
      </c>
    </row>
    <row r="160" s="2" customFormat="1">
      <c r="A160" s="40"/>
      <c r="B160" s="41"/>
      <c r="C160" s="42"/>
      <c r="D160" s="219" t="s">
        <v>137</v>
      </c>
      <c r="E160" s="42"/>
      <c r="F160" s="220" t="s">
        <v>240</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137</v>
      </c>
      <c r="AU160" s="19" t="s">
        <v>79</v>
      </c>
    </row>
    <row r="161" s="14" customFormat="1">
      <c r="A161" s="14"/>
      <c r="B161" s="235"/>
      <c r="C161" s="236"/>
      <c r="D161" s="226" t="s">
        <v>139</v>
      </c>
      <c r="E161" s="237" t="s">
        <v>19</v>
      </c>
      <c r="F161" s="238" t="s">
        <v>241</v>
      </c>
      <c r="G161" s="236"/>
      <c r="H161" s="239">
        <v>1.3779999999999999</v>
      </c>
      <c r="I161" s="240"/>
      <c r="J161" s="236"/>
      <c r="K161" s="236"/>
      <c r="L161" s="241"/>
      <c r="M161" s="242"/>
      <c r="N161" s="243"/>
      <c r="O161" s="243"/>
      <c r="P161" s="243"/>
      <c r="Q161" s="243"/>
      <c r="R161" s="243"/>
      <c r="S161" s="243"/>
      <c r="T161" s="244"/>
      <c r="U161" s="14"/>
      <c r="V161" s="14"/>
      <c r="W161" s="14"/>
      <c r="X161" s="14"/>
      <c r="Y161" s="14"/>
      <c r="Z161" s="14"/>
      <c r="AA161" s="14"/>
      <c r="AB161" s="14"/>
      <c r="AC161" s="14"/>
      <c r="AD161" s="14"/>
      <c r="AE161" s="14"/>
      <c r="AT161" s="245" t="s">
        <v>139</v>
      </c>
      <c r="AU161" s="245" t="s">
        <v>79</v>
      </c>
      <c r="AV161" s="14" t="s">
        <v>79</v>
      </c>
      <c r="AW161" s="14" t="s">
        <v>31</v>
      </c>
      <c r="AX161" s="14" t="s">
        <v>69</v>
      </c>
      <c r="AY161" s="245" t="s">
        <v>128</v>
      </c>
    </row>
    <row r="162" s="13" customFormat="1">
      <c r="A162" s="13"/>
      <c r="B162" s="224"/>
      <c r="C162" s="225"/>
      <c r="D162" s="226" t="s">
        <v>139</v>
      </c>
      <c r="E162" s="227" t="s">
        <v>19</v>
      </c>
      <c r="F162" s="228" t="s">
        <v>242</v>
      </c>
      <c r="G162" s="225"/>
      <c r="H162" s="227" t="s">
        <v>19</v>
      </c>
      <c r="I162" s="229"/>
      <c r="J162" s="225"/>
      <c r="K162" s="225"/>
      <c r="L162" s="230"/>
      <c r="M162" s="231"/>
      <c r="N162" s="232"/>
      <c r="O162" s="232"/>
      <c r="P162" s="232"/>
      <c r="Q162" s="232"/>
      <c r="R162" s="232"/>
      <c r="S162" s="232"/>
      <c r="T162" s="233"/>
      <c r="U162" s="13"/>
      <c r="V162" s="13"/>
      <c r="W162" s="13"/>
      <c r="X162" s="13"/>
      <c r="Y162" s="13"/>
      <c r="Z162" s="13"/>
      <c r="AA162" s="13"/>
      <c r="AB162" s="13"/>
      <c r="AC162" s="13"/>
      <c r="AD162" s="13"/>
      <c r="AE162" s="13"/>
      <c r="AT162" s="234" t="s">
        <v>139</v>
      </c>
      <c r="AU162" s="234" t="s">
        <v>79</v>
      </c>
      <c r="AV162" s="13" t="s">
        <v>77</v>
      </c>
      <c r="AW162" s="13" t="s">
        <v>31</v>
      </c>
      <c r="AX162" s="13" t="s">
        <v>69</v>
      </c>
      <c r="AY162" s="234" t="s">
        <v>128</v>
      </c>
    </row>
    <row r="163" s="15" customFormat="1">
      <c r="A163" s="15"/>
      <c r="B163" s="246"/>
      <c r="C163" s="247"/>
      <c r="D163" s="226" t="s">
        <v>139</v>
      </c>
      <c r="E163" s="248" t="s">
        <v>19</v>
      </c>
      <c r="F163" s="249" t="s">
        <v>142</v>
      </c>
      <c r="G163" s="247"/>
      <c r="H163" s="250">
        <v>1.3779999999999999</v>
      </c>
      <c r="I163" s="251"/>
      <c r="J163" s="247"/>
      <c r="K163" s="247"/>
      <c r="L163" s="252"/>
      <c r="M163" s="253"/>
      <c r="N163" s="254"/>
      <c r="O163" s="254"/>
      <c r="P163" s="254"/>
      <c r="Q163" s="254"/>
      <c r="R163" s="254"/>
      <c r="S163" s="254"/>
      <c r="T163" s="255"/>
      <c r="U163" s="15"/>
      <c r="V163" s="15"/>
      <c r="W163" s="15"/>
      <c r="X163" s="15"/>
      <c r="Y163" s="15"/>
      <c r="Z163" s="15"/>
      <c r="AA163" s="15"/>
      <c r="AB163" s="15"/>
      <c r="AC163" s="15"/>
      <c r="AD163" s="15"/>
      <c r="AE163" s="15"/>
      <c r="AT163" s="256" t="s">
        <v>139</v>
      </c>
      <c r="AU163" s="256" t="s">
        <v>79</v>
      </c>
      <c r="AV163" s="15" t="s">
        <v>135</v>
      </c>
      <c r="AW163" s="15" t="s">
        <v>31</v>
      </c>
      <c r="AX163" s="15" t="s">
        <v>77</v>
      </c>
      <c r="AY163" s="256" t="s">
        <v>128</v>
      </c>
    </row>
    <row r="164" s="12" customFormat="1" ht="22.8" customHeight="1">
      <c r="A164" s="12"/>
      <c r="B164" s="190"/>
      <c r="C164" s="191"/>
      <c r="D164" s="192" t="s">
        <v>68</v>
      </c>
      <c r="E164" s="204" t="s">
        <v>191</v>
      </c>
      <c r="F164" s="204" t="s">
        <v>243</v>
      </c>
      <c r="G164" s="191"/>
      <c r="H164" s="191"/>
      <c r="I164" s="194"/>
      <c r="J164" s="205">
        <f>BK164</f>
        <v>0</v>
      </c>
      <c r="K164" s="191"/>
      <c r="L164" s="196"/>
      <c r="M164" s="197"/>
      <c r="N164" s="198"/>
      <c r="O164" s="198"/>
      <c r="P164" s="199">
        <f>SUM(P165:P167)</f>
        <v>0</v>
      </c>
      <c r="Q164" s="198"/>
      <c r="R164" s="199">
        <f>SUM(R165:R167)</f>
        <v>5.7747299999999999</v>
      </c>
      <c r="S164" s="198"/>
      <c r="T164" s="200">
        <f>SUM(T165:T167)</f>
        <v>0</v>
      </c>
      <c r="U164" s="12"/>
      <c r="V164" s="12"/>
      <c r="W164" s="12"/>
      <c r="X164" s="12"/>
      <c r="Y164" s="12"/>
      <c r="Z164" s="12"/>
      <c r="AA164" s="12"/>
      <c r="AB164" s="12"/>
      <c r="AC164" s="12"/>
      <c r="AD164" s="12"/>
      <c r="AE164" s="12"/>
      <c r="AR164" s="201" t="s">
        <v>77</v>
      </c>
      <c r="AT164" s="202" t="s">
        <v>68</v>
      </c>
      <c r="AU164" s="202" t="s">
        <v>77</v>
      </c>
      <c r="AY164" s="201" t="s">
        <v>128</v>
      </c>
      <c r="BK164" s="203">
        <f>SUM(BK165:BK167)</f>
        <v>0</v>
      </c>
    </row>
    <row r="165" s="2" customFormat="1" ht="33" customHeight="1">
      <c r="A165" s="40"/>
      <c r="B165" s="41"/>
      <c r="C165" s="206" t="s">
        <v>244</v>
      </c>
      <c r="D165" s="206" t="s">
        <v>130</v>
      </c>
      <c r="E165" s="207" t="s">
        <v>245</v>
      </c>
      <c r="F165" s="208" t="s">
        <v>246</v>
      </c>
      <c r="G165" s="209" t="s">
        <v>247</v>
      </c>
      <c r="H165" s="210">
        <v>67</v>
      </c>
      <c r="I165" s="211"/>
      <c r="J165" s="212">
        <f>ROUND(I165*H165,2)</f>
        <v>0</v>
      </c>
      <c r="K165" s="208" t="s">
        <v>19</v>
      </c>
      <c r="L165" s="46"/>
      <c r="M165" s="213" t="s">
        <v>19</v>
      </c>
      <c r="N165" s="214" t="s">
        <v>40</v>
      </c>
      <c r="O165" s="86"/>
      <c r="P165" s="215">
        <f>O165*H165</f>
        <v>0</v>
      </c>
      <c r="Q165" s="215">
        <v>0.086190000000000003</v>
      </c>
      <c r="R165" s="215">
        <f>Q165*H165</f>
        <v>5.7747299999999999</v>
      </c>
      <c r="S165" s="215">
        <v>0</v>
      </c>
      <c r="T165" s="216">
        <f>S165*H165</f>
        <v>0</v>
      </c>
      <c r="U165" s="40"/>
      <c r="V165" s="40"/>
      <c r="W165" s="40"/>
      <c r="X165" s="40"/>
      <c r="Y165" s="40"/>
      <c r="Z165" s="40"/>
      <c r="AA165" s="40"/>
      <c r="AB165" s="40"/>
      <c r="AC165" s="40"/>
      <c r="AD165" s="40"/>
      <c r="AE165" s="40"/>
      <c r="AR165" s="217" t="s">
        <v>135</v>
      </c>
      <c r="AT165" s="217" t="s">
        <v>130</v>
      </c>
      <c r="AU165" s="217" t="s">
        <v>79</v>
      </c>
      <c r="AY165" s="19" t="s">
        <v>128</v>
      </c>
      <c r="BE165" s="218">
        <f>IF(N165="základní",J165,0)</f>
        <v>0</v>
      </c>
      <c r="BF165" s="218">
        <f>IF(N165="snížená",J165,0)</f>
        <v>0</v>
      </c>
      <c r="BG165" s="218">
        <f>IF(N165="zákl. přenesená",J165,0)</f>
        <v>0</v>
      </c>
      <c r="BH165" s="218">
        <f>IF(N165="sníž. přenesená",J165,0)</f>
        <v>0</v>
      </c>
      <c r="BI165" s="218">
        <f>IF(N165="nulová",J165,0)</f>
        <v>0</v>
      </c>
      <c r="BJ165" s="19" t="s">
        <v>77</v>
      </c>
      <c r="BK165" s="218">
        <f>ROUND(I165*H165,2)</f>
        <v>0</v>
      </c>
      <c r="BL165" s="19" t="s">
        <v>135</v>
      </c>
      <c r="BM165" s="217" t="s">
        <v>248</v>
      </c>
    </row>
    <row r="166" s="14" customFormat="1">
      <c r="A166" s="14"/>
      <c r="B166" s="235"/>
      <c r="C166" s="236"/>
      <c r="D166" s="226" t="s">
        <v>139</v>
      </c>
      <c r="E166" s="237" t="s">
        <v>19</v>
      </c>
      <c r="F166" s="238" t="s">
        <v>249</v>
      </c>
      <c r="G166" s="236"/>
      <c r="H166" s="239">
        <v>67</v>
      </c>
      <c r="I166" s="240"/>
      <c r="J166" s="236"/>
      <c r="K166" s="236"/>
      <c r="L166" s="241"/>
      <c r="M166" s="242"/>
      <c r="N166" s="243"/>
      <c r="O166" s="243"/>
      <c r="P166" s="243"/>
      <c r="Q166" s="243"/>
      <c r="R166" s="243"/>
      <c r="S166" s="243"/>
      <c r="T166" s="244"/>
      <c r="U166" s="14"/>
      <c r="V166" s="14"/>
      <c r="W166" s="14"/>
      <c r="X166" s="14"/>
      <c r="Y166" s="14"/>
      <c r="Z166" s="14"/>
      <c r="AA166" s="14"/>
      <c r="AB166" s="14"/>
      <c r="AC166" s="14"/>
      <c r="AD166" s="14"/>
      <c r="AE166" s="14"/>
      <c r="AT166" s="245" t="s">
        <v>139</v>
      </c>
      <c r="AU166" s="245" t="s">
        <v>79</v>
      </c>
      <c r="AV166" s="14" t="s">
        <v>79</v>
      </c>
      <c r="AW166" s="14" t="s">
        <v>31</v>
      </c>
      <c r="AX166" s="14" t="s">
        <v>69</v>
      </c>
      <c r="AY166" s="245" t="s">
        <v>128</v>
      </c>
    </row>
    <row r="167" s="15" customFormat="1">
      <c r="A167" s="15"/>
      <c r="B167" s="246"/>
      <c r="C167" s="247"/>
      <c r="D167" s="226" t="s">
        <v>139</v>
      </c>
      <c r="E167" s="248" t="s">
        <v>19</v>
      </c>
      <c r="F167" s="249" t="s">
        <v>142</v>
      </c>
      <c r="G167" s="247"/>
      <c r="H167" s="250">
        <v>67</v>
      </c>
      <c r="I167" s="251"/>
      <c r="J167" s="247"/>
      <c r="K167" s="247"/>
      <c r="L167" s="252"/>
      <c r="M167" s="253"/>
      <c r="N167" s="254"/>
      <c r="O167" s="254"/>
      <c r="P167" s="254"/>
      <c r="Q167" s="254"/>
      <c r="R167" s="254"/>
      <c r="S167" s="254"/>
      <c r="T167" s="255"/>
      <c r="U167" s="15"/>
      <c r="V167" s="15"/>
      <c r="W167" s="15"/>
      <c r="X167" s="15"/>
      <c r="Y167" s="15"/>
      <c r="Z167" s="15"/>
      <c r="AA167" s="15"/>
      <c r="AB167" s="15"/>
      <c r="AC167" s="15"/>
      <c r="AD167" s="15"/>
      <c r="AE167" s="15"/>
      <c r="AT167" s="256" t="s">
        <v>139</v>
      </c>
      <c r="AU167" s="256" t="s">
        <v>79</v>
      </c>
      <c r="AV167" s="15" t="s">
        <v>135</v>
      </c>
      <c r="AW167" s="15" t="s">
        <v>31</v>
      </c>
      <c r="AX167" s="15" t="s">
        <v>77</v>
      </c>
      <c r="AY167" s="256" t="s">
        <v>128</v>
      </c>
    </row>
    <row r="168" s="12" customFormat="1" ht="22.8" customHeight="1">
      <c r="A168" s="12"/>
      <c r="B168" s="190"/>
      <c r="C168" s="191"/>
      <c r="D168" s="192" t="s">
        <v>68</v>
      </c>
      <c r="E168" s="204" t="s">
        <v>250</v>
      </c>
      <c r="F168" s="204" t="s">
        <v>251</v>
      </c>
      <c r="G168" s="191"/>
      <c r="H168" s="191"/>
      <c r="I168" s="194"/>
      <c r="J168" s="205">
        <f>BK168</f>
        <v>0</v>
      </c>
      <c r="K168" s="191"/>
      <c r="L168" s="196"/>
      <c r="M168" s="197"/>
      <c r="N168" s="198"/>
      <c r="O168" s="198"/>
      <c r="P168" s="199">
        <f>SUM(P169:P171)</f>
        <v>0</v>
      </c>
      <c r="Q168" s="198"/>
      <c r="R168" s="199">
        <f>SUM(R169:R171)</f>
        <v>0</v>
      </c>
      <c r="S168" s="198"/>
      <c r="T168" s="200">
        <f>SUM(T169:T171)</f>
        <v>0</v>
      </c>
      <c r="U168" s="12"/>
      <c r="V168" s="12"/>
      <c r="W168" s="12"/>
      <c r="X168" s="12"/>
      <c r="Y168" s="12"/>
      <c r="Z168" s="12"/>
      <c r="AA168" s="12"/>
      <c r="AB168" s="12"/>
      <c r="AC168" s="12"/>
      <c r="AD168" s="12"/>
      <c r="AE168" s="12"/>
      <c r="AR168" s="201" t="s">
        <v>77</v>
      </c>
      <c r="AT168" s="202" t="s">
        <v>68</v>
      </c>
      <c r="AU168" s="202" t="s">
        <v>77</v>
      </c>
      <c r="AY168" s="201" t="s">
        <v>128</v>
      </c>
      <c r="BK168" s="203">
        <f>SUM(BK169:BK171)</f>
        <v>0</v>
      </c>
    </row>
    <row r="169" s="2" customFormat="1" ht="55.5" customHeight="1">
      <c r="A169" s="40"/>
      <c r="B169" s="41"/>
      <c r="C169" s="206" t="s">
        <v>252</v>
      </c>
      <c r="D169" s="206" t="s">
        <v>130</v>
      </c>
      <c r="E169" s="207" t="s">
        <v>253</v>
      </c>
      <c r="F169" s="208" t="s">
        <v>254</v>
      </c>
      <c r="G169" s="209" t="s">
        <v>195</v>
      </c>
      <c r="H169" s="210">
        <v>284.94099999999997</v>
      </c>
      <c r="I169" s="211"/>
      <c r="J169" s="212">
        <f>ROUND(I169*H169,2)</f>
        <v>0</v>
      </c>
      <c r="K169" s="208" t="s">
        <v>134</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135</v>
      </c>
      <c r="AT169" s="217" t="s">
        <v>130</v>
      </c>
      <c r="AU169" s="217" t="s">
        <v>79</v>
      </c>
      <c r="AY169" s="19" t="s">
        <v>128</v>
      </c>
      <c r="BE169" s="218">
        <f>IF(N169="základní",J169,0)</f>
        <v>0</v>
      </c>
      <c r="BF169" s="218">
        <f>IF(N169="snížená",J169,0)</f>
        <v>0</v>
      </c>
      <c r="BG169" s="218">
        <f>IF(N169="zákl. přenesená",J169,0)</f>
        <v>0</v>
      </c>
      <c r="BH169" s="218">
        <f>IF(N169="sníž. přenesená",J169,0)</f>
        <v>0</v>
      </c>
      <c r="BI169" s="218">
        <f>IF(N169="nulová",J169,0)</f>
        <v>0</v>
      </c>
      <c r="BJ169" s="19" t="s">
        <v>77</v>
      </c>
      <c r="BK169" s="218">
        <f>ROUND(I169*H169,2)</f>
        <v>0</v>
      </c>
      <c r="BL169" s="19" t="s">
        <v>135</v>
      </c>
      <c r="BM169" s="217" t="s">
        <v>255</v>
      </c>
    </row>
    <row r="170" s="2" customFormat="1">
      <c r="A170" s="40"/>
      <c r="B170" s="41"/>
      <c r="C170" s="42"/>
      <c r="D170" s="219" t="s">
        <v>137</v>
      </c>
      <c r="E170" s="42"/>
      <c r="F170" s="220" t="s">
        <v>256</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9" t="s">
        <v>137</v>
      </c>
      <c r="AU170" s="19" t="s">
        <v>79</v>
      </c>
    </row>
    <row r="171" s="2" customFormat="1">
      <c r="A171" s="40"/>
      <c r="B171" s="41"/>
      <c r="C171" s="42"/>
      <c r="D171" s="226" t="s">
        <v>160</v>
      </c>
      <c r="E171" s="42"/>
      <c r="F171" s="257" t="s">
        <v>257</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160</v>
      </c>
      <c r="AU171" s="19" t="s">
        <v>79</v>
      </c>
    </row>
    <row r="172" s="12" customFormat="1" ht="25.92" customHeight="1">
      <c r="A172" s="12"/>
      <c r="B172" s="190"/>
      <c r="C172" s="191"/>
      <c r="D172" s="192" t="s">
        <v>68</v>
      </c>
      <c r="E172" s="193" t="s">
        <v>258</v>
      </c>
      <c r="F172" s="193" t="s">
        <v>259</v>
      </c>
      <c r="G172" s="191"/>
      <c r="H172" s="191"/>
      <c r="I172" s="194"/>
      <c r="J172" s="195">
        <f>BK172</f>
        <v>0</v>
      </c>
      <c r="K172" s="191"/>
      <c r="L172" s="196"/>
      <c r="M172" s="197"/>
      <c r="N172" s="198"/>
      <c r="O172" s="198"/>
      <c r="P172" s="199">
        <f>P173</f>
        <v>0</v>
      </c>
      <c r="Q172" s="198"/>
      <c r="R172" s="199">
        <f>R173</f>
        <v>22.518720000000002</v>
      </c>
      <c r="S172" s="198"/>
      <c r="T172" s="200">
        <f>T173</f>
        <v>0</v>
      </c>
      <c r="U172" s="12"/>
      <c r="V172" s="12"/>
      <c r="W172" s="12"/>
      <c r="X172" s="12"/>
      <c r="Y172" s="12"/>
      <c r="Z172" s="12"/>
      <c r="AA172" s="12"/>
      <c r="AB172" s="12"/>
      <c r="AC172" s="12"/>
      <c r="AD172" s="12"/>
      <c r="AE172" s="12"/>
      <c r="AR172" s="201" t="s">
        <v>79</v>
      </c>
      <c r="AT172" s="202" t="s">
        <v>68</v>
      </c>
      <c r="AU172" s="202" t="s">
        <v>69</v>
      </c>
      <c r="AY172" s="201" t="s">
        <v>128</v>
      </c>
      <c r="BK172" s="203">
        <f>BK173</f>
        <v>0</v>
      </c>
    </row>
    <row r="173" s="12" customFormat="1" ht="22.8" customHeight="1">
      <c r="A173" s="12"/>
      <c r="B173" s="190"/>
      <c r="C173" s="191"/>
      <c r="D173" s="192" t="s">
        <v>68</v>
      </c>
      <c r="E173" s="204" t="s">
        <v>260</v>
      </c>
      <c r="F173" s="204" t="s">
        <v>261</v>
      </c>
      <c r="G173" s="191"/>
      <c r="H173" s="191"/>
      <c r="I173" s="194"/>
      <c r="J173" s="205">
        <f>BK173</f>
        <v>0</v>
      </c>
      <c r="K173" s="191"/>
      <c r="L173" s="196"/>
      <c r="M173" s="197"/>
      <c r="N173" s="198"/>
      <c r="O173" s="198"/>
      <c r="P173" s="199">
        <f>SUM(P174:P185)</f>
        <v>0</v>
      </c>
      <c r="Q173" s="198"/>
      <c r="R173" s="199">
        <f>SUM(R174:R185)</f>
        <v>22.518720000000002</v>
      </c>
      <c r="S173" s="198"/>
      <c r="T173" s="200">
        <f>SUM(T174:T185)</f>
        <v>0</v>
      </c>
      <c r="U173" s="12"/>
      <c r="V173" s="12"/>
      <c r="W173" s="12"/>
      <c r="X173" s="12"/>
      <c r="Y173" s="12"/>
      <c r="Z173" s="12"/>
      <c r="AA173" s="12"/>
      <c r="AB173" s="12"/>
      <c r="AC173" s="12"/>
      <c r="AD173" s="12"/>
      <c r="AE173" s="12"/>
      <c r="AR173" s="201" t="s">
        <v>79</v>
      </c>
      <c r="AT173" s="202" t="s">
        <v>68</v>
      </c>
      <c r="AU173" s="202" t="s">
        <v>77</v>
      </c>
      <c r="AY173" s="201" t="s">
        <v>128</v>
      </c>
      <c r="BK173" s="203">
        <f>SUM(BK174:BK185)</f>
        <v>0</v>
      </c>
    </row>
    <row r="174" s="2" customFormat="1" ht="33" customHeight="1">
      <c r="A174" s="40"/>
      <c r="B174" s="41"/>
      <c r="C174" s="206" t="s">
        <v>262</v>
      </c>
      <c r="D174" s="206" t="s">
        <v>130</v>
      </c>
      <c r="E174" s="207" t="s">
        <v>263</v>
      </c>
      <c r="F174" s="208" t="s">
        <v>264</v>
      </c>
      <c r="G174" s="209" t="s">
        <v>247</v>
      </c>
      <c r="H174" s="210">
        <v>112</v>
      </c>
      <c r="I174" s="211"/>
      <c r="J174" s="212">
        <f>ROUND(I174*H174,2)</f>
        <v>0</v>
      </c>
      <c r="K174" s="208" t="s">
        <v>134</v>
      </c>
      <c r="L174" s="46"/>
      <c r="M174" s="213" t="s">
        <v>19</v>
      </c>
      <c r="N174" s="214" t="s">
        <v>40</v>
      </c>
      <c r="O174" s="86"/>
      <c r="P174" s="215">
        <f>O174*H174</f>
        <v>0</v>
      </c>
      <c r="Q174" s="215">
        <v>6.0000000000000002E-05</v>
      </c>
      <c r="R174" s="215">
        <f>Q174*H174</f>
        <v>0.0067200000000000003</v>
      </c>
      <c r="S174" s="215">
        <v>0</v>
      </c>
      <c r="T174" s="216">
        <f>S174*H174</f>
        <v>0</v>
      </c>
      <c r="U174" s="40"/>
      <c r="V174" s="40"/>
      <c r="W174" s="40"/>
      <c r="X174" s="40"/>
      <c r="Y174" s="40"/>
      <c r="Z174" s="40"/>
      <c r="AA174" s="40"/>
      <c r="AB174" s="40"/>
      <c r="AC174" s="40"/>
      <c r="AD174" s="40"/>
      <c r="AE174" s="40"/>
      <c r="AR174" s="217" t="s">
        <v>244</v>
      </c>
      <c r="AT174" s="217" t="s">
        <v>130</v>
      </c>
      <c r="AU174" s="217" t="s">
        <v>79</v>
      </c>
      <c r="AY174" s="19" t="s">
        <v>128</v>
      </c>
      <c r="BE174" s="218">
        <f>IF(N174="základní",J174,0)</f>
        <v>0</v>
      </c>
      <c r="BF174" s="218">
        <f>IF(N174="snížená",J174,0)</f>
        <v>0</v>
      </c>
      <c r="BG174" s="218">
        <f>IF(N174="zákl. přenesená",J174,0)</f>
        <v>0</v>
      </c>
      <c r="BH174" s="218">
        <f>IF(N174="sníž. přenesená",J174,0)</f>
        <v>0</v>
      </c>
      <c r="BI174" s="218">
        <f>IF(N174="nulová",J174,0)</f>
        <v>0</v>
      </c>
      <c r="BJ174" s="19" t="s">
        <v>77</v>
      </c>
      <c r="BK174" s="218">
        <f>ROUND(I174*H174,2)</f>
        <v>0</v>
      </c>
      <c r="BL174" s="19" t="s">
        <v>244</v>
      </c>
      <c r="BM174" s="217" t="s">
        <v>265</v>
      </c>
    </row>
    <row r="175" s="2" customFormat="1">
      <c r="A175" s="40"/>
      <c r="B175" s="41"/>
      <c r="C175" s="42"/>
      <c r="D175" s="219" t="s">
        <v>137</v>
      </c>
      <c r="E175" s="42"/>
      <c r="F175" s="220" t="s">
        <v>266</v>
      </c>
      <c r="G175" s="42"/>
      <c r="H175" s="42"/>
      <c r="I175" s="221"/>
      <c r="J175" s="42"/>
      <c r="K175" s="42"/>
      <c r="L175" s="46"/>
      <c r="M175" s="222"/>
      <c r="N175" s="223"/>
      <c r="O175" s="86"/>
      <c r="P175" s="86"/>
      <c r="Q175" s="86"/>
      <c r="R175" s="86"/>
      <c r="S175" s="86"/>
      <c r="T175" s="87"/>
      <c r="U175" s="40"/>
      <c r="V175" s="40"/>
      <c r="W175" s="40"/>
      <c r="X175" s="40"/>
      <c r="Y175" s="40"/>
      <c r="Z175" s="40"/>
      <c r="AA175" s="40"/>
      <c r="AB175" s="40"/>
      <c r="AC175" s="40"/>
      <c r="AD175" s="40"/>
      <c r="AE175" s="40"/>
      <c r="AT175" s="19" t="s">
        <v>137</v>
      </c>
      <c r="AU175" s="19" t="s">
        <v>79</v>
      </c>
    </row>
    <row r="176" s="2" customFormat="1">
      <c r="A176" s="40"/>
      <c r="B176" s="41"/>
      <c r="C176" s="42"/>
      <c r="D176" s="226" t="s">
        <v>160</v>
      </c>
      <c r="E176" s="42"/>
      <c r="F176" s="257" t="s">
        <v>267</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160</v>
      </c>
      <c r="AU176" s="19" t="s">
        <v>79</v>
      </c>
    </row>
    <row r="177" s="14" customFormat="1">
      <c r="A177" s="14"/>
      <c r="B177" s="235"/>
      <c r="C177" s="236"/>
      <c r="D177" s="226" t="s">
        <v>139</v>
      </c>
      <c r="E177" s="237" t="s">
        <v>19</v>
      </c>
      <c r="F177" s="238" t="s">
        <v>268</v>
      </c>
      <c r="G177" s="236"/>
      <c r="H177" s="239">
        <v>112</v>
      </c>
      <c r="I177" s="240"/>
      <c r="J177" s="236"/>
      <c r="K177" s="236"/>
      <c r="L177" s="241"/>
      <c r="M177" s="242"/>
      <c r="N177" s="243"/>
      <c r="O177" s="243"/>
      <c r="P177" s="243"/>
      <c r="Q177" s="243"/>
      <c r="R177" s="243"/>
      <c r="S177" s="243"/>
      <c r="T177" s="244"/>
      <c r="U177" s="14"/>
      <c r="V177" s="14"/>
      <c r="W177" s="14"/>
      <c r="X177" s="14"/>
      <c r="Y177" s="14"/>
      <c r="Z177" s="14"/>
      <c r="AA177" s="14"/>
      <c r="AB177" s="14"/>
      <c r="AC177" s="14"/>
      <c r="AD177" s="14"/>
      <c r="AE177" s="14"/>
      <c r="AT177" s="245" t="s">
        <v>139</v>
      </c>
      <c r="AU177" s="245" t="s">
        <v>79</v>
      </c>
      <c r="AV177" s="14" t="s">
        <v>79</v>
      </c>
      <c r="AW177" s="14" t="s">
        <v>31</v>
      </c>
      <c r="AX177" s="14" t="s">
        <v>69</v>
      </c>
      <c r="AY177" s="245" t="s">
        <v>128</v>
      </c>
    </row>
    <row r="178" s="15" customFormat="1">
      <c r="A178" s="15"/>
      <c r="B178" s="246"/>
      <c r="C178" s="247"/>
      <c r="D178" s="226" t="s">
        <v>139</v>
      </c>
      <c r="E178" s="248" t="s">
        <v>19</v>
      </c>
      <c r="F178" s="249" t="s">
        <v>142</v>
      </c>
      <c r="G178" s="247"/>
      <c r="H178" s="250">
        <v>112</v>
      </c>
      <c r="I178" s="251"/>
      <c r="J178" s="247"/>
      <c r="K178" s="247"/>
      <c r="L178" s="252"/>
      <c r="M178" s="253"/>
      <c r="N178" s="254"/>
      <c r="O178" s="254"/>
      <c r="P178" s="254"/>
      <c r="Q178" s="254"/>
      <c r="R178" s="254"/>
      <c r="S178" s="254"/>
      <c r="T178" s="255"/>
      <c r="U178" s="15"/>
      <c r="V178" s="15"/>
      <c r="W178" s="15"/>
      <c r="X178" s="15"/>
      <c r="Y178" s="15"/>
      <c r="Z178" s="15"/>
      <c r="AA178" s="15"/>
      <c r="AB178" s="15"/>
      <c r="AC178" s="15"/>
      <c r="AD178" s="15"/>
      <c r="AE178" s="15"/>
      <c r="AT178" s="256" t="s">
        <v>139</v>
      </c>
      <c r="AU178" s="256" t="s">
        <v>79</v>
      </c>
      <c r="AV178" s="15" t="s">
        <v>135</v>
      </c>
      <c r="AW178" s="15" t="s">
        <v>31</v>
      </c>
      <c r="AX178" s="15" t="s">
        <v>77</v>
      </c>
      <c r="AY178" s="256" t="s">
        <v>128</v>
      </c>
    </row>
    <row r="179" s="2" customFormat="1" ht="24.15" customHeight="1">
      <c r="A179" s="40"/>
      <c r="B179" s="41"/>
      <c r="C179" s="258" t="s">
        <v>269</v>
      </c>
      <c r="D179" s="258" t="s">
        <v>192</v>
      </c>
      <c r="E179" s="259" t="s">
        <v>270</v>
      </c>
      <c r="F179" s="260" t="s">
        <v>271</v>
      </c>
      <c r="G179" s="261" t="s">
        <v>247</v>
      </c>
      <c r="H179" s="262">
        <v>112</v>
      </c>
      <c r="I179" s="263"/>
      <c r="J179" s="264">
        <f>ROUND(I179*H179,2)</f>
        <v>0</v>
      </c>
      <c r="K179" s="260" t="s">
        <v>19</v>
      </c>
      <c r="L179" s="265"/>
      <c r="M179" s="266" t="s">
        <v>19</v>
      </c>
      <c r="N179" s="267" t="s">
        <v>40</v>
      </c>
      <c r="O179" s="86"/>
      <c r="P179" s="215">
        <f>O179*H179</f>
        <v>0</v>
      </c>
      <c r="Q179" s="215">
        <v>0.20100000000000001</v>
      </c>
      <c r="R179" s="215">
        <f>Q179*H179</f>
        <v>22.512</v>
      </c>
      <c r="S179" s="215">
        <v>0</v>
      </c>
      <c r="T179" s="216">
        <f>S179*H179</f>
        <v>0</v>
      </c>
      <c r="U179" s="40"/>
      <c r="V179" s="40"/>
      <c r="W179" s="40"/>
      <c r="X179" s="40"/>
      <c r="Y179" s="40"/>
      <c r="Z179" s="40"/>
      <c r="AA179" s="40"/>
      <c r="AB179" s="40"/>
      <c r="AC179" s="40"/>
      <c r="AD179" s="40"/>
      <c r="AE179" s="40"/>
      <c r="AR179" s="217" t="s">
        <v>272</v>
      </c>
      <c r="AT179" s="217" t="s">
        <v>192</v>
      </c>
      <c r="AU179" s="217" t="s">
        <v>79</v>
      </c>
      <c r="AY179" s="19" t="s">
        <v>128</v>
      </c>
      <c r="BE179" s="218">
        <f>IF(N179="základní",J179,0)</f>
        <v>0</v>
      </c>
      <c r="BF179" s="218">
        <f>IF(N179="snížená",J179,0)</f>
        <v>0</v>
      </c>
      <c r="BG179" s="218">
        <f>IF(N179="zákl. přenesená",J179,0)</f>
        <v>0</v>
      </c>
      <c r="BH179" s="218">
        <f>IF(N179="sníž. přenesená",J179,0)</f>
        <v>0</v>
      </c>
      <c r="BI179" s="218">
        <f>IF(N179="nulová",J179,0)</f>
        <v>0</v>
      </c>
      <c r="BJ179" s="19" t="s">
        <v>77</v>
      </c>
      <c r="BK179" s="218">
        <f>ROUND(I179*H179,2)</f>
        <v>0</v>
      </c>
      <c r="BL179" s="19" t="s">
        <v>244</v>
      </c>
      <c r="BM179" s="217" t="s">
        <v>273</v>
      </c>
    </row>
    <row r="180" s="2" customFormat="1" ht="21.75" customHeight="1">
      <c r="A180" s="40"/>
      <c r="B180" s="41"/>
      <c r="C180" s="206" t="s">
        <v>274</v>
      </c>
      <c r="D180" s="206" t="s">
        <v>130</v>
      </c>
      <c r="E180" s="207" t="s">
        <v>275</v>
      </c>
      <c r="F180" s="208" t="s">
        <v>276</v>
      </c>
      <c r="G180" s="209" t="s">
        <v>247</v>
      </c>
      <c r="H180" s="210">
        <v>2.3999999999999999</v>
      </c>
      <c r="I180" s="211"/>
      <c r="J180" s="212">
        <f>ROUND(I180*H180,2)</f>
        <v>0</v>
      </c>
      <c r="K180" s="208" t="s">
        <v>19</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244</v>
      </c>
      <c r="AT180" s="217" t="s">
        <v>130</v>
      </c>
      <c r="AU180" s="217" t="s">
        <v>79</v>
      </c>
      <c r="AY180" s="19" t="s">
        <v>128</v>
      </c>
      <c r="BE180" s="218">
        <f>IF(N180="základní",J180,0)</f>
        <v>0</v>
      </c>
      <c r="BF180" s="218">
        <f>IF(N180="snížená",J180,0)</f>
        <v>0</v>
      </c>
      <c r="BG180" s="218">
        <f>IF(N180="zákl. přenesená",J180,0)</f>
        <v>0</v>
      </c>
      <c r="BH180" s="218">
        <f>IF(N180="sníž. přenesená",J180,0)</f>
        <v>0</v>
      </c>
      <c r="BI180" s="218">
        <f>IF(N180="nulová",J180,0)</f>
        <v>0</v>
      </c>
      <c r="BJ180" s="19" t="s">
        <v>77</v>
      </c>
      <c r="BK180" s="218">
        <f>ROUND(I180*H180,2)</f>
        <v>0</v>
      </c>
      <c r="BL180" s="19" t="s">
        <v>244</v>
      </c>
      <c r="BM180" s="217" t="s">
        <v>277</v>
      </c>
    </row>
    <row r="181" s="14" customFormat="1">
      <c r="A181" s="14"/>
      <c r="B181" s="235"/>
      <c r="C181" s="236"/>
      <c r="D181" s="226" t="s">
        <v>139</v>
      </c>
      <c r="E181" s="237" t="s">
        <v>19</v>
      </c>
      <c r="F181" s="238" t="s">
        <v>278</v>
      </c>
      <c r="G181" s="236"/>
      <c r="H181" s="239">
        <v>2.3999999999999999</v>
      </c>
      <c r="I181" s="240"/>
      <c r="J181" s="236"/>
      <c r="K181" s="236"/>
      <c r="L181" s="241"/>
      <c r="M181" s="242"/>
      <c r="N181" s="243"/>
      <c r="O181" s="243"/>
      <c r="P181" s="243"/>
      <c r="Q181" s="243"/>
      <c r="R181" s="243"/>
      <c r="S181" s="243"/>
      <c r="T181" s="244"/>
      <c r="U181" s="14"/>
      <c r="V181" s="14"/>
      <c r="W181" s="14"/>
      <c r="X181" s="14"/>
      <c r="Y181" s="14"/>
      <c r="Z181" s="14"/>
      <c r="AA181" s="14"/>
      <c r="AB181" s="14"/>
      <c r="AC181" s="14"/>
      <c r="AD181" s="14"/>
      <c r="AE181" s="14"/>
      <c r="AT181" s="245" t="s">
        <v>139</v>
      </c>
      <c r="AU181" s="245" t="s">
        <v>79</v>
      </c>
      <c r="AV181" s="14" t="s">
        <v>79</v>
      </c>
      <c r="AW181" s="14" t="s">
        <v>31</v>
      </c>
      <c r="AX181" s="14" t="s">
        <v>69</v>
      </c>
      <c r="AY181" s="245" t="s">
        <v>128</v>
      </c>
    </row>
    <row r="182" s="15" customFormat="1">
      <c r="A182" s="15"/>
      <c r="B182" s="246"/>
      <c r="C182" s="247"/>
      <c r="D182" s="226" t="s">
        <v>139</v>
      </c>
      <c r="E182" s="248" t="s">
        <v>19</v>
      </c>
      <c r="F182" s="249" t="s">
        <v>142</v>
      </c>
      <c r="G182" s="247"/>
      <c r="H182" s="250">
        <v>2.3999999999999999</v>
      </c>
      <c r="I182" s="251"/>
      <c r="J182" s="247"/>
      <c r="K182" s="247"/>
      <c r="L182" s="252"/>
      <c r="M182" s="253"/>
      <c r="N182" s="254"/>
      <c r="O182" s="254"/>
      <c r="P182" s="254"/>
      <c r="Q182" s="254"/>
      <c r="R182" s="254"/>
      <c r="S182" s="254"/>
      <c r="T182" s="255"/>
      <c r="U182" s="15"/>
      <c r="V182" s="15"/>
      <c r="W182" s="15"/>
      <c r="X182" s="15"/>
      <c r="Y182" s="15"/>
      <c r="Z182" s="15"/>
      <c r="AA182" s="15"/>
      <c r="AB182" s="15"/>
      <c r="AC182" s="15"/>
      <c r="AD182" s="15"/>
      <c r="AE182" s="15"/>
      <c r="AT182" s="256" t="s">
        <v>139</v>
      </c>
      <c r="AU182" s="256" t="s">
        <v>79</v>
      </c>
      <c r="AV182" s="15" t="s">
        <v>135</v>
      </c>
      <c r="AW182" s="15" t="s">
        <v>31</v>
      </c>
      <c r="AX182" s="15" t="s">
        <v>77</v>
      </c>
      <c r="AY182" s="256" t="s">
        <v>128</v>
      </c>
    </row>
    <row r="183" s="2" customFormat="1" ht="49.05" customHeight="1">
      <c r="A183" s="40"/>
      <c r="B183" s="41"/>
      <c r="C183" s="206" t="s">
        <v>7</v>
      </c>
      <c r="D183" s="206" t="s">
        <v>130</v>
      </c>
      <c r="E183" s="207" t="s">
        <v>279</v>
      </c>
      <c r="F183" s="208" t="s">
        <v>280</v>
      </c>
      <c r="G183" s="209" t="s">
        <v>195</v>
      </c>
      <c r="H183" s="210">
        <v>12.519</v>
      </c>
      <c r="I183" s="211"/>
      <c r="J183" s="212">
        <f>ROUND(I183*H183,2)</f>
        <v>0</v>
      </c>
      <c r="K183" s="208" t="s">
        <v>134</v>
      </c>
      <c r="L183" s="46"/>
      <c r="M183" s="213" t="s">
        <v>19</v>
      </c>
      <c r="N183" s="214" t="s">
        <v>40</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244</v>
      </c>
      <c r="AT183" s="217" t="s">
        <v>130</v>
      </c>
      <c r="AU183" s="217" t="s">
        <v>79</v>
      </c>
      <c r="AY183" s="19" t="s">
        <v>128</v>
      </c>
      <c r="BE183" s="218">
        <f>IF(N183="základní",J183,0)</f>
        <v>0</v>
      </c>
      <c r="BF183" s="218">
        <f>IF(N183="snížená",J183,0)</f>
        <v>0</v>
      </c>
      <c r="BG183" s="218">
        <f>IF(N183="zákl. přenesená",J183,0)</f>
        <v>0</v>
      </c>
      <c r="BH183" s="218">
        <f>IF(N183="sníž. přenesená",J183,0)</f>
        <v>0</v>
      </c>
      <c r="BI183" s="218">
        <f>IF(N183="nulová",J183,0)</f>
        <v>0</v>
      </c>
      <c r="BJ183" s="19" t="s">
        <v>77</v>
      </c>
      <c r="BK183" s="218">
        <f>ROUND(I183*H183,2)</f>
        <v>0</v>
      </c>
      <c r="BL183" s="19" t="s">
        <v>244</v>
      </c>
      <c r="BM183" s="217" t="s">
        <v>281</v>
      </c>
    </row>
    <row r="184" s="2" customFormat="1">
      <c r="A184" s="40"/>
      <c r="B184" s="41"/>
      <c r="C184" s="42"/>
      <c r="D184" s="219" t="s">
        <v>137</v>
      </c>
      <c r="E184" s="42"/>
      <c r="F184" s="220" t="s">
        <v>282</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137</v>
      </c>
      <c r="AU184" s="19" t="s">
        <v>79</v>
      </c>
    </row>
    <row r="185" s="2" customFormat="1">
      <c r="A185" s="40"/>
      <c r="B185" s="41"/>
      <c r="C185" s="42"/>
      <c r="D185" s="226" t="s">
        <v>160</v>
      </c>
      <c r="E185" s="42"/>
      <c r="F185" s="257" t="s">
        <v>283</v>
      </c>
      <c r="G185" s="42"/>
      <c r="H185" s="42"/>
      <c r="I185" s="221"/>
      <c r="J185" s="42"/>
      <c r="K185" s="42"/>
      <c r="L185" s="46"/>
      <c r="M185" s="268"/>
      <c r="N185" s="269"/>
      <c r="O185" s="270"/>
      <c r="P185" s="270"/>
      <c r="Q185" s="270"/>
      <c r="R185" s="270"/>
      <c r="S185" s="270"/>
      <c r="T185" s="271"/>
      <c r="U185" s="40"/>
      <c r="V185" s="40"/>
      <c r="W185" s="40"/>
      <c r="X185" s="40"/>
      <c r="Y185" s="40"/>
      <c r="Z185" s="40"/>
      <c r="AA185" s="40"/>
      <c r="AB185" s="40"/>
      <c r="AC185" s="40"/>
      <c r="AD185" s="40"/>
      <c r="AE185" s="40"/>
      <c r="AT185" s="19" t="s">
        <v>160</v>
      </c>
      <c r="AU185" s="19" t="s">
        <v>79</v>
      </c>
    </row>
    <row r="186" s="2" customFormat="1" ht="6.96" customHeight="1">
      <c r="A186" s="40"/>
      <c r="B186" s="61"/>
      <c r="C186" s="62"/>
      <c r="D186" s="62"/>
      <c r="E186" s="62"/>
      <c r="F186" s="62"/>
      <c r="G186" s="62"/>
      <c r="H186" s="62"/>
      <c r="I186" s="62"/>
      <c r="J186" s="62"/>
      <c r="K186" s="62"/>
      <c r="L186" s="46"/>
      <c r="M186" s="40"/>
      <c r="O186" s="40"/>
      <c r="P186" s="40"/>
      <c r="Q186" s="40"/>
      <c r="R186" s="40"/>
      <c r="S186" s="40"/>
      <c r="T186" s="40"/>
      <c r="U186" s="40"/>
      <c r="V186" s="40"/>
      <c r="W186" s="40"/>
      <c r="X186" s="40"/>
      <c r="Y186" s="40"/>
      <c r="Z186" s="40"/>
      <c r="AA186" s="40"/>
      <c r="AB186" s="40"/>
      <c r="AC186" s="40"/>
      <c r="AD186" s="40"/>
      <c r="AE186" s="40"/>
    </row>
  </sheetData>
  <sheetProtection sheet="1" autoFilter="0" formatColumns="0" formatRows="0" objects="1" scenarios="1" spinCount="100000" saltValue="fLFM2j+0UXZueOXORsuj56gEJ3qQr8hwAUWpzehF1n9pEyssKmHBDmkdyRbWjRsIn7kEyhXHHgVhBCr0aPNTCQ==" hashValue="mEdN8CrXyTxWiGmKBEGVuvIvL38uxlm1im4ZligRtCTm1V1y3aukxJKcaeWMUuxLOHGmppS6WN6XuYdhR7IDyQ==" algorithmName="SHA-512" password="CC35"/>
  <autoFilter ref="C86:K185"/>
  <mergeCells count="9">
    <mergeCell ref="E7:H7"/>
    <mergeCell ref="E9:H9"/>
    <mergeCell ref="E18:H18"/>
    <mergeCell ref="E27:H27"/>
    <mergeCell ref="E48:H48"/>
    <mergeCell ref="E50:H50"/>
    <mergeCell ref="E77:H77"/>
    <mergeCell ref="E79:H79"/>
    <mergeCell ref="L2:V2"/>
  </mergeCells>
  <hyperlinks>
    <hyperlink ref="F91" r:id="rId1" display="https://podminky.urs.cz/item/CS_URS_2024_01/122251104"/>
    <hyperlink ref="F96" r:id="rId2" display="https://podminky.urs.cz/item/CS_URS_2024_01/131251105"/>
    <hyperlink ref="F100" r:id="rId3" display="https://podminky.urs.cz/item/CS_URS_2024_01/132254104"/>
    <hyperlink ref="F105" r:id="rId4" display="https://podminky.urs.cz/item/CS_URS_2024_01/151201102"/>
    <hyperlink ref="F110" r:id="rId5" display="https://podminky.urs.cz/item/CS_URS_2024_01/151201112"/>
    <hyperlink ref="F114" r:id="rId6" display="https://podminky.urs.cz/item/CS_URS_2023_02/162251102"/>
    <hyperlink ref="F123" r:id="rId7" display="https://podminky.urs.cz/item/CS_URS_2024_01/174151101"/>
    <hyperlink ref="F132" r:id="rId8" display="https://podminky.urs.cz/item/CS_URS_2024_01/274313711"/>
    <hyperlink ref="F139" r:id="rId9" display="https://podminky.urs.cz/item/CS_URS_2024_01/274351121"/>
    <hyperlink ref="F146" r:id="rId10" display="https://podminky.urs.cz/item/CS_URS_2024_01/274351122"/>
    <hyperlink ref="F150" r:id="rId11" display="https://podminky.urs.cz/item/CS_URS_2024_01/311113153"/>
    <hyperlink ref="F154" r:id="rId12" display="https://podminky.urs.cz/item/CS_URS_2024_01/311113154"/>
    <hyperlink ref="F160" r:id="rId13" display="https://podminky.urs.cz/item/CS_URS_2024_01/311361821"/>
    <hyperlink ref="F170" r:id="rId14" display="https://podminky.urs.cz/item/CS_URS_2024_01/998011002"/>
    <hyperlink ref="F175" r:id="rId15" display="https://podminky.urs.cz/item/CS_URS_2024_01/767161217"/>
    <hyperlink ref="F184" r:id="rId16" display="https://podminky.urs.cz/item/CS_URS_2024_01/998767102"/>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82</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Klatovy - Plavecký bazén , Stav.práce z důvodu nerealizace Obslužného objektu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284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22. 3. 2024</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ROUND(J91,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ROUND((SUM(BE91:BE404)),  2)</f>
        <v>0</v>
      </c>
      <c r="G33" s="40"/>
      <c r="H33" s="40"/>
      <c r="I33" s="150">
        <v>0.20999999999999999</v>
      </c>
      <c r="J33" s="149">
        <f>ROUND(((SUM(BE91:BE404))*I33),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ROUND((SUM(BF91:BF404)),  2)</f>
        <v>0</v>
      </c>
      <c r="G34" s="40"/>
      <c r="H34" s="40"/>
      <c r="I34" s="150">
        <v>0.14999999999999999</v>
      </c>
      <c r="J34" s="149">
        <f>ROUND(((SUM(BF91:BF404))*I34),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ROUND((SUM(BG91:BG404)),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ROUND((SUM(BH91:BH404)),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ROUND((SUM(BI91:BI404)),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101</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Klatovy - Plavecký bazén , Stav.práce z důvodu nerealizace Obslužného objektu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KLAT0106 - SO 1 , Plavecký bazén </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22. 3. 2024</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102</v>
      </c>
      <c r="D57" s="164"/>
      <c r="E57" s="164"/>
      <c r="F57" s="164"/>
      <c r="G57" s="164"/>
      <c r="H57" s="164"/>
      <c r="I57" s="164"/>
      <c r="J57" s="165" t="s">
        <v>103</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J91</f>
        <v>0</v>
      </c>
      <c r="K59" s="42"/>
      <c r="L59" s="136"/>
      <c r="S59" s="40"/>
      <c r="T59" s="40"/>
      <c r="U59" s="40"/>
      <c r="V59" s="40"/>
      <c r="W59" s="40"/>
      <c r="X59" s="40"/>
      <c r="Y59" s="40"/>
      <c r="Z59" s="40"/>
      <c r="AA59" s="40"/>
      <c r="AB59" s="40"/>
      <c r="AC59" s="40"/>
      <c r="AD59" s="40"/>
      <c r="AE59" s="40"/>
      <c r="AU59" s="19" t="s">
        <v>104</v>
      </c>
    </row>
    <row r="60" s="9" customFormat="1" ht="24.96" customHeight="1">
      <c r="A60" s="9"/>
      <c r="B60" s="167"/>
      <c r="C60" s="168"/>
      <c r="D60" s="169" t="s">
        <v>105</v>
      </c>
      <c r="E60" s="170"/>
      <c r="F60" s="170"/>
      <c r="G60" s="170"/>
      <c r="H60" s="170"/>
      <c r="I60" s="170"/>
      <c r="J60" s="171">
        <f>J92</f>
        <v>0</v>
      </c>
      <c r="K60" s="168"/>
      <c r="L60" s="172"/>
      <c r="S60" s="9"/>
      <c r="T60" s="9"/>
      <c r="U60" s="9"/>
      <c r="V60" s="9"/>
      <c r="W60" s="9"/>
      <c r="X60" s="9"/>
      <c r="Y60" s="9"/>
      <c r="Z60" s="9"/>
      <c r="AA60" s="9"/>
      <c r="AB60" s="9"/>
      <c r="AC60" s="9"/>
      <c r="AD60" s="9"/>
      <c r="AE60" s="9"/>
    </row>
    <row r="61" s="10" customFormat="1" ht="19.92" customHeight="1">
      <c r="A61" s="10"/>
      <c r="B61" s="173"/>
      <c r="C61" s="174"/>
      <c r="D61" s="175" t="s">
        <v>106</v>
      </c>
      <c r="E61" s="176"/>
      <c r="F61" s="176"/>
      <c r="G61" s="176"/>
      <c r="H61" s="176"/>
      <c r="I61" s="176"/>
      <c r="J61" s="177">
        <f>J93</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107</v>
      </c>
      <c r="E62" s="176"/>
      <c r="F62" s="176"/>
      <c r="G62" s="176"/>
      <c r="H62" s="176"/>
      <c r="I62" s="176"/>
      <c r="J62" s="177">
        <f>J117</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108</v>
      </c>
      <c r="E63" s="176"/>
      <c r="F63" s="176"/>
      <c r="G63" s="176"/>
      <c r="H63" s="176"/>
      <c r="I63" s="176"/>
      <c r="J63" s="177">
        <f>J142</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285</v>
      </c>
      <c r="E64" s="176"/>
      <c r="F64" s="176"/>
      <c r="G64" s="176"/>
      <c r="H64" s="176"/>
      <c r="I64" s="176"/>
      <c r="J64" s="177">
        <f>J184</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109</v>
      </c>
      <c r="E65" s="176"/>
      <c r="F65" s="176"/>
      <c r="G65" s="176"/>
      <c r="H65" s="176"/>
      <c r="I65" s="176"/>
      <c r="J65" s="177">
        <f>J198</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286</v>
      </c>
      <c r="E66" s="176"/>
      <c r="F66" s="176"/>
      <c r="G66" s="176"/>
      <c r="H66" s="176"/>
      <c r="I66" s="176"/>
      <c r="J66" s="177">
        <f>J280</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110</v>
      </c>
      <c r="E67" s="176"/>
      <c r="F67" s="176"/>
      <c r="G67" s="176"/>
      <c r="H67" s="176"/>
      <c r="I67" s="176"/>
      <c r="J67" s="177">
        <f>J310</f>
        <v>0</v>
      </c>
      <c r="K67" s="174"/>
      <c r="L67" s="178"/>
      <c r="S67" s="10"/>
      <c r="T67" s="10"/>
      <c r="U67" s="10"/>
      <c r="V67" s="10"/>
      <c r="W67" s="10"/>
      <c r="X67" s="10"/>
      <c r="Y67" s="10"/>
      <c r="Z67" s="10"/>
      <c r="AA67" s="10"/>
      <c r="AB67" s="10"/>
      <c r="AC67" s="10"/>
      <c r="AD67" s="10"/>
      <c r="AE67" s="10"/>
    </row>
    <row r="68" s="9" customFormat="1" ht="24.96" customHeight="1">
      <c r="A68" s="9"/>
      <c r="B68" s="167"/>
      <c r="C68" s="168"/>
      <c r="D68" s="169" t="s">
        <v>111</v>
      </c>
      <c r="E68" s="170"/>
      <c r="F68" s="170"/>
      <c r="G68" s="170"/>
      <c r="H68" s="170"/>
      <c r="I68" s="170"/>
      <c r="J68" s="171">
        <f>J314</f>
        <v>0</v>
      </c>
      <c r="K68" s="168"/>
      <c r="L68" s="172"/>
      <c r="S68" s="9"/>
      <c r="T68" s="9"/>
      <c r="U68" s="9"/>
      <c r="V68" s="9"/>
      <c r="W68" s="9"/>
      <c r="X68" s="9"/>
      <c r="Y68" s="9"/>
      <c r="Z68" s="9"/>
      <c r="AA68" s="9"/>
      <c r="AB68" s="9"/>
      <c r="AC68" s="9"/>
      <c r="AD68" s="9"/>
      <c r="AE68" s="9"/>
    </row>
    <row r="69" s="10" customFormat="1" ht="19.92" customHeight="1">
      <c r="A69" s="10"/>
      <c r="B69" s="173"/>
      <c r="C69" s="174"/>
      <c r="D69" s="175" t="s">
        <v>287</v>
      </c>
      <c r="E69" s="176"/>
      <c r="F69" s="176"/>
      <c r="G69" s="176"/>
      <c r="H69" s="176"/>
      <c r="I69" s="176"/>
      <c r="J69" s="177">
        <f>J315</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288</v>
      </c>
      <c r="E70" s="176"/>
      <c r="F70" s="176"/>
      <c r="G70" s="176"/>
      <c r="H70" s="176"/>
      <c r="I70" s="176"/>
      <c r="J70" s="177">
        <f>J352</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112</v>
      </c>
      <c r="E71" s="176"/>
      <c r="F71" s="176"/>
      <c r="G71" s="176"/>
      <c r="H71" s="176"/>
      <c r="I71" s="176"/>
      <c r="J71" s="177">
        <f>J376</f>
        <v>0</v>
      </c>
      <c r="K71" s="174"/>
      <c r="L71" s="17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3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36"/>
      <c r="S77" s="40"/>
      <c r="T77" s="40"/>
      <c r="U77" s="40"/>
      <c r="V77" s="40"/>
      <c r="W77" s="40"/>
      <c r="X77" s="40"/>
      <c r="Y77" s="40"/>
      <c r="Z77" s="40"/>
      <c r="AA77" s="40"/>
      <c r="AB77" s="40"/>
      <c r="AC77" s="40"/>
      <c r="AD77" s="40"/>
      <c r="AE77" s="40"/>
    </row>
    <row r="78" s="2" customFormat="1" ht="24.96" customHeight="1">
      <c r="A78" s="40"/>
      <c r="B78" s="41"/>
      <c r="C78" s="25" t="s">
        <v>113</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26.25" customHeight="1">
      <c r="A81" s="40"/>
      <c r="B81" s="41"/>
      <c r="C81" s="42"/>
      <c r="D81" s="42"/>
      <c r="E81" s="162" t="str">
        <f>E7</f>
        <v>Klatovy - Plavecký bazén , Stav.práce z důvodu nerealizace Obslužného objektu</v>
      </c>
      <c r="F81" s="34"/>
      <c r="G81" s="34"/>
      <c r="H81" s="34"/>
      <c r="I81" s="42"/>
      <c r="J81" s="42"/>
      <c r="K81" s="42"/>
      <c r="L81" s="136"/>
      <c r="S81" s="40"/>
      <c r="T81" s="40"/>
      <c r="U81" s="40"/>
      <c r="V81" s="40"/>
      <c r="W81" s="40"/>
      <c r="X81" s="40"/>
      <c r="Y81" s="40"/>
      <c r="Z81" s="40"/>
      <c r="AA81" s="40"/>
      <c r="AB81" s="40"/>
      <c r="AC81" s="40"/>
      <c r="AD81" s="40"/>
      <c r="AE81" s="40"/>
    </row>
    <row r="82" s="2" customFormat="1" ht="12" customHeight="1">
      <c r="A82" s="40"/>
      <c r="B82" s="41"/>
      <c r="C82" s="34" t="s">
        <v>99</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6.5" customHeight="1">
      <c r="A83" s="40"/>
      <c r="B83" s="41"/>
      <c r="C83" s="42"/>
      <c r="D83" s="42"/>
      <c r="E83" s="71" t="str">
        <f>E9</f>
        <v xml:space="preserve">KLAT0106 - SO 1 , Plavecký bazén </v>
      </c>
      <c r="F83" s="42"/>
      <c r="G83" s="42"/>
      <c r="H83" s="42"/>
      <c r="I83" s="42"/>
      <c r="J83" s="42"/>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F12</f>
        <v xml:space="preserve"> </v>
      </c>
      <c r="G85" s="42"/>
      <c r="H85" s="42"/>
      <c r="I85" s="34" t="s">
        <v>23</v>
      </c>
      <c r="J85" s="74" t="str">
        <f>IF(J12="","",J12)</f>
        <v>22. 3. 2024</v>
      </c>
      <c r="K85" s="42"/>
      <c r="L85" s="13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E15</f>
        <v xml:space="preserve"> </v>
      </c>
      <c r="G87" s="42"/>
      <c r="H87" s="42"/>
      <c r="I87" s="34" t="s">
        <v>30</v>
      </c>
      <c r="J87" s="38" t="str">
        <f>E21</f>
        <v xml:space="preserve"> </v>
      </c>
      <c r="K87" s="42"/>
      <c r="L87" s="136"/>
      <c r="S87" s="40"/>
      <c r="T87" s="40"/>
      <c r="U87" s="40"/>
      <c r="V87" s="40"/>
      <c r="W87" s="40"/>
      <c r="X87" s="40"/>
      <c r="Y87" s="40"/>
      <c r="Z87" s="40"/>
      <c r="AA87" s="40"/>
      <c r="AB87" s="40"/>
      <c r="AC87" s="40"/>
      <c r="AD87" s="40"/>
      <c r="AE87" s="40"/>
    </row>
    <row r="88" s="2" customFormat="1" ht="15.15" customHeight="1">
      <c r="A88" s="40"/>
      <c r="B88" s="41"/>
      <c r="C88" s="34" t="s">
        <v>28</v>
      </c>
      <c r="D88" s="42"/>
      <c r="E88" s="42"/>
      <c r="F88" s="29" t="str">
        <f>IF(E18="","",E18)</f>
        <v>Vyplň údaj</v>
      </c>
      <c r="G88" s="42"/>
      <c r="H88" s="42"/>
      <c r="I88" s="34" t="s">
        <v>32</v>
      </c>
      <c r="J88" s="38" t="str">
        <f>E24</f>
        <v xml:space="preserve"> </v>
      </c>
      <c r="K88" s="42"/>
      <c r="L88" s="13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36"/>
      <c r="S89" s="40"/>
      <c r="T89" s="40"/>
      <c r="U89" s="40"/>
      <c r="V89" s="40"/>
      <c r="W89" s="40"/>
      <c r="X89" s="40"/>
      <c r="Y89" s="40"/>
      <c r="Z89" s="40"/>
      <c r="AA89" s="40"/>
      <c r="AB89" s="40"/>
      <c r="AC89" s="40"/>
      <c r="AD89" s="40"/>
      <c r="AE89" s="40"/>
    </row>
    <row r="90" s="11" customFormat="1" ht="29.28" customHeight="1">
      <c r="A90" s="179"/>
      <c r="B90" s="180"/>
      <c r="C90" s="181" t="s">
        <v>114</v>
      </c>
      <c r="D90" s="182" t="s">
        <v>54</v>
      </c>
      <c r="E90" s="182" t="s">
        <v>50</v>
      </c>
      <c r="F90" s="182" t="s">
        <v>51</v>
      </c>
      <c r="G90" s="182" t="s">
        <v>115</v>
      </c>
      <c r="H90" s="182" t="s">
        <v>116</v>
      </c>
      <c r="I90" s="182" t="s">
        <v>117</v>
      </c>
      <c r="J90" s="182" t="s">
        <v>103</v>
      </c>
      <c r="K90" s="183" t="s">
        <v>118</v>
      </c>
      <c r="L90" s="184"/>
      <c r="M90" s="94" t="s">
        <v>19</v>
      </c>
      <c r="N90" s="95" t="s">
        <v>39</v>
      </c>
      <c r="O90" s="95" t="s">
        <v>119</v>
      </c>
      <c r="P90" s="95" t="s">
        <v>120</v>
      </c>
      <c r="Q90" s="95" t="s">
        <v>121</v>
      </c>
      <c r="R90" s="95" t="s">
        <v>122</v>
      </c>
      <c r="S90" s="95" t="s">
        <v>123</v>
      </c>
      <c r="T90" s="96" t="s">
        <v>124</v>
      </c>
      <c r="U90" s="179"/>
      <c r="V90" s="179"/>
      <c r="W90" s="179"/>
      <c r="X90" s="179"/>
      <c r="Y90" s="179"/>
      <c r="Z90" s="179"/>
      <c r="AA90" s="179"/>
      <c r="AB90" s="179"/>
      <c r="AC90" s="179"/>
      <c r="AD90" s="179"/>
      <c r="AE90" s="179"/>
    </row>
    <row r="91" s="2" customFormat="1" ht="22.8" customHeight="1">
      <c r="A91" s="40"/>
      <c r="B91" s="41"/>
      <c r="C91" s="101" t="s">
        <v>125</v>
      </c>
      <c r="D91" s="42"/>
      <c r="E91" s="42"/>
      <c r="F91" s="42"/>
      <c r="G91" s="42"/>
      <c r="H91" s="42"/>
      <c r="I91" s="42"/>
      <c r="J91" s="185">
        <f>BK91</f>
        <v>0</v>
      </c>
      <c r="K91" s="42"/>
      <c r="L91" s="46"/>
      <c r="M91" s="97"/>
      <c r="N91" s="186"/>
      <c r="O91" s="98"/>
      <c r="P91" s="187">
        <f>P92+P314</f>
        <v>0</v>
      </c>
      <c r="Q91" s="98"/>
      <c r="R91" s="187">
        <f>R92+R314</f>
        <v>2588.6305548599994</v>
      </c>
      <c r="S91" s="98"/>
      <c r="T91" s="188">
        <f>T92+T314</f>
        <v>1322.877109</v>
      </c>
      <c r="U91" s="40"/>
      <c r="V91" s="40"/>
      <c r="W91" s="40"/>
      <c r="X91" s="40"/>
      <c r="Y91" s="40"/>
      <c r="Z91" s="40"/>
      <c r="AA91" s="40"/>
      <c r="AB91" s="40"/>
      <c r="AC91" s="40"/>
      <c r="AD91" s="40"/>
      <c r="AE91" s="40"/>
      <c r="AT91" s="19" t="s">
        <v>68</v>
      </c>
      <c r="AU91" s="19" t="s">
        <v>104</v>
      </c>
      <c r="BK91" s="189">
        <f>BK92+BK314</f>
        <v>0</v>
      </c>
    </row>
    <row r="92" s="12" customFormat="1" ht="25.92" customHeight="1">
      <c r="A92" s="12"/>
      <c r="B92" s="190"/>
      <c r="C92" s="191"/>
      <c r="D92" s="192" t="s">
        <v>68</v>
      </c>
      <c r="E92" s="193" t="s">
        <v>126</v>
      </c>
      <c r="F92" s="193" t="s">
        <v>127</v>
      </c>
      <c r="G92" s="191"/>
      <c r="H92" s="191"/>
      <c r="I92" s="194"/>
      <c r="J92" s="195">
        <f>BK92</f>
        <v>0</v>
      </c>
      <c r="K92" s="191"/>
      <c r="L92" s="196"/>
      <c r="M92" s="197"/>
      <c r="N92" s="198"/>
      <c r="O92" s="198"/>
      <c r="P92" s="199">
        <f>P93+P117+P142+P184+P198+P280+P310</f>
        <v>0</v>
      </c>
      <c r="Q92" s="198"/>
      <c r="R92" s="199">
        <f>R93+R117+R142+R184+R198+R280+R310</f>
        <v>2580.1491356799993</v>
      </c>
      <c r="S92" s="198"/>
      <c r="T92" s="200">
        <f>T93+T117+T142+T184+T198+T280+T310</f>
        <v>1318.031559</v>
      </c>
      <c r="U92" s="12"/>
      <c r="V92" s="12"/>
      <c r="W92" s="12"/>
      <c r="X92" s="12"/>
      <c r="Y92" s="12"/>
      <c r="Z92" s="12"/>
      <c r="AA92" s="12"/>
      <c r="AB92" s="12"/>
      <c r="AC92" s="12"/>
      <c r="AD92" s="12"/>
      <c r="AE92" s="12"/>
      <c r="AR92" s="201" t="s">
        <v>77</v>
      </c>
      <c r="AT92" s="202" t="s">
        <v>68</v>
      </c>
      <c r="AU92" s="202" t="s">
        <v>69</v>
      </c>
      <c r="AY92" s="201" t="s">
        <v>128</v>
      </c>
      <c r="BK92" s="203">
        <f>BK93+BK117+BK142+BK184+BK198+BK280+BK310</f>
        <v>0</v>
      </c>
    </row>
    <row r="93" s="12" customFormat="1" ht="22.8" customHeight="1">
      <c r="A93" s="12"/>
      <c r="B93" s="190"/>
      <c r="C93" s="191"/>
      <c r="D93" s="192" t="s">
        <v>68</v>
      </c>
      <c r="E93" s="204" t="s">
        <v>77</v>
      </c>
      <c r="F93" s="204" t="s">
        <v>129</v>
      </c>
      <c r="G93" s="191"/>
      <c r="H93" s="191"/>
      <c r="I93" s="194"/>
      <c r="J93" s="205">
        <f>BK93</f>
        <v>0</v>
      </c>
      <c r="K93" s="191"/>
      <c r="L93" s="196"/>
      <c r="M93" s="197"/>
      <c r="N93" s="198"/>
      <c r="O93" s="198"/>
      <c r="P93" s="199">
        <f>SUM(P94:P116)</f>
        <v>0</v>
      </c>
      <c r="Q93" s="198"/>
      <c r="R93" s="199">
        <f>SUM(R94:R116)</f>
        <v>0</v>
      </c>
      <c r="S93" s="198"/>
      <c r="T93" s="200">
        <f>SUM(T94:T116)</f>
        <v>423.18799000000001</v>
      </c>
      <c r="U93" s="12"/>
      <c r="V93" s="12"/>
      <c r="W93" s="12"/>
      <c r="X93" s="12"/>
      <c r="Y93" s="12"/>
      <c r="Z93" s="12"/>
      <c r="AA93" s="12"/>
      <c r="AB93" s="12"/>
      <c r="AC93" s="12"/>
      <c r="AD93" s="12"/>
      <c r="AE93" s="12"/>
      <c r="AR93" s="201" t="s">
        <v>77</v>
      </c>
      <c r="AT93" s="202" t="s">
        <v>68</v>
      </c>
      <c r="AU93" s="202" t="s">
        <v>77</v>
      </c>
      <c r="AY93" s="201" t="s">
        <v>128</v>
      </c>
      <c r="BK93" s="203">
        <f>SUM(BK94:BK116)</f>
        <v>0</v>
      </c>
    </row>
    <row r="94" s="2" customFormat="1" ht="78" customHeight="1">
      <c r="A94" s="40"/>
      <c r="B94" s="41"/>
      <c r="C94" s="206" t="s">
        <v>77</v>
      </c>
      <c r="D94" s="206" t="s">
        <v>130</v>
      </c>
      <c r="E94" s="207" t="s">
        <v>289</v>
      </c>
      <c r="F94" s="208" t="s">
        <v>290</v>
      </c>
      <c r="G94" s="209" t="s">
        <v>157</v>
      </c>
      <c r="H94" s="210">
        <v>517.03800000000001</v>
      </c>
      <c r="I94" s="211"/>
      <c r="J94" s="212">
        <f>ROUND(I94*H94,2)</f>
        <v>0</v>
      </c>
      <c r="K94" s="208" t="s">
        <v>134</v>
      </c>
      <c r="L94" s="46"/>
      <c r="M94" s="213" t="s">
        <v>19</v>
      </c>
      <c r="N94" s="214" t="s">
        <v>40</v>
      </c>
      <c r="O94" s="86"/>
      <c r="P94" s="215">
        <f>O94*H94</f>
        <v>0</v>
      </c>
      <c r="Q94" s="215">
        <v>0</v>
      </c>
      <c r="R94" s="215">
        <f>Q94*H94</f>
        <v>0</v>
      </c>
      <c r="S94" s="215">
        <v>0.255</v>
      </c>
      <c r="T94" s="216">
        <f>S94*H94</f>
        <v>131.84469000000001</v>
      </c>
      <c r="U94" s="40"/>
      <c r="V94" s="40"/>
      <c r="W94" s="40"/>
      <c r="X94" s="40"/>
      <c r="Y94" s="40"/>
      <c r="Z94" s="40"/>
      <c r="AA94" s="40"/>
      <c r="AB94" s="40"/>
      <c r="AC94" s="40"/>
      <c r="AD94" s="40"/>
      <c r="AE94" s="40"/>
      <c r="AR94" s="217" t="s">
        <v>135</v>
      </c>
      <c r="AT94" s="217" t="s">
        <v>130</v>
      </c>
      <c r="AU94" s="217" t="s">
        <v>79</v>
      </c>
      <c r="AY94" s="19" t="s">
        <v>128</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135</v>
      </c>
      <c r="BM94" s="217" t="s">
        <v>291</v>
      </c>
    </row>
    <row r="95" s="2" customFormat="1">
      <c r="A95" s="40"/>
      <c r="B95" s="41"/>
      <c r="C95" s="42"/>
      <c r="D95" s="219" t="s">
        <v>137</v>
      </c>
      <c r="E95" s="42"/>
      <c r="F95" s="220" t="s">
        <v>292</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137</v>
      </c>
      <c r="AU95" s="19" t="s">
        <v>79</v>
      </c>
    </row>
    <row r="96" s="2" customFormat="1">
      <c r="A96" s="40"/>
      <c r="B96" s="41"/>
      <c r="C96" s="42"/>
      <c r="D96" s="226" t="s">
        <v>160</v>
      </c>
      <c r="E96" s="42"/>
      <c r="F96" s="257" t="s">
        <v>293</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160</v>
      </c>
      <c r="AU96" s="19" t="s">
        <v>79</v>
      </c>
    </row>
    <row r="97" s="14" customFormat="1">
      <c r="A97" s="14"/>
      <c r="B97" s="235"/>
      <c r="C97" s="236"/>
      <c r="D97" s="226" t="s">
        <v>139</v>
      </c>
      <c r="E97" s="237" t="s">
        <v>19</v>
      </c>
      <c r="F97" s="238" t="s">
        <v>294</v>
      </c>
      <c r="G97" s="236"/>
      <c r="H97" s="239">
        <v>195.76900000000001</v>
      </c>
      <c r="I97" s="240"/>
      <c r="J97" s="236"/>
      <c r="K97" s="236"/>
      <c r="L97" s="241"/>
      <c r="M97" s="242"/>
      <c r="N97" s="243"/>
      <c r="O97" s="243"/>
      <c r="P97" s="243"/>
      <c r="Q97" s="243"/>
      <c r="R97" s="243"/>
      <c r="S97" s="243"/>
      <c r="T97" s="244"/>
      <c r="U97" s="14"/>
      <c r="V97" s="14"/>
      <c r="W97" s="14"/>
      <c r="X97" s="14"/>
      <c r="Y97" s="14"/>
      <c r="Z97" s="14"/>
      <c r="AA97" s="14"/>
      <c r="AB97" s="14"/>
      <c r="AC97" s="14"/>
      <c r="AD97" s="14"/>
      <c r="AE97" s="14"/>
      <c r="AT97" s="245" t="s">
        <v>139</v>
      </c>
      <c r="AU97" s="245" t="s">
        <v>79</v>
      </c>
      <c r="AV97" s="14" t="s">
        <v>79</v>
      </c>
      <c r="AW97" s="14" t="s">
        <v>31</v>
      </c>
      <c r="AX97" s="14" t="s">
        <v>69</v>
      </c>
      <c r="AY97" s="245" t="s">
        <v>128</v>
      </c>
    </row>
    <row r="98" s="14" customFormat="1">
      <c r="A98" s="14"/>
      <c r="B98" s="235"/>
      <c r="C98" s="236"/>
      <c r="D98" s="226" t="s">
        <v>139</v>
      </c>
      <c r="E98" s="237" t="s">
        <v>19</v>
      </c>
      <c r="F98" s="238" t="s">
        <v>295</v>
      </c>
      <c r="G98" s="236"/>
      <c r="H98" s="239">
        <v>18.146000000000001</v>
      </c>
      <c r="I98" s="240"/>
      <c r="J98" s="236"/>
      <c r="K98" s="236"/>
      <c r="L98" s="241"/>
      <c r="M98" s="242"/>
      <c r="N98" s="243"/>
      <c r="O98" s="243"/>
      <c r="P98" s="243"/>
      <c r="Q98" s="243"/>
      <c r="R98" s="243"/>
      <c r="S98" s="243"/>
      <c r="T98" s="244"/>
      <c r="U98" s="14"/>
      <c r="V98" s="14"/>
      <c r="W98" s="14"/>
      <c r="X98" s="14"/>
      <c r="Y98" s="14"/>
      <c r="Z98" s="14"/>
      <c r="AA98" s="14"/>
      <c r="AB98" s="14"/>
      <c r="AC98" s="14"/>
      <c r="AD98" s="14"/>
      <c r="AE98" s="14"/>
      <c r="AT98" s="245" t="s">
        <v>139</v>
      </c>
      <c r="AU98" s="245" t="s">
        <v>79</v>
      </c>
      <c r="AV98" s="14" t="s">
        <v>79</v>
      </c>
      <c r="AW98" s="14" t="s">
        <v>31</v>
      </c>
      <c r="AX98" s="14" t="s">
        <v>69</v>
      </c>
      <c r="AY98" s="245" t="s">
        <v>128</v>
      </c>
    </row>
    <row r="99" s="14" customFormat="1">
      <c r="A99" s="14"/>
      <c r="B99" s="235"/>
      <c r="C99" s="236"/>
      <c r="D99" s="226" t="s">
        <v>139</v>
      </c>
      <c r="E99" s="237" t="s">
        <v>19</v>
      </c>
      <c r="F99" s="238" t="s">
        <v>296</v>
      </c>
      <c r="G99" s="236"/>
      <c r="H99" s="239">
        <v>61.347000000000001</v>
      </c>
      <c r="I99" s="240"/>
      <c r="J99" s="236"/>
      <c r="K99" s="236"/>
      <c r="L99" s="241"/>
      <c r="M99" s="242"/>
      <c r="N99" s="243"/>
      <c r="O99" s="243"/>
      <c r="P99" s="243"/>
      <c r="Q99" s="243"/>
      <c r="R99" s="243"/>
      <c r="S99" s="243"/>
      <c r="T99" s="244"/>
      <c r="U99" s="14"/>
      <c r="V99" s="14"/>
      <c r="W99" s="14"/>
      <c r="X99" s="14"/>
      <c r="Y99" s="14"/>
      <c r="Z99" s="14"/>
      <c r="AA99" s="14"/>
      <c r="AB99" s="14"/>
      <c r="AC99" s="14"/>
      <c r="AD99" s="14"/>
      <c r="AE99" s="14"/>
      <c r="AT99" s="245" t="s">
        <v>139</v>
      </c>
      <c r="AU99" s="245" t="s">
        <v>79</v>
      </c>
      <c r="AV99" s="14" t="s">
        <v>79</v>
      </c>
      <c r="AW99" s="14" t="s">
        <v>31</v>
      </c>
      <c r="AX99" s="14" t="s">
        <v>69</v>
      </c>
      <c r="AY99" s="245" t="s">
        <v>128</v>
      </c>
    </row>
    <row r="100" s="14" customFormat="1">
      <c r="A100" s="14"/>
      <c r="B100" s="235"/>
      <c r="C100" s="236"/>
      <c r="D100" s="226" t="s">
        <v>139</v>
      </c>
      <c r="E100" s="237" t="s">
        <v>19</v>
      </c>
      <c r="F100" s="238" t="s">
        <v>297</v>
      </c>
      <c r="G100" s="236"/>
      <c r="H100" s="239">
        <v>56.299999999999997</v>
      </c>
      <c r="I100" s="240"/>
      <c r="J100" s="236"/>
      <c r="K100" s="236"/>
      <c r="L100" s="241"/>
      <c r="M100" s="242"/>
      <c r="N100" s="243"/>
      <c r="O100" s="243"/>
      <c r="P100" s="243"/>
      <c r="Q100" s="243"/>
      <c r="R100" s="243"/>
      <c r="S100" s="243"/>
      <c r="T100" s="244"/>
      <c r="U100" s="14"/>
      <c r="V100" s="14"/>
      <c r="W100" s="14"/>
      <c r="X100" s="14"/>
      <c r="Y100" s="14"/>
      <c r="Z100" s="14"/>
      <c r="AA100" s="14"/>
      <c r="AB100" s="14"/>
      <c r="AC100" s="14"/>
      <c r="AD100" s="14"/>
      <c r="AE100" s="14"/>
      <c r="AT100" s="245" t="s">
        <v>139</v>
      </c>
      <c r="AU100" s="245" t="s">
        <v>79</v>
      </c>
      <c r="AV100" s="14" t="s">
        <v>79</v>
      </c>
      <c r="AW100" s="14" t="s">
        <v>31</v>
      </c>
      <c r="AX100" s="14" t="s">
        <v>69</v>
      </c>
      <c r="AY100" s="245" t="s">
        <v>128</v>
      </c>
    </row>
    <row r="101" s="14" customFormat="1">
      <c r="A101" s="14"/>
      <c r="B101" s="235"/>
      <c r="C101" s="236"/>
      <c r="D101" s="226" t="s">
        <v>139</v>
      </c>
      <c r="E101" s="237" t="s">
        <v>19</v>
      </c>
      <c r="F101" s="238" t="s">
        <v>298</v>
      </c>
      <c r="G101" s="236"/>
      <c r="H101" s="239">
        <v>185.476</v>
      </c>
      <c r="I101" s="240"/>
      <c r="J101" s="236"/>
      <c r="K101" s="236"/>
      <c r="L101" s="241"/>
      <c r="M101" s="242"/>
      <c r="N101" s="243"/>
      <c r="O101" s="243"/>
      <c r="P101" s="243"/>
      <c r="Q101" s="243"/>
      <c r="R101" s="243"/>
      <c r="S101" s="243"/>
      <c r="T101" s="244"/>
      <c r="U101" s="14"/>
      <c r="V101" s="14"/>
      <c r="W101" s="14"/>
      <c r="X101" s="14"/>
      <c r="Y101" s="14"/>
      <c r="Z101" s="14"/>
      <c r="AA101" s="14"/>
      <c r="AB101" s="14"/>
      <c r="AC101" s="14"/>
      <c r="AD101" s="14"/>
      <c r="AE101" s="14"/>
      <c r="AT101" s="245" t="s">
        <v>139</v>
      </c>
      <c r="AU101" s="245" t="s">
        <v>79</v>
      </c>
      <c r="AV101" s="14" t="s">
        <v>79</v>
      </c>
      <c r="AW101" s="14" t="s">
        <v>31</v>
      </c>
      <c r="AX101" s="14" t="s">
        <v>69</v>
      </c>
      <c r="AY101" s="245" t="s">
        <v>128</v>
      </c>
    </row>
    <row r="102" s="15" customFormat="1">
      <c r="A102" s="15"/>
      <c r="B102" s="246"/>
      <c r="C102" s="247"/>
      <c r="D102" s="226" t="s">
        <v>139</v>
      </c>
      <c r="E102" s="248" t="s">
        <v>19</v>
      </c>
      <c r="F102" s="249" t="s">
        <v>142</v>
      </c>
      <c r="G102" s="247"/>
      <c r="H102" s="250">
        <v>517.03800000000001</v>
      </c>
      <c r="I102" s="251"/>
      <c r="J102" s="247"/>
      <c r="K102" s="247"/>
      <c r="L102" s="252"/>
      <c r="M102" s="253"/>
      <c r="N102" s="254"/>
      <c r="O102" s="254"/>
      <c r="P102" s="254"/>
      <c r="Q102" s="254"/>
      <c r="R102" s="254"/>
      <c r="S102" s="254"/>
      <c r="T102" s="255"/>
      <c r="U102" s="15"/>
      <c r="V102" s="15"/>
      <c r="W102" s="15"/>
      <c r="X102" s="15"/>
      <c r="Y102" s="15"/>
      <c r="Z102" s="15"/>
      <c r="AA102" s="15"/>
      <c r="AB102" s="15"/>
      <c r="AC102" s="15"/>
      <c r="AD102" s="15"/>
      <c r="AE102" s="15"/>
      <c r="AT102" s="256" t="s">
        <v>139</v>
      </c>
      <c r="AU102" s="256" t="s">
        <v>79</v>
      </c>
      <c r="AV102" s="15" t="s">
        <v>135</v>
      </c>
      <c r="AW102" s="15" t="s">
        <v>31</v>
      </c>
      <c r="AX102" s="15" t="s">
        <v>77</v>
      </c>
      <c r="AY102" s="256" t="s">
        <v>128</v>
      </c>
    </row>
    <row r="103" s="13" customFormat="1">
      <c r="A103" s="13"/>
      <c r="B103" s="224"/>
      <c r="C103" s="225"/>
      <c r="D103" s="226" t="s">
        <v>139</v>
      </c>
      <c r="E103" s="227" t="s">
        <v>19</v>
      </c>
      <c r="F103" s="228" t="s">
        <v>299</v>
      </c>
      <c r="G103" s="225"/>
      <c r="H103" s="227" t="s">
        <v>19</v>
      </c>
      <c r="I103" s="229"/>
      <c r="J103" s="225"/>
      <c r="K103" s="225"/>
      <c r="L103" s="230"/>
      <c r="M103" s="231"/>
      <c r="N103" s="232"/>
      <c r="O103" s="232"/>
      <c r="P103" s="232"/>
      <c r="Q103" s="232"/>
      <c r="R103" s="232"/>
      <c r="S103" s="232"/>
      <c r="T103" s="233"/>
      <c r="U103" s="13"/>
      <c r="V103" s="13"/>
      <c r="W103" s="13"/>
      <c r="X103" s="13"/>
      <c r="Y103" s="13"/>
      <c r="Z103" s="13"/>
      <c r="AA103" s="13"/>
      <c r="AB103" s="13"/>
      <c r="AC103" s="13"/>
      <c r="AD103" s="13"/>
      <c r="AE103" s="13"/>
      <c r="AT103" s="234" t="s">
        <v>139</v>
      </c>
      <c r="AU103" s="234" t="s">
        <v>79</v>
      </c>
      <c r="AV103" s="13" t="s">
        <v>77</v>
      </c>
      <c r="AW103" s="13" t="s">
        <v>31</v>
      </c>
      <c r="AX103" s="13" t="s">
        <v>69</v>
      </c>
      <c r="AY103" s="234" t="s">
        <v>128</v>
      </c>
    </row>
    <row r="104" s="2" customFormat="1" ht="62.7" customHeight="1">
      <c r="A104" s="40"/>
      <c r="B104" s="41"/>
      <c r="C104" s="206" t="s">
        <v>79</v>
      </c>
      <c r="D104" s="206" t="s">
        <v>130</v>
      </c>
      <c r="E104" s="207" t="s">
        <v>300</v>
      </c>
      <c r="F104" s="208" t="s">
        <v>301</v>
      </c>
      <c r="G104" s="209" t="s">
        <v>157</v>
      </c>
      <c r="H104" s="210">
        <v>517.04999999999995</v>
      </c>
      <c r="I104" s="211"/>
      <c r="J104" s="212">
        <f>ROUND(I104*H104,2)</f>
        <v>0</v>
      </c>
      <c r="K104" s="208" t="s">
        <v>134</v>
      </c>
      <c r="L104" s="46"/>
      <c r="M104" s="213" t="s">
        <v>19</v>
      </c>
      <c r="N104" s="214" t="s">
        <v>40</v>
      </c>
      <c r="O104" s="86"/>
      <c r="P104" s="215">
        <f>O104*H104</f>
        <v>0</v>
      </c>
      <c r="Q104" s="215">
        <v>0</v>
      </c>
      <c r="R104" s="215">
        <f>Q104*H104</f>
        <v>0</v>
      </c>
      <c r="S104" s="215">
        <v>0.29999999999999999</v>
      </c>
      <c r="T104" s="216">
        <f>S104*H104</f>
        <v>155.11499999999998</v>
      </c>
      <c r="U104" s="40"/>
      <c r="V104" s="40"/>
      <c r="W104" s="40"/>
      <c r="X104" s="40"/>
      <c r="Y104" s="40"/>
      <c r="Z104" s="40"/>
      <c r="AA104" s="40"/>
      <c r="AB104" s="40"/>
      <c r="AC104" s="40"/>
      <c r="AD104" s="40"/>
      <c r="AE104" s="40"/>
      <c r="AR104" s="217" t="s">
        <v>135</v>
      </c>
      <c r="AT104" s="217" t="s">
        <v>130</v>
      </c>
      <c r="AU104" s="217" t="s">
        <v>79</v>
      </c>
      <c r="AY104" s="19" t="s">
        <v>128</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135</v>
      </c>
      <c r="BM104" s="217" t="s">
        <v>302</v>
      </c>
    </row>
    <row r="105" s="2" customFormat="1">
      <c r="A105" s="40"/>
      <c r="B105" s="41"/>
      <c r="C105" s="42"/>
      <c r="D105" s="219" t="s">
        <v>137</v>
      </c>
      <c r="E105" s="42"/>
      <c r="F105" s="220" t="s">
        <v>303</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137</v>
      </c>
      <c r="AU105" s="19" t="s">
        <v>79</v>
      </c>
    </row>
    <row r="106" s="2" customFormat="1">
      <c r="A106" s="40"/>
      <c r="B106" s="41"/>
      <c r="C106" s="42"/>
      <c r="D106" s="226" t="s">
        <v>160</v>
      </c>
      <c r="E106" s="42"/>
      <c r="F106" s="257" t="s">
        <v>304</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160</v>
      </c>
      <c r="AU106" s="19" t="s">
        <v>79</v>
      </c>
    </row>
    <row r="107" s="14" customFormat="1">
      <c r="A107" s="14"/>
      <c r="B107" s="235"/>
      <c r="C107" s="236"/>
      <c r="D107" s="226" t="s">
        <v>139</v>
      </c>
      <c r="E107" s="237" t="s">
        <v>19</v>
      </c>
      <c r="F107" s="238" t="s">
        <v>305</v>
      </c>
      <c r="G107" s="236"/>
      <c r="H107" s="239">
        <v>517.04999999999995</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139</v>
      </c>
      <c r="AU107" s="245" t="s">
        <v>79</v>
      </c>
      <c r="AV107" s="14" t="s">
        <v>79</v>
      </c>
      <c r="AW107" s="14" t="s">
        <v>31</v>
      </c>
      <c r="AX107" s="14" t="s">
        <v>69</v>
      </c>
      <c r="AY107" s="245" t="s">
        <v>128</v>
      </c>
    </row>
    <row r="108" s="13" customFormat="1">
      <c r="A108" s="13"/>
      <c r="B108" s="224"/>
      <c r="C108" s="225"/>
      <c r="D108" s="226" t="s">
        <v>139</v>
      </c>
      <c r="E108" s="227" t="s">
        <v>19</v>
      </c>
      <c r="F108" s="228" t="s">
        <v>306</v>
      </c>
      <c r="G108" s="225"/>
      <c r="H108" s="227" t="s">
        <v>19</v>
      </c>
      <c r="I108" s="229"/>
      <c r="J108" s="225"/>
      <c r="K108" s="225"/>
      <c r="L108" s="230"/>
      <c r="M108" s="231"/>
      <c r="N108" s="232"/>
      <c r="O108" s="232"/>
      <c r="P108" s="232"/>
      <c r="Q108" s="232"/>
      <c r="R108" s="232"/>
      <c r="S108" s="232"/>
      <c r="T108" s="233"/>
      <c r="U108" s="13"/>
      <c r="V108" s="13"/>
      <c r="W108" s="13"/>
      <c r="X108" s="13"/>
      <c r="Y108" s="13"/>
      <c r="Z108" s="13"/>
      <c r="AA108" s="13"/>
      <c r="AB108" s="13"/>
      <c r="AC108" s="13"/>
      <c r="AD108" s="13"/>
      <c r="AE108" s="13"/>
      <c r="AT108" s="234" t="s">
        <v>139</v>
      </c>
      <c r="AU108" s="234" t="s">
        <v>79</v>
      </c>
      <c r="AV108" s="13" t="s">
        <v>77</v>
      </c>
      <c r="AW108" s="13" t="s">
        <v>31</v>
      </c>
      <c r="AX108" s="13" t="s">
        <v>69</v>
      </c>
      <c r="AY108" s="234" t="s">
        <v>128</v>
      </c>
    </row>
    <row r="109" s="15" customFormat="1">
      <c r="A109" s="15"/>
      <c r="B109" s="246"/>
      <c r="C109" s="247"/>
      <c r="D109" s="226" t="s">
        <v>139</v>
      </c>
      <c r="E109" s="248" t="s">
        <v>19</v>
      </c>
      <c r="F109" s="249" t="s">
        <v>142</v>
      </c>
      <c r="G109" s="247"/>
      <c r="H109" s="250">
        <v>517.04999999999995</v>
      </c>
      <c r="I109" s="251"/>
      <c r="J109" s="247"/>
      <c r="K109" s="247"/>
      <c r="L109" s="252"/>
      <c r="M109" s="253"/>
      <c r="N109" s="254"/>
      <c r="O109" s="254"/>
      <c r="P109" s="254"/>
      <c r="Q109" s="254"/>
      <c r="R109" s="254"/>
      <c r="S109" s="254"/>
      <c r="T109" s="255"/>
      <c r="U109" s="15"/>
      <c r="V109" s="15"/>
      <c r="W109" s="15"/>
      <c r="X109" s="15"/>
      <c r="Y109" s="15"/>
      <c r="Z109" s="15"/>
      <c r="AA109" s="15"/>
      <c r="AB109" s="15"/>
      <c r="AC109" s="15"/>
      <c r="AD109" s="15"/>
      <c r="AE109" s="15"/>
      <c r="AT109" s="256" t="s">
        <v>139</v>
      </c>
      <c r="AU109" s="256" t="s">
        <v>79</v>
      </c>
      <c r="AV109" s="15" t="s">
        <v>135</v>
      </c>
      <c r="AW109" s="15" t="s">
        <v>31</v>
      </c>
      <c r="AX109" s="15" t="s">
        <v>77</v>
      </c>
      <c r="AY109" s="256" t="s">
        <v>128</v>
      </c>
    </row>
    <row r="110" s="2" customFormat="1" ht="44.25" customHeight="1">
      <c r="A110" s="40"/>
      <c r="B110" s="41"/>
      <c r="C110" s="206" t="s">
        <v>148</v>
      </c>
      <c r="D110" s="206" t="s">
        <v>130</v>
      </c>
      <c r="E110" s="207" t="s">
        <v>307</v>
      </c>
      <c r="F110" s="208" t="s">
        <v>308</v>
      </c>
      <c r="G110" s="209" t="s">
        <v>133</v>
      </c>
      <c r="H110" s="210">
        <v>104.791</v>
      </c>
      <c r="I110" s="211"/>
      <c r="J110" s="212">
        <f>ROUND(I110*H110,2)</f>
        <v>0</v>
      </c>
      <c r="K110" s="208" t="s">
        <v>134</v>
      </c>
      <c r="L110" s="46"/>
      <c r="M110" s="213" t="s">
        <v>19</v>
      </c>
      <c r="N110" s="214" t="s">
        <v>40</v>
      </c>
      <c r="O110" s="86"/>
      <c r="P110" s="215">
        <f>O110*H110</f>
        <v>0</v>
      </c>
      <c r="Q110" s="215">
        <v>0</v>
      </c>
      <c r="R110" s="215">
        <f>Q110*H110</f>
        <v>0</v>
      </c>
      <c r="S110" s="215">
        <v>1.3</v>
      </c>
      <c r="T110" s="216">
        <f>S110*H110</f>
        <v>136.22829999999999</v>
      </c>
      <c r="U110" s="40"/>
      <c r="V110" s="40"/>
      <c r="W110" s="40"/>
      <c r="X110" s="40"/>
      <c r="Y110" s="40"/>
      <c r="Z110" s="40"/>
      <c r="AA110" s="40"/>
      <c r="AB110" s="40"/>
      <c r="AC110" s="40"/>
      <c r="AD110" s="40"/>
      <c r="AE110" s="40"/>
      <c r="AR110" s="217" t="s">
        <v>135</v>
      </c>
      <c r="AT110" s="217" t="s">
        <v>130</v>
      </c>
      <c r="AU110" s="217" t="s">
        <v>79</v>
      </c>
      <c r="AY110" s="19" t="s">
        <v>128</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135</v>
      </c>
      <c r="BM110" s="217" t="s">
        <v>309</v>
      </c>
    </row>
    <row r="111" s="2" customFormat="1">
      <c r="A111" s="40"/>
      <c r="B111" s="41"/>
      <c r="C111" s="42"/>
      <c r="D111" s="219" t="s">
        <v>137</v>
      </c>
      <c r="E111" s="42"/>
      <c r="F111" s="220" t="s">
        <v>310</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137</v>
      </c>
      <c r="AU111" s="19" t="s">
        <v>79</v>
      </c>
    </row>
    <row r="112" s="2" customFormat="1">
      <c r="A112" s="40"/>
      <c r="B112" s="41"/>
      <c r="C112" s="42"/>
      <c r="D112" s="226" t="s">
        <v>160</v>
      </c>
      <c r="E112" s="42"/>
      <c r="F112" s="257" t="s">
        <v>311</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160</v>
      </c>
      <c r="AU112" s="19" t="s">
        <v>79</v>
      </c>
    </row>
    <row r="113" s="13" customFormat="1">
      <c r="A113" s="13"/>
      <c r="B113" s="224"/>
      <c r="C113" s="225"/>
      <c r="D113" s="226" t="s">
        <v>139</v>
      </c>
      <c r="E113" s="227" t="s">
        <v>19</v>
      </c>
      <c r="F113" s="228" t="s">
        <v>312</v>
      </c>
      <c r="G113" s="225"/>
      <c r="H113" s="227" t="s">
        <v>19</v>
      </c>
      <c r="I113" s="229"/>
      <c r="J113" s="225"/>
      <c r="K113" s="225"/>
      <c r="L113" s="230"/>
      <c r="M113" s="231"/>
      <c r="N113" s="232"/>
      <c r="O113" s="232"/>
      <c r="P113" s="232"/>
      <c r="Q113" s="232"/>
      <c r="R113" s="232"/>
      <c r="S113" s="232"/>
      <c r="T113" s="233"/>
      <c r="U113" s="13"/>
      <c r="V113" s="13"/>
      <c r="W113" s="13"/>
      <c r="X113" s="13"/>
      <c r="Y113" s="13"/>
      <c r="Z113" s="13"/>
      <c r="AA113" s="13"/>
      <c r="AB113" s="13"/>
      <c r="AC113" s="13"/>
      <c r="AD113" s="13"/>
      <c r="AE113" s="13"/>
      <c r="AT113" s="234" t="s">
        <v>139</v>
      </c>
      <c r="AU113" s="234" t="s">
        <v>79</v>
      </c>
      <c r="AV113" s="13" t="s">
        <v>77</v>
      </c>
      <c r="AW113" s="13" t="s">
        <v>31</v>
      </c>
      <c r="AX113" s="13" t="s">
        <v>69</v>
      </c>
      <c r="AY113" s="234" t="s">
        <v>128</v>
      </c>
    </row>
    <row r="114" s="14" customFormat="1">
      <c r="A114" s="14"/>
      <c r="B114" s="235"/>
      <c r="C114" s="236"/>
      <c r="D114" s="226" t="s">
        <v>139</v>
      </c>
      <c r="E114" s="237" t="s">
        <v>19</v>
      </c>
      <c r="F114" s="238" t="s">
        <v>313</v>
      </c>
      <c r="G114" s="236"/>
      <c r="H114" s="239">
        <v>51.289000000000001</v>
      </c>
      <c r="I114" s="240"/>
      <c r="J114" s="236"/>
      <c r="K114" s="236"/>
      <c r="L114" s="241"/>
      <c r="M114" s="242"/>
      <c r="N114" s="243"/>
      <c r="O114" s="243"/>
      <c r="P114" s="243"/>
      <c r="Q114" s="243"/>
      <c r="R114" s="243"/>
      <c r="S114" s="243"/>
      <c r="T114" s="244"/>
      <c r="U114" s="14"/>
      <c r="V114" s="14"/>
      <c r="W114" s="14"/>
      <c r="X114" s="14"/>
      <c r="Y114" s="14"/>
      <c r="Z114" s="14"/>
      <c r="AA114" s="14"/>
      <c r="AB114" s="14"/>
      <c r="AC114" s="14"/>
      <c r="AD114" s="14"/>
      <c r="AE114" s="14"/>
      <c r="AT114" s="245" t="s">
        <v>139</v>
      </c>
      <c r="AU114" s="245" t="s">
        <v>79</v>
      </c>
      <c r="AV114" s="14" t="s">
        <v>79</v>
      </c>
      <c r="AW114" s="14" t="s">
        <v>31</v>
      </c>
      <c r="AX114" s="14" t="s">
        <v>69</v>
      </c>
      <c r="AY114" s="245" t="s">
        <v>128</v>
      </c>
    </row>
    <row r="115" s="14" customFormat="1">
      <c r="A115" s="14"/>
      <c r="B115" s="235"/>
      <c r="C115" s="236"/>
      <c r="D115" s="226" t="s">
        <v>139</v>
      </c>
      <c r="E115" s="237" t="s">
        <v>19</v>
      </c>
      <c r="F115" s="238" t="s">
        <v>314</v>
      </c>
      <c r="G115" s="236"/>
      <c r="H115" s="239">
        <v>53.502000000000002</v>
      </c>
      <c r="I115" s="240"/>
      <c r="J115" s="236"/>
      <c r="K115" s="236"/>
      <c r="L115" s="241"/>
      <c r="M115" s="242"/>
      <c r="N115" s="243"/>
      <c r="O115" s="243"/>
      <c r="P115" s="243"/>
      <c r="Q115" s="243"/>
      <c r="R115" s="243"/>
      <c r="S115" s="243"/>
      <c r="T115" s="244"/>
      <c r="U115" s="14"/>
      <c r="V115" s="14"/>
      <c r="W115" s="14"/>
      <c r="X115" s="14"/>
      <c r="Y115" s="14"/>
      <c r="Z115" s="14"/>
      <c r="AA115" s="14"/>
      <c r="AB115" s="14"/>
      <c r="AC115" s="14"/>
      <c r="AD115" s="14"/>
      <c r="AE115" s="14"/>
      <c r="AT115" s="245" t="s">
        <v>139</v>
      </c>
      <c r="AU115" s="245" t="s">
        <v>79</v>
      </c>
      <c r="AV115" s="14" t="s">
        <v>79</v>
      </c>
      <c r="AW115" s="14" t="s">
        <v>31</v>
      </c>
      <c r="AX115" s="14" t="s">
        <v>69</v>
      </c>
      <c r="AY115" s="245" t="s">
        <v>128</v>
      </c>
    </row>
    <row r="116" s="15" customFormat="1">
      <c r="A116" s="15"/>
      <c r="B116" s="246"/>
      <c r="C116" s="247"/>
      <c r="D116" s="226" t="s">
        <v>139</v>
      </c>
      <c r="E116" s="248" t="s">
        <v>19</v>
      </c>
      <c r="F116" s="249" t="s">
        <v>142</v>
      </c>
      <c r="G116" s="247"/>
      <c r="H116" s="250">
        <v>104.791</v>
      </c>
      <c r="I116" s="251"/>
      <c r="J116" s="247"/>
      <c r="K116" s="247"/>
      <c r="L116" s="252"/>
      <c r="M116" s="253"/>
      <c r="N116" s="254"/>
      <c r="O116" s="254"/>
      <c r="P116" s="254"/>
      <c r="Q116" s="254"/>
      <c r="R116" s="254"/>
      <c r="S116" s="254"/>
      <c r="T116" s="255"/>
      <c r="U116" s="15"/>
      <c r="V116" s="15"/>
      <c r="W116" s="15"/>
      <c r="X116" s="15"/>
      <c r="Y116" s="15"/>
      <c r="Z116" s="15"/>
      <c r="AA116" s="15"/>
      <c r="AB116" s="15"/>
      <c r="AC116" s="15"/>
      <c r="AD116" s="15"/>
      <c r="AE116" s="15"/>
      <c r="AT116" s="256" t="s">
        <v>139</v>
      </c>
      <c r="AU116" s="256" t="s">
        <v>79</v>
      </c>
      <c r="AV116" s="15" t="s">
        <v>135</v>
      </c>
      <c r="AW116" s="15" t="s">
        <v>31</v>
      </c>
      <c r="AX116" s="15" t="s">
        <v>77</v>
      </c>
      <c r="AY116" s="256" t="s">
        <v>128</v>
      </c>
    </row>
    <row r="117" s="12" customFormat="1" ht="22.8" customHeight="1">
      <c r="A117" s="12"/>
      <c r="B117" s="190"/>
      <c r="C117" s="191"/>
      <c r="D117" s="192" t="s">
        <v>68</v>
      </c>
      <c r="E117" s="204" t="s">
        <v>79</v>
      </c>
      <c r="F117" s="204" t="s">
        <v>198</v>
      </c>
      <c r="G117" s="191"/>
      <c r="H117" s="191"/>
      <c r="I117" s="194"/>
      <c r="J117" s="205">
        <f>BK117</f>
        <v>0</v>
      </c>
      <c r="K117" s="191"/>
      <c r="L117" s="196"/>
      <c r="M117" s="197"/>
      <c r="N117" s="198"/>
      <c r="O117" s="198"/>
      <c r="P117" s="199">
        <f>SUM(P118:P141)</f>
        <v>0</v>
      </c>
      <c r="Q117" s="198"/>
      <c r="R117" s="199">
        <f>SUM(R118:R141)</f>
        <v>1084.6598720799998</v>
      </c>
      <c r="S117" s="198"/>
      <c r="T117" s="200">
        <f>SUM(T118:T141)</f>
        <v>0</v>
      </c>
      <c r="U117" s="12"/>
      <c r="V117" s="12"/>
      <c r="W117" s="12"/>
      <c r="X117" s="12"/>
      <c r="Y117" s="12"/>
      <c r="Z117" s="12"/>
      <c r="AA117" s="12"/>
      <c r="AB117" s="12"/>
      <c r="AC117" s="12"/>
      <c r="AD117" s="12"/>
      <c r="AE117" s="12"/>
      <c r="AR117" s="201" t="s">
        <v>77</v>
      </c>
      <c r="AT117" s="202" t="s">
        <v>68</v>
      </c>
      <c r="AU117" s="202" t="s">
        <v>77</v>
      </c>
      <c r="AY117" s="201" t="s">
        <v>128</v>
      </c>
      <c r="BK117" s="203">
        <f>SUM(BK118:BK141)</f>
        <v>0</v>
      </c>
    </row>
    <row r="118" s="2" customFormat="1" ht="24.15" customHeight="1">
      <c r="A118" s="40"/>
      <c r="B118" s="41"/>
      <c r="C118" s="206" t="s">
        <v>135</v>
      </c>
      <c r="D118" s="206" t="s">
        <v>130</v>
      </c>
      <c r="E118" s="207" t="s">
        <v>315</v>
      </c>
      <c r="F118" s="208" t="s">
        <v>316</v>
      </c>
      <c r="G118" s="209" t="s">
        <v>133</v>
      </c>
      <c r="H118" s="210">
        <v>403.06799999999998</v>
      </c>
      <c r="I118" s="211"/>
      <c r="J118" s="212">
        <f>ROUND(I118*H118,2)</f>
        <v>0</v>
      </c>
      <c r="K118" s="208" t="s">
        <v>134</v>
      </c>
      <c r="L118" s="46"/>
      <c r="M118" s="213" t="s">
        <v>19</v>
      </c>
      <c r="N118" s="214" t="s">
        <v>40</v>
      </c>
      <c r="O118" s="86"/>
      <c r="P118" s="215">
        <f>O118*H118</f>
        <v>0</v>
      </c>
      <c r="Q118" s="215">
        <v>2.2563399999999998</v>
      </c>
      <c r="R118" s="215">
        <f>Q118*H118</f>
        <v>909.45845111999984</v>
      </c>
      <c r="S118" s="215">
        <v>0</v>
      </c>
      <c r="T118" s="216">
        <f>S118*H118</f>
        <v>0</v>
      </c>
      <c r="U118" s="40"/>
      <c r="V118" s="40"/>
      <c r="W118" s="40"/>
      <c r="X118" s="40"/>
      <c r="Y118" s="40"/>
      <c r="Z118" s="40"/>
      <c r="AA118" s="40"/>
      <c r="AB118" s="40"/>
      <c r="AC118" s="40"/>
      <c r="AD118" s="40"/>
      <c r="AE118" s="40"/>
      <c r="AR118" s="217" t="s">
        <v>135</v>
      </c>
      <c r="AT118" s="217" t="s">
        <v>130</v>
      </c>
      <c r="AU118" s="217" t="s">
        <v>79</v>
      </c>
      <c r="AY118" s="19" t="s">
        <v>128</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135</v>
      </c>
      <c r="BM118" s="217" t="s">
        <v>317</v>
      </c>
    </row>
    <row r="119" s="2" customFormat="1">
      <c r="A119" s="40"/>
      <c r="B119" s="41"/>
      <c r="C119" s="42"/>
      <c r="D119" s="219" t="s">
        <v>137</v>
      </c>
      <c r="E119" s="42"/>
      <c r="F119" s="220" t="s">
        <v>318</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137</v>
      </c>
      <c r="AU119" s="19" t="s">
        <v>79</v>
      </c>
    </row>
    <row r="120" s="2" customFormat="1">
      <c r="A120" s="40"/>
      <c r="B120" s="41"/>
      <c r="C120" s="42"/>
      <c r="D120" s="226" t="s">
        <v>160</v>
      </c>
      <c r="E120" s="42"/>
      <c r="F120" s="257" t="s">
        <v>204</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160</v>
      </c>
      <c r="AU120" s="19" t="s">
        <v>79</v>
      </c>
    </row>
    <row r="121" s="14" customFormat="1">
      <c r="A121" s="14"/>
      <c r="B121" s="235"/>
      <c r="C121" s="236"/>
      <c r="D121" s="226" t="s">
        <v>139</v>
      </c>
      <c r="E121" s="237" t="s">
        <v>19</v>
      </c>
      <c r="F121" s="238" t="s">
        <v>319</v>
      </c>
      <c r="G121" s="236"/>
      <c r="H121" s="239">
        <v>403.06799999999998</v>
      </c>
      <c r="I121" s="240"/>
      <c r="J121" s="236"/>
      <c r="K121" s="236"/>
      <c r="L121" s="241"/>
      <c r="M121" s="242"/>
      <c r="N121" s="243"/>
      <c r="O121" s="243"/>
      <c r="P121" s="243"/>
      <c r="Q121" s="243"/>
      <c r="R121" s="243"/>
      <c r="S121" s="243"/>
      <c r="T121" s="244"/>
      <c r="U121" s="14"/>
      <c r="V121" s="14"/>
      <c r="W121" s="14"/>
      <c r="X121" s="14"/>
      <c r="Y121" s="14"/>
      <c r="Z121" s="14"/>
      <c r="AA121" s="14"/>
      <c r="AB121" s="14"/>
      <c r="AC121" s="14"/>
      <c r="AD121" s="14"/>
      <c r="AE121" s="14"/>
      <c r="AT121" s="245" t="s">
        <v>139</v>
      </c>
      <c r="AU121" s="245" t="s">
        <v>79</v>
      </c>
      <c r="AV121" s="14" t="s">
        <v>79</v>
      </c>
      <c r="AW121" s="14" t="s">
        <v>31</v>
      </c>
      <c r="AX121" s="14" t="s">
        <v>69</v>
      </c>
      <c r="AY121" s="245" t="s">
        <v>128</v>
      </c>
    </row>
    <row r="122" s="15" customFormat="1">
      <c r="A122" s="15"/>
      <c r="B122" s="246"/>
      <c r="C122" s="247"/>
      <c r="D122" s="226" t="s">
        <v>139</v>
      </c>
      <c r="E122" s="248" t="s">
        <v>19</v>
      </c>
      <c r="F122" s="249" t="s">
        <v>142</v>
      </c>
      <c r="G122" s="247"/>
      <c r="H122" s="250">
        <v>403.06799999999998</v>
      </c>
      <c r="I122" s="251"/>
      <c r="J122" s="247"/>
      <c r="K122" s="247"/>
      <c r="L122" s="252"/>
      <c r="M122" s="253"/>
      <c r="N122" s="254"/>
      <c r="O122" s="254"/>
      <c r="P122" s="254"/>
      <c r="Q122" s="254"/>
      <c r="R122" s="254"/>
      <c r="S122" s="254"/>
      <c r="T122" s="255"/>
      <c r="U122" s="15"/>
      <c r="V122" s="15"/>
      <c r="W122" s="15"/>
      <c r="X122" s="15"/>
      <c r="Y122" s="15"/>
      <c r="Z122" s="15"/>
      <c r="AA122" s="15"/>
      <c r="AB122" s="15"/>
      <c r="AC122" s="15"/>
      <c r="AD122" s="15"/>
      <c r="AE122" s="15"/>
      <c r="AT122" s="256" t="s">
        <v>139</v>
      </c>
      <c r="AU122" s="256" t="s">
        <v>79</v>
      </c>
      <c r="AV122" s="15" t="s">
        <v>135</v>
      </c>
      <c r="AW122" s="15" t="s">
        <v>31</v>
      </c>
      <c r="AX122" s="15" t="s">
        <v>77</v>
      </c>
      <c r="AY122" s="256" t="s">
        <v>128</v>
      </c>
    </row>
    <row r="123" s="2" customFormat="1" ht="33" customHeight="1">
      <c r="A123" s="40"/>
      <c r="B123" s="41"/>
      <c r="C123" s="206" t="s">
        <v>163</v>
      </c>
      <c r="D123" s="206" t="s">
        <v>130</v>
      </c>
      <c r="E123" s="207" t="s">
        <v>320</v>
      </c>
      <c r="F123" s="208" t="s">
        <v>321</v>
      </c>
      <c r="G123" s="209" t="s">
        <v>133</v>
      </c>
      <c r="H123" s="210">
        <v>69.796999999999997</v>
      </c>
      <c r="I123" s="211"/>
      <c r="J123" s="212">
        <f>ROUND(I123*H123,2)</f>
        <v>0</v>
      </c>
      <c r="K123" s="208" t="s">
        <v>134</v>
      </c>
      <c r="L123" s="46"/>
      <c r="M123" s="213" t="s">
        <v>19</v>
      </c>
      <c r="N123" s="214" t="s">
        <v>40</v>
      </c>
      <c r="O123" s="86"/>
      <c r="P123" s="215">
        <f>O123*H123</f>
        <v>0</v>
      </c>
      <c r="Q123" s="215">
        <v>2.45329</v>
      </c>
      <c r="R123" s="215">
        <f>Q123*H123</f>
        <v>171.23228212999999</v>
      </c>
      <c r="S123" s="215">
        <v>0</v>
      </c>
      <c r="T123" s="216">
        <f>S123*H123</f>
        <v>0</v>
      </c>
      <c r="U123" s="40"/>
      <c r="V123" s="40"/>
      <c r="W123" s="40"/>
      <c r="X123" s="40"/>
      <c r="Y123" s="40"/>
      <c r="Z123" s="40"/>
      <c r="AA123" s="40"/>
      <c r="AB123" s="40"/>
      <c r="AC123" s="40"/>
      <c r="AD123" s="40"/>
      <c r="AE123" s="40"/>
      <c r="AR123" s="217" t="s">
        <v>135</v>
      </c>
      <c r="AT123" s="217" t="s">
        <v>130</v>
      </c>
      <c r="AU123" s="217" t="s">
        <v>79</v>
      </c>
      <c r="AY123" s="19" t="s">
        <v>128</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135</v>
      </c>
      <c r="BM123" s="217" t="s">
        <v>322</v>
      </c>
    </row>
    <row r="124" s="2" customFormat="1">
      <c r="A124" s="40"/>
      <c r="B124" s="41"/>
      <c r="C124" s="42"/>
      <c r="D124" s="219" t="s">
        <v>137</v>
      </c>
      <c r="E124" s="42"/>
      <c r="F124" s="220" t="s">
        <v>323</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137</v>
      </c>
      <c r="AU124" s="19" t="s">
        <v>79</v>
      </c>
    </row>
    <row r="125" s="2" customFormat="1">
      <c r="A125" s="40"/>
      <c r="B125" s="41"/>
      <c r="C125" s="42"/>
      <c r="D125" s="226" t="s">
        <v>160</v>
      </c>
      <c r="E125" s="42"/>
      <c r="F125" s="257" t="s">
        <v>324</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160</v>
      </c>
      <c r="AU125" s="19" t="s">
        <v>79</v>
      </c>
    </row>
    <row r="126" s="13" customFormat="1">
      <c r="A126" s="13"/>
      <c r="B126" s="224"/>
      <c r="C126" s="225"/>
      <c r="D126" s="226" t="s">
        <v>139</v>
      </c>
      <c r="E126" s="227" t="s">
        <v>19</v>
      </c>
      <c r="F126" s="228" t="s">
        <v>325</v>
      </c>
      <c r="G126" s="225"/>
      <c r="H126" s="227" t="s">
        <v>19</v>
      </c>
      <c r="I126" s="229"/>
      <c r="J126" s="225"/>
      <c r="K126" s="225"/>
      <c r="L126" s="230"/>
      <c r="M126" s="231"/>
      <c r="N126" s="232"/>
      <c r="O126" s="232"/>
      <c r="P126" s="232"/>
      <c r="Q126" s="232"/>
      <c r="R126" s="232"/>
      <c r="S126" s="232"/>
      <c r="T126" s="233"/>
      <c r="U126" s="13"/>
      <c r="V126" s="13"/>
      <c r="W126" s="13"/>
      <c r="X126" s="13"/>
      <c r="Y126" s="13"/>
      <c r="Z126" s="13"/>
      <c r="AA126" s="13"/>
      <c r="AB126" s="13"/>
      <c r="AC126" s="13"/>
      <c r="AD126" s="13"/>
      <c r="AE126" s="13"/>
      <c r="AT126" s="234" t="s">
        <v>139</v>
      </c>
      <c r="AU126" s="234" t="s">
        <v>79</v>
      </c>
      <c r="AV126" s="13" t="s">
        <v>77</v>
      </c>
      <c r="AW126" s="13" t="s">
        <v>31</v>
      </c>
      <c r="AX126" s="13" t="s">
        <v>69</v>
      </c>
      <c r="AY126" s="234" t="s">
        <v>128</v>
      </c>
    </row>
    <row r="127" s="14" customFormat="1">
      <c r="A127" s="14"/>
      <c r="B127" s="235"/>
      <c r="C127" s="236"/>
      <c r="D127" s="226" t="s">
        <v>139</v>
      </c>
      <c r="E127" s="237" t="s">
        <v>19</v>
      </c>
      <c r="F127" s="238" t="s">
        <v>326</v>
      </c>
      <c r="G127" s="236"/>
      <c r="H127" s="239">
        <v>69.796999999999997</v>
      </c>
      <c r="I127" s="240"/>
      <c r="J127" s="236"/>
      <c r="K127" s="236"/>
      <c r="L127" s="241"/>
      <c r="M127" s="242"/>
      <c r="N127" s="243"/>
      <c r="O127" s="243"/>
      <c r="P127" s="243"/>
      <c r="Q127" s="243"/>
      <c r="R127" s="243"/>
      <c r="S127" s="243"/>
      <c r="T127" s="244"/>
      <c r="U127" s="14"/>
      <c r="V127" s="14"/>
      <c r="W127" s="14"/>
      <c r="X127" s="14"/>
      <c r="Y127" s="14"/>
      <c r="Z127" s="14"/>
      <c r="AA127" s="14"/>
      <c r="AB127" s="14"/>
      <c r="AC127" s="14"/>
      <c r="AD127" s="14"/>
      <c r="AE127" s="14"/>
      <c r="AT127" s="245" t="s">
        <v>139</v>
      </c>
      <c r="AU127" s="245" t="s">
        <v>79</v>
      </c>
      <c r="AV127" s="14" t="s">
        <v>79</v>
      </c>
      <c r="AW127" s="14" t="s">
        <v>31</v>
      </c>
      <c r="AX127" s="14" t="s">
        <v>69</v>
      </c>
      <c r="AY127" s="245" t="s">
        <v>128</v>
      </c>
    </row>
    <row r="128" s="15" customFormat="1">
      <c r="A128" s="15"/>
      <c r="B128" s="246"/>
      <c r="C128" s="247"/>
      <c r="D128" s="226" t="s">
        <v>139</v>
      </c>
      <c r="E128" s="248" t="s">
        <v>19</v>
      </c>
      <c r="F128" s="249" t="s">
        <v>142</v>
      </c>
      <c r="G128" s="247"/>
      <c r="H128" s="250">
        <v>69.796999999999997</v>
      </c>
      <c r="I128" s="251"/>
      <c r="J128" s="247"/>
      <c r="K128" s="247"/>
      <c r="L128" s="252"/>
      <c r="M128" s="253"/>
      <c r="N128" s="254"/>
      <c r="O128" s="254"/>
      <c r="P128" s="254"/>
      <c r="Q128" s="254"/>
      <c r="R128" s="254"/>
      <c r="S128" s="254"/>
      <c r="T128" s="255"/>
      <c r="U128" s="15"/>
      <c r="V128" s="15"/>
      <c r="W128" s="15"/>
      <c r="X128" s="15"/>
      <c r="Y128" s="15"/>
      <c r="Z128" s="15"/>
      <c r="AA128" s="15"/>
      <c r="AB128" s="15"/>
      <c r="AC128" s="15"/>
      <c r="AD128" s="15"/>
      <c r="AE128" s="15"/>
      <c r="AT128" s="256" t="s">
        <v>139</v>
      </c>
      <c r="AU128" s="256" t="s">
        <v>79</v>
      </c>
      <c r="AV128" s="15" t="s">
        <v>135</v>
      </c>
      <c r="AW128" s="15" t="s">
        <v>31</v>
      </c>
      <c r="AX128" s="15" t="s">
        <v>77</v>
      </c>
      <c r="AY128" s="256" t="s">
        <v>128</v>
      </c>
    </row>
    <row r="129" s="2" customFormat="1" ht="16.5" customHeight="1">
      <c r="A129" s="40"/>
      <c r="B129" s="41"/>
      <c r="C129" s="206" t="s">
        <v>169</v>
      </c>
      <c r="D129" s="206" t="s">
        <v>130</v>
      </c>
      <c r="E129" s="207" t="s">
        <v>327</v>
      </c>
      <c r="F129" s="208" t="s">
        <v>328</v>
      </c>
      <c r="G129" s="209" t="s">
        <v>157</v>
      </c>
      <c r="H129" s="210">
        <v>6.7599999999999998</v>
      </c>
      <c r="I129" s="211"/>
      <c r="J129" s="212">
        <f>ROUND(I129*H129,2)</f>
        <v>0</v>
      </c>
      <c r="K129" s="208" t="s">
        <v>134</v>
      </c>
      <c r="L129" s="46"/>
      <c r="M129" s="213" t="s">
        <v>19</v>
      </c>
      <c r="N129" s="214" t="s">
        <v>40</v>
      </c>
      <c r="O129" s="86"/>
      <c r="P129" s="215">
        <f>O129*H129</f>
        <v>0</v>
      </c>
      <c r="Q129" s="215">
        <v>0.00247</v>
      </c>
      <c r="R129" s="215">
        <f>Q129*H129</f>
        <v>0.016697199999999999</v>
      </c>
      <c r="S129" s="215">
        <v>0</v>
      </c>
      <c r="T129" s="216">
        <f>S129*H129</f>
        <v>0</v>
      </c>
      <c r="U129" s="40"/>
      <c r="V129" s="40"/>
      <c r="W129" s="40"/>
      <c r="X129" s="40"/>
      <c r="Y129" s="40"/>
      <c r="Z129" s="40"/>
      <c r="AA129" s="40"/>
      <c r="AB129" s="40"/>
      <c r="AC129" s="40"/>
      <c r="AD129" s="40"/>
      <c r="AE129" s="40"/>
      <c r="AR129" s="217" t="s">
        <v>135</v>
      </c>
      <c r="AT129" s="217" t="s">
        <v>130</v>
      </c>
      <c r="AU129" s="217" t="s">
        <v>79</v>
      </c>
      <c r="AY129" s="19" t="s">
        <v>128</v>
      </c>
      <c r="BE129" s="218">
        <f>IF(N129="základní",J129,0)</f>
        <v>0</v>
      </c>
      <c r="BF129" s="218">
        <f>IF(N129="snížená",J129,0)</f>
        <v>0</v>
      </c>
      <c r="BG129" s="218">
        <f>IF(N129="zákl. přenesená",J129,0)</f>
        <v>0</v>
      </c>
      <c r="BH129" s="218">
        <f>IF(N129="sníž. přenesená",J129,0)</f>
        <v>0</v>
      </c>
      <c r="BI129" s="218">
        <f>IF(N129="nulová",J129,0)</f>
        <v>0</v>
      </c>
      <c r="BJ129" s="19" t="s">
        <v>77</v>
      </c>
      <c r="BK129" s="218">
        <f>ROUND(I129*H129,2)</f>
        <v>0</v>
      </c>
      <c r="BL129" s="19" t="s">
        <v>135</v>
      </c>
      <c r="BM129" s="217" t="s">
        <v>329</v>
      </c>
    </row>
    <row r="130" s="2" customFormat="1">
      <c r="A130" s="40"/>
      <c r="B130" s="41"/>
      <c r="C130" s="42"/>
      <c r="D130" s="219" t="s">
        <v>137</v>
      </c>
      <c r="E130" s="42"/>
      <c r="F130" s="220" t="s">
        <v>330</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137</v>
      </c>
      <c r="AU130" s="19" t="s">
        <v>79</v>
      </c>
    </row>
    <row r="131" s="2" customFormat="1">
      <c r="A131" s="40"/>
      <c r="B131" s="41"/>
      <c r="C131" s="42"/>
      <c r="D131" s="226" t="s">
        <v>160</v>
      </c>
      <c r="E131" s="42"/>
      <c r="F131" s="257" t="s">
        <v>213</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160</v>
      </c>
      <c r="AU131" s="19" t="s">
        <v>79</v>
      </c>
    </row>
    <row r="132" s="14" customFormat="1">
      <c r="A132" s="14"/>
      <c r="B132" s="235"/>
      <c r="C132" s="236"/>
      <c r="D132" s="226" t="s">
        <v>139</v>
      </c>
      <c r="E132" s="237" t="s">
        <v>19</v>
      </c>
      <c r="F132" s="238" t="s">
        <v>331</v>
      </c>
      <c r="G132" s="236"/>
      <c r="H132" s="239">
        <v>6.7599999999999998</v>
      </c>
      <c r="I132" s="240"/>
      <c r="J132" s="236"/>
      <c r="K132" s="236"/>
      <c r="L132" s="241"/>
      <c r="M132" s="242"/>
      <c r="N132" s="243"/>
      <c r="O132" s="243"/>
      <c r="P132" s="243"/>
      <c r="Q132" s="243"/>
      <c r="R132" s="243"/>
      <c r="S132" s="243"/>
      <c r="T132" s="244"/>
      <c r="U132" s="14"/>
      <c r="V132" s="14"/>
      <c r="W132" s="14"/>
      <c r="X132" s="14"/>
      <c r="Y132" s="14"/>
      <c r="Z132" s="14"/>
      <c r="AA132" s="14"/>
      <c r="AB132" s="14"/>
      <c r="AC132" s="14"/>
      <c r="AD132" s="14"/>
      <c r="AE132" s="14"/>
      <c r="AT132" s="245" t="s">
        <v>139</v>
      </c>
      <c r="AU132" s="245" t="s">
        <v>79</v>
      </c>
      <c r="AV132" s="14" t="s">
        <v>79</v>
      </c>
      <c r="AW132" s="14" t="s">
        <v>31</v>
      </c>
      <c r="AX132" s="14" t="s">
        <v>69</v>
      </c>
      <c r="AY132" s="245" t="s">
        <v>128</v>
      </c>
    </row>
    <row r="133" s="15" customFormat="1">
      <c r="A133" s="15"/>
      <c r="B133" s="246"/>
      <c r="C133" s="247"/>
      <c r="D133" s="226" t="s">
        <v>139</v>
      </c>
      <c r="E133" s="248" t="s">
        <v>19</v>
      </c>
      <c r="F133" s="249" t="s">
        <v>142</v>
      </c>
      <c r="G133" s="247"/>
      <c r="H133" s="250">
        <v>6.7599999999999998</v>
      </c>
      <c r="I133" s="251"/>
      <c r="J133" s="247"/>
      <c r="K133" s="247"/>
      <c r="L133" s="252"/>
      <c r="M133" s="253"/>
      <c r="N133" s="254"/>
      <c r="O133" s="254"/>
      <c r="P133" s="254"/>
      <c r="Q133" s="254"/>
      <c r="R133" s="254"/>
      <c r="S133" s="254"/>
      <c r="T133" s="255"/>
      <c r="U133" s="15"/>
      <c r="V133" s="15"/>
      <c r="W133" s="15"/>
      <c r="X133" s="15"/>
      <c r="Y133" s="15"/>
      <c r="Z133" s="15"/>
      <c r="AA133" s="15"/>
      <c r="AB133" s="15"/>
      <c r="AC133" s="15"/>
      <c r="AD133" s="15"/>
      <c r="AE133" s="15"/>
      <c r="AT133" s="256" t="s">
        <v>139</v>
      </c>
      <c r="AU133" s="256" t="s">
        <v>79</v>
      </c>
      <c r="AV133" s="15" t="s">
        <v>135</v>
      </c>
      <c r="AW133" s="15" t="s">
        <v>31</v>
      </c>
      <c r="AX133" s="15" t="s">
        <v>77</v>
      </c>
      <c r="AY133" s="256" t="s">
        <v>128</v>
      </c>
    </row>
    <row r="134" s="2" customFormat="1" ht="16.5" customHeight="1">
      <c r="A134" s="40"/>
      <c r="B134" s="41"/>
      <c r="C134" s="206" t="s">
        <v>178</v>
      </c>
      <c r="D134" s="206" t="s">
        <v>130</v>
      </c>
      <c r="E134" s="207" t="s">
        <v>332</v>
      </c>
      <c r="F134" s="208" t="s">
        <v>333</v>
      </c>
      <c r="G134" s="209" t="s">
        <v>157</v>
      </c>
      <c r="H134" s="210">
        <v>6.7599999999999998</v>
      </c>
      <c r="I134" s="211"/>
      <c r="J134" s="212">
        <f>ROUND(I134*H134,2)</f>
        <v>0</v>
      </c>
      <c r="K134" s="208" t="s">
        <v>134</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135</v>
      </c>
      <c r="AT134" s="217" t="s">
        <v>130</v>
      </c>
      <c r="AU134" s="217" t="s">
        <v>79</v>
      </c>
      <c r="AY134" s="19" t="s">
        <v>128</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135</v>
      </c>
      <c r="BM134" s="217" t="s">
        <v>334</v>
      </c>
    </row>
    <row r="135" s="2" customFormat="1">
      <c r="A135" s="40"/>
      <c r="B135" s="41"/>
      <c r="C135" s="42"/>
      <c r="D135" s="219" t="s">
        <v>137</v>
      </c>
      <c r="E135" s="42"/>
      <c r="F135" s="220" t="s">
        <v>335</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137</v>
      </c>
      <c r="AU135" s="19" t="s">
        <v>79</v>
      </c>
    </row>
    <row r="136" s="2" customFormat="1">
      <c r="A136" s="40"/>
      <c r="B136" s="41"/>
      <c r="C136" s="42"/>
      <c r="D136" s="226" t="s">
        <v>160</v>
      </c>
      <c r="E136" s="42"/>
      <c r="F136" s="257" t="s">
        <v>213</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160</v>
      </c>
      <c r="AU136" s="19" t="s">
        <v>79</v>
      </c>
    </row>
    <row r="137" s="2" customFormat="1" ht="24.15" customHeight="1">
      <c r="A137" s="40"/>
      <c r="B137" s="41"/>
      <c r="C137" s="206" t="s">
        <v>183</v>
      </c>
      <c r="D137" s="206" t="s">
        <v>130</v>
      </c>
      <c r="E137" s="207" t="s">
        <v>336</v>
      </c>
      <c r="F137" s="208" t="s">
        <v>337</v>
      </c>
      <c r="G137" s="209" t="s">
        <v>195</v>
      </c>
      <c r="H137" s="210">
        <v>3.7189999999999999</v>
      </c>
      <c r="I137" s="211"/>
      <c r="J137" s="212">
        <f>ROUND(I137*H137,2)</f>
        <v>0</v>
      </c>
      <c r="K137" s="208" t="s">
        <v>134</v>
      </c>
      <c r="L137" s="46"/>
      <c r="M137" s="213" t="s">
        <v>19</v>
      </c>
      <c r="N137" s="214" t="s">
        <v>40</v>
      </c>
      <c r="O137" s="86"/>
      <c r="P137" s="215">
        <f>O137*H137</f>
        <v>0</v>
      </c>
      <c r="Q137" s="215">
        <v>1.06277</v>
      </c>
      <c r="R137" s="215">
        <f>Q137*H137</f>
        <v>3.95244163</v>
      </c>
      <c r="S137" s="215">
        <v>0</v>
      </c>
      <c r="T137" s="216">
        <f>S137*H137</f>
        <v>0</v>
      </c>
      <c r="U137" s="40"/>
      <c r="V137" s="40"/>
      <c r="W137" s="40"/>
      <c r="X137" s="40"/>
      <c r="Y137" s="40"/>
      <c r="Z137" s="40"/>
      <c r="AA137" s="40"/>
      <c r="AB137" s="40"/>
      <c r="AC137" s="40"/>
      <c r="AD137" s="40"/>
      <c r="AE137" s="40"/>
      <c r="AR137" s="217" t="s">
        <v>135</v>
      </c>
      <c r="AT137" s="217" t="s">
        <v>130</v>
      </c>
      <c r="AU137" s="217" t="s">
        <v>79</v>
      </c>
      <c r="AY137" s="19" t="s">
        <v>128</v>
      </c>
      <c r="BE137" s="218">
        <f>IF(N137="základní",J137,0)</f>
        <v>0</v>
      </c>
      <c r="BF137" s="218">
        <f>IF(N137="snížená",J137,0)</f>
        <v>0</v>
      </c>
      <c r="BG137" s="218">
        <f>IF(N137="zákl. přenesená",J137,0)</f>
        <v>0</v>
      </c>
      <c r="BH137" s="218">
        <f>IF(N137="sníž. přenesená",J137,0)</f>
        <v>0</v>
      </c>
      <c r="BI137" s="218">
        <f>IF(N137="nulová",J137,0)</f>
        <v>0</v>
      </c>
      <c r="BJ137" s="19" t="s">
        <v>77</v>
      </c>
      <c r="BK137" s="218">
        <f>ROUND(I137*H137,2)</f>
        <v>0</v>
      </c>
      <c r="BL137" s="19" t="s">
        <v>135</v>
      </c>
      <c r="BM137" s="217" t="s">
        <v>338</v>
      </c>
    </row>
    <row r="138" s="2" customFormat="1">
      <c r="A138" s="40"/>
      <c r="B138" s="41"/>
      <c r="C138" s="42"/>
      <c r="D138" s="219" t="s">
        <v>137</v>
      </c>
      <c r="E138" s="42"/>
      <c r="F138" s="220" t="s">
        <v>339</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9" t="s">
        <v>137</v>
      </c>
      <c r="AU138" s="19" t="s">
        <v>79</v>
      </c>
    </row>
    <row r="139" s="2" customFormat="1">
      <c r="A139" s="40"/>
      <c r="B139" s="41"/>
      <c r="C139" s="42"/>
      <c r="D139" s="226" t="s">
        <v>160</v>
      </c>
      <c r="E139" s="42"/>
      <c r="F139" s="257" t="s">
        <v>340</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160</v>
      </c>
      <c r="AU139" s="19" t="s">
        <v>79</v>
      </c>
    </row>
    <row r="140" s="14" customFormat="1">
      <c r="A140" s="14"/>
      <c r="B140" s="235"/>
      <c r="C140" s="236"/>
      <c r="D140" s="226" t="s">
        <v>139</v>
      </c>
      <c r="E140" s="237" t="s">
        <v>19</v>
      </c>
      <c r="F140" s="238" t="s">
        <v>341</v>
      </c>
      <c r="G140" s="236"/>
      <c r="H140" s="239">
        <v>3.7189999999999999</v>
      </c>
      <c r="I140" s="240"/>
      <c r="J140" s="236"/>
      <c r="K140" s="236"/>
      <c r="L140" s="241"/>
      <c r="M140" s="242"/>
      <c r="N140" s="243"/>
      <c r="O140" s="243"/>
      <c r="P140" s="243"/>
      <c r="Q140" s="243"/>
      <c r="R140" s="243"/>
      <c r="S140" s="243"/>
      <c r="T140" s="244"/>
      <c r="U140" s="14"/>
      <c r="V140" s="14"/>
      <c r="W140" s="14"/>
      <c r="X140" s="14"/>
      <c r="Y140" s="14"/>
      <c r="Z140" s="14"/>
      <c r="AA140" s="14"/>
      <c r="AB140" s="14"/>
      <c r="AC140" s="14"/>
      <c r="AD140" s="14"/>
      <c r="AE140" s="14"/>
      <c r="AT140" s="245" t="s">
        <v>139</v>
      </c>
      <c r="AU140" s="245" t="s">
        <v>79</v>
      </c>
      <c r="AV140" s="14" t="s">
        <v>79</v>
      </c>
      <c r="AW140" s="14" t="s">
        <v>31</v>
      </c>
      <c r="AX140" s="14" t="s">
        <v>69</v>
      </c>
      <c r="AY140" s="245" t="s">
        <v>128</v>
      </c>
    </row>
    <row r="141" s="15" customFormat="1">
      <c r="A141" s="15"/>
      <c r="B141" s="246"/>
      <c r="C141" s="247"/>
      <c r="D141" s="226" t="s">
        <v>139</v>
      </c>
      <c r="E141" s="248" t="s">
        <v>19</v>
      </c>
      <c r="F141" s="249" t="s">
        <v>142</v>
      </c>
      <c r="G141" s="247"/>
      <c r="H141" s="250">
        <v>3.7189999999999999</v>
      </c>
      <c r="I141" s="251"/>
      <c r="J141" s="247"/>
      <c r="K141" s="247"/>
      <c r="L141" s="252"/>
      <c r="M141" s="253"/>
      <c r="N141" s="254"/>
      <c r="O141" s="254"/>
      <c r="P141" s="254"/>
      <c r="Q141" s="254"/>
      <c r="R141" s="254"/>
      <c r="S141" s="254"/>
      <c r="T141" s="255"/>
      <c r="U141" s="15"/>
      <c r="V141" s="15"/>
      <c r="W141" s="15"/>
      <c r="X141" s="15"/>
      <c r="Y141" s="15"/>
      <c r="Z141" s="15"/>
      <c r="AA141" s="15"/>
      <c r="AB141" s="15"/>
      <c r="AC141" s="15"/>
      <c r="AD141" s="15"/>
      <c r="AE141" s="15"/>
      <c r="AT141" s="256" t="s">
        <v>139</v>
      </c>
      <c r="AU141" s="256" t="s">
        <v>79</v>
      </c>
      <c r="AV141" s="15" t="s">
        <v>135</v>
      </c>
      <c r="AW141" s="15" t="s">
        <v>31</v>
      </c>
      <c r="AX141" s="15" t="s">
        <v>77</v>
      </c>
      <c r="AY141" s="256" t="s">
        <v>128</v>
      </c>
    </row>
    <row r="142" s="12" customFormat="1" ht="22.8" customHeight="1">
      <c r="A142" s="12"/>
      <c r="B142" s="190"/>
      <c r="C142" s="191"/>
      <c r="D142" s="192" t="s">
        <v>68</v>
      </c>
      <c r="E142" s="204" t="s">
        <v>148</v>
      </c>
      <c r="F142" s="204" t="s">
        <v>222</v>
      </c>
      <c r="G142" s="191"/>
      <c r="H142" s="191"/>
      <c r="I142" s="194"/>
      <c r="J142" s="205">
        <f>BK142</f>
        <v>0</v>
      </c>
      <c r="K142" s="191"/>
      <c r="L142" s="196"/>
      <c r="M142" s="197"/>
      <c r="N142" s="198"/>
      <c r="O142" s="198"/>
      <c r="P142" s="199">
        <f>SUM(P143:P183)</f>
        <v>0</v>
      </c>
      <c r="Q142" s="198"/>
      <c r="R142" s="199">
        <f>SUM(R143:R183)</f>
        <v>1360.6744944299999</v>
      </c>
      <c r="S142" s="198"/>
      <c r="T142" s="200">
        <f>SUM(T143:T183)</f>
        <v>0</v>
      </c>
      <c r="U142" s="12"/>
      <c r="V142" s="12"/>
      <c r="W142" s="12"/>
      <c r="X142" s="12"/>
      <c r="Y142" s="12"/>
      <c r="Z142" s="12"/>
      <c r="AA142" s="12"/>
      <c r="AB142" s="12"/>
      <c r="AC142" s="12"/>
      <c r="AD142" s="12"/>
      <c r="AE142" s="12"/>
      <c r="AR142" s="201" t="s">
        <v>77</v>
      </c>
      <c r="AT142" s="202" t="s">
        <v>68</v>
      </c>
      <c r="AU142" s="202" t="s">
        <v>77</v>
      </c>
      <c r="AY142" s="201" t="s">
        <v>128</v>
      </c>
      <c r="BK142" s="203">
        <f>SUM(BK143:BK183)</f>
        <v>0</v>
      </c>
    </row>
    <row r="143" s="2" customFormat="1" ht="49.05" customHeight="1">
      <c r="A143" s="40"/>
      <c r="B143" s="41"/>
      <c r="C143" s="206" t="s">
        <v>191</v>
      </c>
      <c r="D143" s="206" t="s">
        <v>130</v>
      </c>
      <c r="E143" s="207" t="s">
        <v>342</v>
      </c>
      <c r="F143" s="208" t="s">
        <v>343</v>
      </c>
      <c r="G143" s="209" t="s">
        <v>133</v>
      </c>
      <c r="H143" s="210">
        <v>84.188000000000002</v>
      </c>
      <c r="I143" s="211"/>
      <c r="J143" s="212">
        <f>ROUND(I143*H143,2)</f>
        <v>0</v>
      </c>
      <c r="K143" s="208" t="s">
        <v>134</v>
      </c>
      <c r="L143" s="46"/>
      <c r="M143" s="213" t="s">
        <v>19</v>
      </c>
      <c r="N143" s="214" t="s">
        <v>40</v>
      </c>
      <c r="O143" s="86"/>
      <c r="P143" s="215">
        <f>O143*H143</f>
        <v>0</v>
      </c>
      <c r="Q143" s="215">
        <v>2.5143</v>
      </c>
      <c r="R143" s="215">
        <f>Q143*H143</f>
        <v>211.67388840000001</v>
      </c>
      <c r="S143" s="215">
        <v>0</v>
      </c>
      <c r="T143" s="216">
        <f>S143*H143</f>
        <v>0</v>
      </c>
      <c r="U143" s="40"/>
      <c r="V143" s="40"/>
      <c r="W143" s="40"/>
      <c r="X143" s="40"/>
      <c r="Y143" s="40"/>
      <c r="Z143" s="40"/>
      <c r="AA143" s="40"/>
      <c r="AB143" s="40"/>
      <c r="AC143" s="40"/>
      <c r="AD143" s="40"/>
      <c r="AE143" s="40"/>
      <c r="AR143" s="217" t="s">
        <v>135</v>
      </c>
      <c r="AT143" s="217" t="s">
        <v>130</v>
      </c>
      <c r="AU143" s="217" t="s">
        <v>79</v>
      </c>
      <c r="AY143" s="19" t="s">
        <v>128</v>
      </c>
      <c r="BE143" s="218">
        <f>IF(N143="základní",J143,0)</f>
        <v>0</v>
      </c>
      <c r="BF143" s="218">
        <f>IF(N143="snížená",J143,0)</f>
        <v>0</v>
      </c>
      <c r="BG143" s="218">
        <f>IF(N143="zákl. přenesená",J143,0)</f>
        <v>0</v>
      </c>
      <c r="BH143" s="218">
        <f>IF(N143="sníž. přenesená",J143,0)</f>
        <v>0</v>
      </c>
      <c r="BI143" s="218">
        <f>IF(N143="nulová",J143,0)</f>
        <v>0</v>
      </c>
      <c r="BJ143" s="19" t="s">
        <v>77</v>
      </c>
      <c r="BK143" s="218">
        <f>ROUND(I143*H143,2)</f>
        <v>0</v>
      </c>
      <c r="BL143" s="19" t="s">
        <v>135</v>
      </c>
      <c r="BM143" s="217" t="s">
        <v>344</v>
      </c>
    </row>
    <row r="144" s="2" customFormat="1">
      <c r="A144" s="40"/>
      <c r="B144" s="41"/>
      <c r="C144" s="42"/>
      <c r="D144" s="219" t="s">
        <v>137</v>
      </c>
      <c r="E144" s="42"/>
      <c r="F144" s="220" t="s">
        <v>345</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137</v>
      </c>
      <c r="AU144" s="19" t="s">
        <v>79</v>
      </c>
    </row>
    <row r="145" s="2" customFormat="1">
      <c r="A145" s="40"/>
      <c r="B145" s="41"/>
      <c r="C145" s="42"/>
      <c r="D145" s="226" t="s">
        <v>160</v>
      </c>
      <c r="E145" s="42"/>
      <c r="F145" s="257" t="s">
        <v>346</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160</v>
      </c>
      <c r="AU145" s="19" t="s">
        <v>79</v>
      </c>
    </row>
    <row r="146" s="13" customFormat="1">
      <c r="A146" s="13"/>
      <c r="B146" s="224"/>
      <c r="C146" s="225"/>
      <c r="D146" s="226" t="s">
        <v>139</v>
      </c>
      <c r="E146" s="227" t="s">
        <v>19</v>
      </c>
      <c r="F146" s="228" t="s">
        <v>347</v>
      </c>
      <c r="G146" s="225"/>
      <c r="H146" s="227" t="s">
        <v>19</v>
      </c>
      <c r="I146" s="229"/>
      <c r="J146" s="225"/>
      <c r="K146" s="225"/>
      <c r="L146" s="230"/>
      <c r="M146" s="231"/>
      <c r="N146" s="232"/>
      <c r="O146" s="232"/>
      <c r="P146" s="232"/>
      <c r="Q146" s="232"/>
      <c r="R146" s="232"/>
      <c r="S146" s="232"/>
      <c r="T146" s="233"/>
      <c r="U146" s="13"/>
      <c r="V146" s="13"/>
      <c r="W146" s="13"/>
      <c r="X146" s="13"/>
      <c r="Y146" s="13"/>
      <c r="Z146" s="13"/>
      <c r="AA146" s="13"/>
      <c r="AB146" s="13"/>
      <c r="AC146" s="13"/>
      <c r="AD146" s="13"/>
      <c r="AE146" s="13"/>
      <c r="AT146" s="234" t="s">
        <v>139</v>
      </c>
      <c r="AU146" s="234" t="s">
        <v>79</v>
      </c>
      <c r="AV146" s="13" t="s">
        <v>77</v>
      </c>
      <c r="AW146" s="13" t="s">
        <v>31</v>
      </c>
      <c r="AX146" s="13" t="s">
        <v>69</v>
      </c>
      <c r="AY146" s="234" t="s">
        <v>128</v>
      </c>
    </row>
    <row r="147" s="14" customFormat="1">
      <c r="A147" s="14"/>
      <c r="B147" s="235"/>
      <c r="C147" s="236"/>
      <c r="D147" s="226" t="s">
        <v>139</v>
      </c>
      <c r="E147" s="237" t="s">
        <v>19</v>
      </c>
      <c r="F147" s="238" t="s">
        <v>348</v>
      </c>
      <c r="G147" s="236"/>
      <c r="H147" s="239">
        <v>22.443000000000001</v>
      </c>
      <c r="I147" s="240"/>
      <c r="J147" s="236"/>
      <c r="K147" s="236"/>
      <c r="L147" s="241"/>
      <c r="M147" s="242"/>
      <c r="N147" s="243"/>
      <c r="O147" s="243"/>
      <c r="P147" s="243"/>
      <c r="Q147" s="243"/>
      <c r="R147" s="243"/>
      <c r="S147" s="243"/>
      <c r="T147" s="244"/>
      <c r="U147" s="14"/>
      <c r="V147" s="14"/>
      <c r="W147" s="14"/>
      <c r="X147" s="14"/>
      <c r="Y147" s="14"/>
      <c r="Z147" s="14"/>
      <c r="AA147" s="14"/>
      <c r="AB147" s="14"/>
      <c r="AC147" s="14"/>
      <c r="AD147" s="14"/>
      <c r="AE147" s="14"/>
      <c r="AT147" s="245" t="s">
        <v>139</v>
      </c>
      <c r="AU147" s="245" t="s">
        <v>79</v>
      </c>
      <c r="AV147" s="14" t="s">
        <v>79</v>
      </c>
      <c r="AW147" s="14" t="s">
        <v>31</v>
      </c>
      <c r="AX147" s="14" t="s">
        <v>69</v>
      </c>
      <c r="AY147" s="245" t="s">
        <v>128</v>
      </c>
    </row>
    <row r="148" s="14" customFormat="1">
      <c r="A148" s="14"/>
      <c r="B148" s="235"/>
      <c r="C148" s="236"/>
      <c r="D148" s="226" t="s">
        <v>139</v>
      </c>
      <c r="E148" s="237" t="s">
        <v>19</v>
      </c>
      <c r="F148" s="238" t="s">
        <v>349</v>
      </c>
      <c r="G148" s="236"/>
      <c r="H148" s="239">
        <v>18.306000000000001</v>
      </c>
      <c r="I148" s="240"/>
      <c r="J148" s="236"/>
      <c r="K148" s="236"/>
      <c r="L148" s="241"/>
      <c r="M148" s="242"/>
      <c r="N148" s="243"/>
      <c r="O148" s="243"/>
      <c r="P148" s="243"/>
      <c r="Q148" s="243"/>
      <c r="R148" s="243"/>
      <c r="S148" s="243"/>
      <c r="T148" s="244"/>
      <c r="U148" s="14"/>
      <c r="V148" s="14"/>
      <c r="W148" s="14"/>
      <c r="X148" s="14"/>
      <c r="Y148" s="14"/>
      <c r="Z148" s="14"/>
      <c r="AA148" s="14"/>
      <c r="AB148" s="14"/>
      <c r="AC148" s="14"/>
      <c r="AD148" s="14"/>
      <c r="AE148" s="14"/>
      <c r="AT148" s="245" t="s">
        <v>139</v>
      </c>
      <c r="AU148" s="245" t="s">
        <v>79</v>
      </c>
      <c r="AV148" s="14" t="s">
        <v>79</v>
      </c>
      <c r="AW148" s="14" t="s">
        <v>31</v>
      </c>
      <c r="AX148" s="14" t="s">
        <v>69</v>
      </c>
      <c r="AY148" s="245" t="s">
        <v>128</v>
      </c>
    </row>
    <row r="149" s="14" customFormat="1">
      <c r="A149" s="14"/>
      <c r="B149" s="235"/>
      <c r="C149" s="236"/>
      <c r="D149" s="226" t="s">
        <v>139</v>
      </c>
      <c r="E149" s="237" t="s">
        <v>19</v>
      </c>
      <c r="F149" s="238" t="s">
        <v>350</v>
      </c>
      <c r="G149" s="236"/>
      <c r="H149" s="239">
        <v>43.439</v>
      </c>
      <c r="I149" s="240"/>
      <c r="J149" s="236"/>
      <c r="K149" s="236"/>
      <c r="L149" s="241"/>
      <c r="M149" s="242"/>
      <c r="N149" s="243"/>
      <c r="O149" s="243"/>
      <c r="P149" s="243"/>
      <c r="Q149" s="243"/>
      <c r="R149" s="243"/>
      <c r="S149" s="243"/>
      <c r="T149" s="244"/>
      <c r="U149" s="14"/>
      <c r="V149" s="14"/>
      <c r="W149" s="14"/>
      <c r="X149" s="14"/>
      <c r="Y149" s="14"/>
      <c r="Z149" s="14"/>
      <c r="AA149" s="14"/>
      <c r="AB149" s="14"/>
      <c r="AC149" s="14"/>
      <c r="AD149" s="14"/>
      <c r="AE149" s="14"/>
      <c r="AT149" s="245" t="s">
        <v>139</v>
      </c>
      <c r="AU149" s="245" t="s">
        <v>79</v>
      </c>
      <c r="AV149" s="14" t="s">
        <v>79</v>
      </c>
      <c r="AW149" s="14" t="s">
        <v>31</v>
      </c>
      <c r="AX149" s="14" t="s">
        <v>69</v>
      </c>
      <c r="AY149" s="245" t="s">
        <v>128</v>
      </c>
    </row>
    <row r="150" s="15" customFormat="1">
      <c r="A150" s="15"/>
      <c r="B150" s="246"/>
      <c r="C150" s="247"/>
      <c r="D150" s="226" t="s">
        <v>139</v>
      </c>
      <c r="E150" s="248" t="s">
        <v>19</v>
      </c>
      <c r="F150" s="249" t="s">
        <v>142</v>
      </c>
      <c r="G150" s="247"/>
      <c r="H150" s="250">
        <v>84.188000000000002</v>
      </c>
      <c r="I150" s="251"/>
      <c r="J150" s="247"/>
      <c r="K150" s="247"/>
      <c r="L150" s="252"/>
      <c r="M150" s="253"/>
      <c r="N150" s="254"/>
      <c r="O150" s="254"/>
      <c r="P150" s="254"/>
      <c r="Q150" s="254"/>
      <c r="R150" s="254"/>
      <c r="S150" s="254"/>
      <c r="T150" s="255"/>
      <c r="U150" s="15"/>
      <c r="V150" s="15"/>
      <c r="W150" s="15"/>
      <c r="X150" s="15"/>
      <c r="Y150" s="15"/>
      <c r="Z150" s="15"/>
      <c r="AA150" s="15"/>
      <c r="AB150" s="15"/>
      <c r="AC150" s="15"/>
      <c r="AD150" s="15"/>
      <c r="AE150" s="15"/>
      <c r="AT150" s="256" t="s">
        <v>139</v>
      </c>
      <c r="AU150" s="256" t="s">
        <v>79</v>
      </c>
      <c r="AV150" s="15" t="s">
        <v>135</v>
      </c>
      <c r="AW150" s="15" t="s">
        <v>31</v>
      </c>
      <c r="AX150" s="15" t="s">
        <v>77</v>
      </c>
      <c r="AY150" s="256" t="s">
        <v>128</v>
      </c>
    </row>
    <row r="151" s="2" customFormat="1" ht="49.05" customHeight="1">
      <c r="A151" s="40"/>
      <c r="B151" s="41"/>
      <c r="C151" s="206" t="s">
        <v>199</v>
      </c>
      <c r="D151" s="206" t="s">
        <v>130</v>
      </c>
      <c r="E151" s="207" t="s">
        <v>342</v>
      </c>
      <c r="F151" s="208" t="s">
        <v>343</v>
      </c>
      <c r="G151" s="209" t="s">
        <v>133</v>
      </c>
      <c r="H151" s="210">
        <v>36.700000000000003</v>
      </c>
      <c r="I151" s="211"/>
      <c r="J151" s="212">
        <f>ROUND(I151*H151,2)</f>
        <v>0</v>
      </c>
      <c r="K151" s="208" t="s">
        <v>134</v>
      </c>
      <c r="L151" s="46"/>
      <c r="M151" s="213" t="s">
        <v>19</v>
      </c>
      <c r="N151" s="214" t="s">
        <v>40</v>
      </c>
      <c r="O151" s="86"/>
      <c r="P151" s="215">
        <f>O151*H151</f>
        <v>0</v>
      </c>
      <c r="Q151" s="215">
        <v>2.5143</v>
      </c>
      <c r="R151" s="215">
        <f>Q151*H151</f>
        <v>92.274810000000002</v>
      </c>
      <c r="S151" s="215">
        <v>0</v>
      </c>
      <c r="T151" s="216">
        <f>S151*H151</f>
        <v>0</v>
      </c>
      <c r="U151" s="40"/>
      <c r="V151" s="40"/>
      <c r="W151" s="40"/>
      <c r="X151" s="40"/>
      <c r="Y151" s="40"/>
      <c r="Z151" s="40"/>
      <c r="AA151" s="40"/>
      <c r="AB151" s="40"/>
      <c r="AC151" s="40"/>
      <c r="AD151" s="40"/>
      <c r="AE151" s="40"/>
      <c r="AR151" s="217" t="s">
        <v>135</v>
      </c>
      <c r="AT151" s="217" t="s">
        <v>130</v>
      </c>
      <c r="AU151" s="217" t="s">
        <v>79</v>
      </c>
      <c r="AY151" s="19" t="s">
        <v>128</v>
      </c>
      <c r="BE151" s="218">
        <f>IF(N151="základní",J151,0)</f>
        <v>0</v>
      </c>
      <c r="BF151" s="218">
        <f>IF(N151="snížená",J151,0)</f>
        <v>0</v>
      </c>
      <c r="BG151" s="218">
        <f>IF(N151="zákl. přenesená",J151,0)</f>
        <v>0</v>
      </c>
      <c r="BH151" s="218">
        <f>IF(N151="sníž. přenesená",J151,0)</f>
        <v>0</v>
      </c>
      <c r="BI151" s="218">
        <f>IF(N151="nulová",J151,0)</f>
        <v>0</v>
      </c>
      <c r="BJ151" s="19" t="s">
        <v>77</v>
      </c>
      <c r="BK151" s="218">
        <f>ROUND(I151*H151,2)</f>
        <v>0</v>
      </c>
      <c r="BL151" s="19" t="s">
        <v>135</v>
      </c>
      <c r="BM151" s="217" t="s">
        <v>351</v>
      </c>
    </row>
    <row r="152" s="2" customFormat="1">
      <c r="A152" s="40"/>
      <c r="B152" s="41"/>
      <c r="C152" s="42"/>
      <c r="D152" s="219" t="s">
        <v>137</v>
      </c>
      <c r="E152" s="42"/>
      <c r="F152" s="220" t="s">
        <v>345</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137</v>
      </c>
      <c r="AU152" s="19" t="s">
        <v>79</v>
      </c>
    </row>
    <row r="153" s="2" customFormat="1">
      <c r="A153" s="40"/>
      <c r="B153" s="41"/>
      <c r="C153" s="42"/>
      <c r="D153" s="226" t="s">
        <v>160</v>
      </c>
      <c r="E153" s="42"/>
      <c r="F153" s="257" t="s">
        <v>346</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160</v>
      </c>
      <c r="AU153" s="19" t="s">
        <v>79</v>
      </c>
    </row>
    <row r="154" s="13" customFormat="1">
      <c r="A154" s="13"/>
      <c r="B154" s="224"/>
      <c r="C154" s="225"/>
      <c r="D154" s="226" t="s">
        <v>139</v>
      </c>
      <c r="E154" s="227" t="s">
        <v>19</v>
      </c>
      <c r="F154" s="228" t="s">
        <v>352</v>
      </c>
      <c r="G154" s="225"/>
      <c r="H154" s="227" t="s">
        <v>19</v>
      </c>
      <c r="I154" s="229"/>
      <c r="J154" s="225"/>
      <c r="K154" s="225"/>
      <c r="L154" s="230"/>
      <c r="M154" s="231"/>
      <c r="N154" s="232"/>
      <c r="O154" s="232"/>
      <c r="P154" s="232"/>
      <c r="Q154" s="232"/>
      <c r="R154" s="232"/>
      <c r="S154" s="232"/>
      <c r="T154" s="233"/>
      <c r="U154" s="13"/>
      <c r="V154" s="13"/>
      <c r="W154" s="13"/>
      <c r="X154" s="13"/>
      <c r="Y154" s="13"/>
      <c r="Z154" s="13"/>
      <c r="AA154" s="13"/>
      <c r="AB154" s="13"/>
      <c r="AC154" s="13"/>
      <c r="AD154" s="13"/>
      <c r="AE154" s="13"/>
      <c r="AT154" s="234" t="s">
        <v>139</v>
      </c>
      <c r="AU154" s="234" t="s">
        <v>79</v>
      </c>
      <c r="AV154" s="13" t="s">
        <v>77</v>
      </c>
      <c r="AW154" s="13" t="s">
        <v>31</v>
      </c>
      <c r="AX154" s="13" t="s">
        <v>69</v>
      </c>
      <c r="AY154" s="234" t="s">
        <v>128</v>
      </c>
    </row>
    <row r="155" s="14" customFormat="1">
      <c r="A155" s="14"/>
      <c r="B155" s="235"/>
      <c r="C155" s="236"/>
      <c r="D155" s="226" t="s">
        <v>139</v>
      </c>
      <c r="E155" s="237" t="s">
        <v>19</v>
      </c>
      <c r="F155" s="238" t="s">
        <v>353</v>
      </c>
      <c r="G155" s="236"/>
      <c r="H155" s="239">
        <v>33.631</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139</v>
      </c>
      <c r="AU155" s="245" t="s">
        <v>79</v>
      </c>
      <c r="AV155" s="14" t="s">
        <v>79</v>
      </c>
      <c r="AW155" s="14" t="s">
        <v>31</v>
      </c>
      <c r="AX155" s="14" t="s">
        <v>69</v>
      </c>
      <c r="AY155" s="245" t="s">
        <v>128</v>
      </c>
    </row>
    <row r="156" s="14" customFormat="1">
      <c r="A156" s="14"/>
      <c r="B156" s="235"/>
      <c r="C156" s="236"/>
      <c r="D156" s="226" t="s">
        <v>139</v>
      </c>
      <c r="E156" s="237" t="s">
        <v>19</v>
      </c>
      <c r="F156" s="238" t="s">
        <v>354</v>
      </c>
      <c r="G156" s="236"/>
      <c r="H156" s="239">
        <v>3.069</v>
      </c>
      <c r="I156" s="240"/>
      <c r="J156" s="236"/>
      <c r="K156" s="236"/>
      <c r="L156" s="241"/>
      <c r="M156" s="242"/>
      <c r="N156" s="243"/>
      <c r="O156" s="243"/>
      <c r="P156" s="243"/>
      <c r="Q156" s="243"/>
      <c r="R156" s="243"/>
      <c r="S156" s="243"/>
      <c r="T156" s="244"/>
      <c r="U156" s="14"/>
      <c r="V156" s="14"/>
      <c r="W156" s="14"/>
      <c r="X156" s="14"/>
      <c r="Y156" s="14"/>
      <c r="Z156" s="14"/>
      <c r="AA156" s="14"/>
      <c r="AB156" s="14"/>
      <c r="AC156" s="14"/>
      <c r="AD156" s="14"/>
      <c r="AE156" s="14"/>
      <c r="AT156" s="245" t="s">
        <v>139</v>
      </c>
      <c r="AU156" s="245" t="s">
        <v>79</v>
      </c>
      <c r="AV156" s="14" t="s">
        <v>79</v>
      </c>
      <c r="AW156" s="14" t="s">
        <v>31</v>
      </c>
      <c r="AX156" s="14" t="s">
        <v>69</v>
      </c>
      <c r="AY156" s="245" t="s">
        <v>128</v>
      </c>
    </row>
    <row r="157" s="15" customFormat="1">
      <c r="A157" s="15"/>
      <c r="B157" s="246"/>
      <c r="C157" s="247"/>
      <c r="D157" s="226" t="s">
        <v>139</v>
      </c>
      <c r="E157" s="248" t="s">
        <v>19</v>
      </c>
      <c r="F157" s="249" t="s">
        <v>142</v>
      </c>
      <c r="G157" s="247"/>
      <c r="H157" s="250">
        <v>36.700000000000003</v>
      </c>
      <c r="I157" s="251"/>
      <c r="J157" s="247"/>
      <c r="K157" s="247"/>
      <c r="L157" s="252"/>
      <c r="M157" s="253"/>
      <c r="N157" s="254"/>
      <c r="O157" s="254"/>
      <c r="P157" s="254"/>
      <c r="Q157" s="254"/>
      <c r="R157" s="254"/>
      <c r="S157" s="254"/>
      <c r="T157" s="255"/>
      <c r="U157" s="15"/>
      <c r="V157" s="15"/>
      <c r="W157" s="15"/>
      <c r="X157" s="15"/>
      <c r="Y157" s="15"/>
      <c r="Z157" s="15"/>
      <c r="AA157" s="15"/>
      <c r="AB157" s="15"/>
      <c r="AC157" s="15"/>
      <c r="AD157" s="15"/>
      <c r="AE157" s="15"/>
      <c r="AT157" s="256" t="s">
        <v>139</v>
      </c>
      <c r="AU157" s="256" t="s">
        <v>79</v>
      </c>
      <c r="AV157" s="15" t="s">
        <v>135</v>
      </c>
      <c r="AW157" s="15" t="s">
        <v>31</v>
      </c>
      <c r="AX157" s="15" t="s">
        <v>77</v>
      </c>
      <c r="AY157" s="256" t="s">
        <v>128</v>
      </c>
    </row>
    <row r="158" s="2" customFormat="1" ht="49.05" customHeight="1">
      <c r="A158" s="40"/>
      <c r="B158" s="41"/>
      <c r="C158" s="206" t="s">
        <v>208</v>
      </c>
      <c r="D158" s="206" t="s">
        <v>130</v>
      </c>
      <c r="E158" s="207" t="s">
        <v>355</v>
      </c>
      <c r="F158" s="208" t="s">
        <v>356</v>
      </c>
      <c r="G158" s="209" t="s">
        <v>133</v>
      </c>
      <c r="H158" s="210">
        <v>415.80700000000002</v>
      </c>
      <c r="I158" s="211"/>
      <c r="J158" s="212">
        <f>ROUND(I158*H158,2)</f>
        <v>0</v>
      </c>
      <c r="K158" s="208" t="s">
        <v>134</v>
      </c>
      <c r="L158" s="46"/>
      <c r="M158" s="213" t="s">
        <v>19</v>
      </c>
      <c r="N158" s="214" t="s">
        <v>40</v>
      </c>
      <c r="O158" s="86"/>
      <c r="P158" s="215">
        <f>O158*H158</f>
        <v>0</v>
      </c>
      <c r="Q158" s="215">
        <v>2.5023499999999999</v>
      </c>
      <c r="R158" s="215">
        <f>Q158*H158</f>
        <v>1040.4946464499999</v>
      </c>
      <c r="S158" s="215">
        <v>0</v>
      </c>
      <c r="T158" s="216">
        <f>S158*H158</f>
        <v>0</v>
      </c>
      <c r="U158" s="40"/>
      <c r="V158" s="40"/>
      <c r="W158" s="40"/>
      <c r="X158" s="40"/>
      <c r="Y158" s="40"/>
      <c r="Z158" s="40"/>
      <c r="AA158" s="40"/>
      <c r="AB158" s="40"/>
      <c r="AC158" s="40"/>
      <c r="AD158" s="40"/>
      <c r="AE158" s="40"/>
      <c r="AR158" s="217" t="s">
        <v>135</v>
      </c>
      <c r="AT158" s="217" t="s">
        <v>130</v>
      </c>
      <c r="AU158" s="217" t="s">
        <v>79</v>
      </c>
      <c r="AY158" s="19" t="s">
        <v>128</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135</v>
      </c>
      <c r="BM158" s="217" t="s">
        <v>357</v>
      </c>
    </row>
    <row r="159" s="2" customFormat="1">
      <c r="A159" s="40"/>
      <c r="B159" s="41"/>
      <c r="C159" s="42"/>
      <c r="D159" s="219" t="s">
        <v>137</v>
      </c>
      <c r="E159" s="42"/>
      <c r="F159" s="220" t="s">
        <v>358</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137</v>
      </c>
      <c r="AU159" s="19" t="s">
        <v>79</v>
      </c>
    </row>
    <row r="160" s="2" customFormat="1">
      <c r="A160" s="40"/>
      <c r="B160" s="41"/>
      <c r="C160" s="42"/>
      <c r="D160" s="226" t="s">
        <v>160</v>
      </c>
      <c r="E160" s="42"/>
      <c r="F160" s="257" t="s">
        <v>346</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160</v>
      </c>
      <c r="AU160" s="19" t="s">
        <v>79</v>
      </c>
    </row>
    <row r="161" s="14" customFormat="1">
      <c r="A161" s="14"/>
      <c r="B161" s="235"/>
      <c r="C161" s="236"/>
      <c r="D161" s="226" t="s">
        <v>139</v>
      </c>
      <c r="E161" s="237" t="s">
        <v>19</v>
      </c>
      <c r="F161" s="238" t="s">
        <v>359</v>
      </c>
      <c r="G161" s="236"/>
      <c r="H161" s="239">
        <v>385.11000000000001</v>
      </c>
      <c r="I161" s="240"/>
      <c r="J161" s="236"/>
      <c r="K161" s="236"/>
      <c r="L161" s="241"/>
      <c r="M161" s="242"/>
      <c r="N161" s="243"/>
      <c r="O161" s="243"/>
      <c r="P161" s="243"/>
      <c r="Q161" s="243"/>
      <c r="R161" s="243"/>
      <c r="S161" s="243"/>
      <c r="T161" s="244"/>
      <c r="U161" s="14"/>
      <c r="V161" s="14"/>
      <c r="W161" s="14"/>
      <c r="X161" s="14"/>
      <c r="Y161" s="14"/>
      <c r="Z161" s="14"/>
      <c r="AA161" s="14"/>
      <c r="AB161" s="14"/>
      <c r="AC161" s="14"/>
      <c r="AD161" s="14"/>
      <c r="AE161" s="14"/>
      <c r="AT161" s="245" t="s">
        <v>139</v>
      </c>
      <c r="AU161" s="245" t="s">
        <v>79</v>
      </c>
      <c r="AV161" s="14" t="s">
        <v>79</v>
      </c>
      <c r="AW161" s="14" t="s">
        <v>31</v>
      </c>
      <c r="AX161" s="14" t="s">
        <v>69</v>
      </c>
      <c r="AY161" s="245" t="s">
        <v>128</v>
      </c>
    </row>
    <row r="162" s="13" customFormat="1">
      <c r="A162" s="13"/>
      <c r="B162" s="224"/>
      <c r="C162" s="225"/>
      <c r="D162" s="226" t="s">
        <v>139</v>
      </c>
      <c r="E162" s="227" t="s">
        <v>19</v>
      </c>
      <c r="F162" s="228" t="s">
        <v>360</v>
      </c>
      <c r="G162" s="225"/>
      <c r="H162" s="227" t="s">
        <v>19</v>
      </c>
      <c r="I162" s="229"/>
      <c r="J162" s="225"/>
      <c r="K162" s="225"/>
      <c r="L162" s="230"/>
      <c r="M162" s="231"/>
      <c r="N162" s="232"/>
      <c r="O162" s="232"/>
      <c r="P162" s="232"/>
      <c r="Q162" s="232"/>
      <c r="R162" s="232"/>
      <c r="S162" s="232"/>
      <c r="T162" s="233"/>
      <c r="U162" s="13"/>
      <c r="V162" s="13"/>
      <c r="W162" s="13"/>
      <c r="X162" s="13"/>
      <c r="Y162" s="13"/>
      <c r="Z162" s="13"/>
      <c r="AA162" s="13"/>
      <c r="AB162" s="13"/>
      <c r="AC162" s="13"/>
      <c r="AD162" s="13"/>
      <c r="AE162" s="13"/>
      <c r="AT162" s="234" t="s">
        <v>139</v>
      </c>
      <c r="AU162" s="234" t="s">
        <v>79</v>
      </c>
      <c r="AV162" s="13" t="s">
        <v>77</v>
      </c>
      <c r="AW162" s="13" t="s">
        <v>31</v>
      </c>
      <c r="AX162" s="13" t="s">
        <v>69</v>
      </c>
      <c r="AY162" s="234" t="s">
        <v>128</v>
      </c>
    </row>
    <row r="163" s="14" customFormat="1">
      <c r="A163" s="14"/>
      <c r="B163" s="235"/>
      <c r="C163" s="236"/>
      <c r="D163" s="226" t="s">
        <v>139</v>
      </c>
      <c r="E163" s="237" t="s">
        <v>19</v>
      </c>
      <c r="F163" s="238" t="s">
        <v>361</v>
      </c>
      <c r="G163" s="236"/>
      <c r="H163" s="239">
        <v>36.301000000000002</v>
      </c>
      <c r="I163" s="240"/>
      <c r="J163" s="236"/>
      <c r="K163" s="236"/>
      <c r="L163" s="241"/>
      <c r="M163" s="242"/>
      <c r="N163" s="243"/>
      <c r="O163" s="243"/>
      <c r="P163" s="243"/>
      <c r="Q163" s="243"/>
      <c r="R163" s="243"/>
      <c r="S163" s="243"/>
      <c r="T163" s="244"/>
      <c r="U163" s="14"/>
      <c r="V163" s="14"/>
      <c r="W163" s="14"/>
      <c r="X163" s="14"/>
      <c r="Y163" s="14"/>
      <c r="Z163" s="14"/>
      <c r="AA163" s="14"/>
      <c r="AB163" s="14"/>
      <c r="AC163" s="14"/>
      <c r="AD163" s="14"/>
      <c r="AE163" s="14"/>
      <c r="AT163" s="245" t="s">
        <v>139</v>
      </c>
      <c r="AU163" s="245" t="s">
        <v>79</v>
      </c>
      <c r="AV163" s="14" t="s">
        <v>79</v>
      </c>
      <c r="AW163" s="14" t="s">
        <v>31</v>
      </c>
      <c r="AX163" s="14" t="s">
        <v>69</v>
      </c>
      <c r="AY163" s="245" t="s">
        <v>128</v>
      </c>
    </row>
    <row r="164" s="14" customFormat="1">
      <c r="A164" s="14"/>
      <c r="B164" s="235"/>
      <c r="C164" s="236"/>
      <c r="D164" s="226" t="s">
        <v>139</v>
      </c>
      <c r="E164" s="237" t="s">
        <v>19</v>
      </c>
      <c r="F164" s="238" t="s">
        <v>362</v>
      </c>
      <c r="G164" s="236"/>
      <c r="H164" s="239">
        <v>-5.6040000000000001</v>
      </c>
      <c r="I164" s="240"/>
      <c r="J164" s="236"/>
      <c r="K164" s="236"/>
      <c r="L164" s="241"/>
      <c r="M164" s="242"/>
      <c r="N164" s="243"/>
      <c r="O164" s="243"/>
      <c r="P164" s="243"/>
      <c r="Q164" s="243"/>
      <c r="R164" s="243"/>
      <c r="S164" s="243"/>
      <c r="T164" s="244"/>
      <c r="U164" s="14"/>
      <c r="V164" s="14"/>
      <c r="W164" s="14"/>
      <c r="X164" s="14"/>
      <c r="Y164" s="14"/>
      <c r="Z164" s="14"/>
      <c r="AA164" s="14"/>
      <c r="AB164" s="14"/>
      <c r="AC164" s="14"/>
      <c r="AD164" s="14"/>
      <c r="AE164" s="14"/>
      <c r="AT164" s="245" t="s">
        <v>139</v>
      </c>
      <c r="AU164" s="245" t="s">
        <v>79</v>
      </c>
      <c r="AV164" s="14" t="s">
        <v>79</v>
      </c>
      <c r="AW164" s="14" t="s">
        <v>31</v>
      </c>
      <c r="AX164" s="14" t="s">
        <v>69</v>
      </c>
      <c r="AY164" s="245" t="s">
        <v>128</v>
      </c>
    </row>
    <row r="165" s="13" customFormat="1">
      <c r="A165" s="13"/>
      <c r="B165" s="224"/>
      <c r="C165" s="225"/>
      <c r="D165" s="226" t="s">
        <v>139</v>
      </c>
      <c r="E165" s="227" t="s">
        <v>19</v>
      </c>
      <c r="F165" s="228" t="s">
        <v>363</v>
      </c>
      <c r="G165" s="225"/>
      <c r="H165" s="227" t="s">
        <v>19</v>
      </c>
      <c r="I165" s="229"/>
      <c r="J165" s="225"/>
      <c r="K165" s="225"/>
      <c r="L165" s="230"/>
      <c r="M165" s="231"/>
      <c r="N165" s="232"/>
      <c r="O165" s="232"/>
      <c r="P165" s="232"/>
      <c r="Q165" s="232"/>
      <c r="R165" s="232"/>
      <c r="S165" s="232"/>
      <c r="T165" s="233"/>
      <c r="U165" s="13"/>
      <c r="V165" s="13"/>
      <c r="W165" s="13"/>
      <c r="X165" s="13"/>
      <c r="Y165" s="13"/>
      <c r="Z165" s="13"/>
      <c r="AA165" s="13"/>
      <c r="AB165" s="13"/>
      <c r="AC165" s="13"/>
      <c r="AD165" s="13"/>
      <c r="AE165" s="13"/>
      <c r="AT165" s="234" t="s">
        <v>139</v>
      </c>
      <c r="AU165" s="234" t="s">
        <v>79</v>
      </c>
      <c r="AV165" s="13" t="s">
        <v>77</v>
      </c>
      <c r="AW165" s="13" t="s">
        <v>31</v>
      </c>
      <c r="AX165" s="13" t="s">
        <v>69</v>
      </c>
      <c r="AY165" s="234" t="s">
        <v>128</v>
      </c>
    </row>
    <row r="166" s="15" customFormat="1">
      <c r="A166" s="15"/>
      <c r="B166" s="246"/>
      <c r="C166" s="247"/>
      <c r="D166" s="226" t="s">
        <v>139</v>
      </c>
      <c r="E166" s="248" t="s">
        <v>19</v>
      </c>
      <c r="F166" s="249" t="s">
        <v>142</v>
      </c>
      <c r="G166" s="247"/>
      <c r="H166" s="250">
        <v>415.80700000000002</v>
      </c>
      <c r="I166" s="251"/>
      <c r="J166" s="247"/>
      <c r="K166" s="247"/>
      <c r="L166" s="252"/>
      <c r="M166" s="253"/>
      <c r="N166" s="254"/>
      <c r="O166" s="254"/>
      <c r="P166" s="254"/>
      <c r="Q166" s="254"/>
      <c r="R166" s="254"/>
      <c r="S166" s="254"/>
      <c r="T166" s="255"/>
      <c r="U166" s="15"/>
      <c r="V166" s="15"/>
      <c r="W166" s="15"/>
      <c r="X166" s="15"/>
      <c r="Y166" s="15"/>
      <c r="Z166" s="15"/>
      <c r="AA166" s="15"/>
      <c r="AB166" s="15"/>
      <c r="AC166" s="15"/>
      <c r="AD166" s="15"/>
      <c r="AE166" s="15"/>
      <c r="AT166" s="256" t="s">
        <v>139</v>
      </c>
      <c r="AU166" s="256" t="s">
        <v>79</v>
      </c>
      <c r="AV166" s="15" t="s">
        <v>135</v>
      </c>
      <c r="AW166" s="15" t="s">
        <v>31</v>
      </c>
      <c r="AX166" s="15" t="s">
        <v>77</v>
      </c>
      <c r="AY166" s="256" t="s">
        <v>128</v>
      </c>
    </row>
    <row r="167" s="2" customFormat="1" ht="49.05" customHeight="1">
      <c r="A167" s="40"/>
      <c r="B167" s="41"/>
      <c r="C167" s="206" t="s">
        <v>217</v>
      </c>
      <c r="D167" s="206" t="s">
        <v>130</v>
      </c>
      <c r="E167" s="207" t="s">
        <v>364</v>
      </c>
      <c r="F167" s="208" t="s">
        <v>365</v>
      </c>
      <c r="G167" s="209" t="s">
        <v>157</v>
      </c>
      <c r="H167" s="210">
        <v>613.202</v>
      </c>
      <c r="I167" s="211"/>
      <c r="J167" s="212">
        <f>ROUND(I167*H167,2)</f>
        <v>0</v>
      </c>
      <c r="K167" s="208" t="s">
        <v>134</v>
      </c>
      <c r="L167" s="46"/>
      <c r="M167" s="213" t="s">
        <v>19</v>
      </c>
      <c r="N167" s="214" t="s">
        <v>40</v>
      </c>
      <c r="O167" s="86"/>
      <c r="P167" s="215">
        <f>O167*H167</f>
        <v>0</v>
      </c>
      <c r="Q167" s="215">
        <v>0.00247</v>
      </c>
      <c r="R167" s="215">
        <f>Q167*H167</f>
        <v>1.51460894</v>
      </c>
      <c r="S167" s="215">
        <v>0</v>
      </c>
      <c r="T167" s="216">
        <f>S167*H167</f>
        <v>0</v>
      </c>
      <c r="U167" s="40"/>
      <c r="V167" s="40"/>
      <c r="W167" s="40"/>
      <c r="X167" s="40"/>
      <c r="Y167" s="40"/>
      <c r="Z167" s="40"/>
      <c r="AA167" s="40"/>
      <c r="AB167" s="40"/>
      <c r="AC167" s="40"/>
      <c r="AD167" s="40"/>
      <c r="AE167" s="40"/>
      <c r="AR167" s="217" t="s">
        <v>135</v>
      </c>
      <c r="AT167" s="217" t="s">
        <v>130</v>
      </c>
      <c r="AU167" s="217" t="s">
        <v>79</v>
      </c>
      <c r="AY167" s="19" t="s">
        <v>128</v>
      </c>
      <c r="BE167" s="218">
        <f>IF(N167="základní",J167,0)</f>
        <v>0</v>
      </c>
      <c r="BF167" s="218">
        <f>IF(N167="snížená",J167,0)</f>
        <v>0</v>
      </c>
      <c r="BG167" s="218">
        <f>IF(N167="zákl. přenesená",J167,0)</f>
        <v>0</v>
      </c>
      <c r="BH167" s="218">
        <f>IF(N167="sníž. přenesená",J167,0)</f>
        <v>0</v>
      </c>
      <c r="BI167" s="218">
        <f>IF(N167="nulová",J167,0)</f>
        <v>0</v>
      </c>
      <c r="BJ167" s="19" t="s">
        <v>77</v>
      </c>
      <c r="BK167" s="218">
        <f>ROUND(I167*H167,2)</f>
        <v>0</v>
      </c>
      <c r="BL167" s="19" t="s">
        <v>135</v>
      </c>
      <c r="BM167" s="217" t="s">
        <v>366</v>
      </c>
    </row>
    <row r="168" s="2" customFormat="1">
      <c r="A168" s="40"/>
      <c r="B168" s="41"/>
      <c r="C168" s="42"/>
      <c r="D168" s="219" t="s">
        <v>137</v>
      </c>
      <c r="E168" s="42"/>
      <c r="F168" s="220" t="s">
        <v>367</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137</v>
      </c>
      <c r="AU168" s="19" t="s">
        <v>79</v>
      </c>
    </row>
    <row r="169" s="2" customFormat="1">
      <c r="A169" s="40"/>
      <c r="B169" s="41"/>
      <c r="C169" s="42"/>
      <c r="D169" s="226" t="s">
        <v>160</v>
      </c>
      <c r="E169" s="42"/>
      <c r="F169" s="257" t="s">
        <v>368</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9" t="s">
        <v>160</v>
      </c>
      <c r="AU169" s="19" t="s">
        <v>79</v>
      </c>
    </row>
    <row r="170" s="14" customFormat="1">
      <c r="A170" s="14"/>
      <c r="B170" s="235"/>
      <c r="C170" s="236"/>
      <c r="D170" s="226" t="s">
        <v>139</v>
      </c>
      <c r="E170" s="237" t="s">
        <v>19</v>
      </c>
      <c r="F170" s="238" t="s">
        <v>369</v>
      </c>
      <c r="G170" s="236"/>
      <c r="H170" s="239">
        <v>218.572</v>
      </c>
      <c r="I170" s="240"/>
      <c r="J170" s="236"/>
      <c r="K170" s="236"/>
      <c r="L170" s="241"/>
      <c r="M170" s="242"/>
      <c r="N170" s="243"/>
      <c r="O170" s="243"/>
      <c r="P170" s="243"/>
      <c r="Q170" s="243"/>
      <c r="R170" s="243"/>
      <c r="S170" s="243"/>
      <c r="T170" s="244"/>
      <c r="U170" s="14"/>
      <c r="V170" s="14"/>
      <c r="W170" s="14"/>
      <c r="X170" s="14"/>
      <c r="Y170" s="14"/>
      <c r="Z170" s="14"/>
      <c r="AA170" s="14"/>
      <c r="AB170" s="14"/>
      <c r="AC170" s="14"/>
      <c r="AD170" s="14"/>
      <c r="AE170" s="14"/>
      <c r="AT170" s="245" t="s">
        <v>139</v>
      </c>
      <c r="AU170" s="245" t="s">
        <v>79</v>
      </c>
      <c r="AV170" s="14" t="s">
        <v>79</v>
      </c>
      <c r="AW170" s="14" t="s">
        <v>31</v>
      </c>
      <c r="AX170" s="14" t="s">
        <v>69</v>
      </c>
      <c r="AY170" s="245" t="s">
        <v>128</v>
      </c>
    </row>
    <row r="171" s="14" customFormat="1">
      <c r="A171" s="14"/>
      <c r="B171" s="235"/>
      <c r="C171" s="236"/>
      <c r="D171" s="226" t="s">
        <v>139</v>
      </c>
      <c r="E171" s="237" t="s">
        <v>19</v>
      </c>
      <c r="F171" s="238" t="s">
        <v>370</v>
      </c>
      <c r="G171" s="236"/>
      <c r="H171" s="239">
        <v>246.15199999999999</v>
      </c>
      <c r="I171" s="240"/>
      <c r="J171" s="236"/>
      <c r="K171" s="236"/>
      <c r="L171" s="241"/>
      <c r="M171" s="242"/>
      <c r="N171" s="243"/>
      <c r="O171" s="243"/>
      <c r="P171" s="243"/>
      <c r="Q171" s="243"/>
      <c r="R171" s="243"/>
      <c r="S171" s="243"/>
      <c r="T171" s="244"/>
      <c r="U171" s="14"/>
      <c r="V171" s="14"/>
      <c r="W171" s="14"/>
      <c r="X171" s="14"/>
      <c r="Y171" s="14"/>
      <c r="Z171" s="14"/>
      <c r="AA171" s="14"/>
      <c r="AB171" s="14"/>
      <c r="AC171" s="14"/>
      <c r="AD171" s="14"/>
      <c r="AE171" s="14"/>
      <c r="AT171" s="245" t="s">
        <v>139</v>
      </c>
      <c r="AU171" s="245" t="s">
        <v>79</v>
      </c>
      <c r="AV171" s="14" t="s">
        <v>79</v>
      </c>
      <c r="AW171" s="14" t="s">
        <v>31</v>
      </c>
      <c r="AX171" s="14" t="s">
        <v>69</v>
      </c>
      <c r="AY171" s="245" t="s">
        <v>128</v>
      </c>
    </row>
    <row r="172" s="14" customFormat="1">
      <c r="A172" s="14"/>
      <c r="B172" s="235"/>
      <c r="C172" s="236"/>
      <c r="D172" s="226" t="s">
        <v>139</v>
      </c>
      <c r="E172" s="237" t="s">
        <v>19</v>
      </c>
      <c r="F172" s="238" t="s">
        <v>371</v>
      </c>
      <c r="G172" s="236"/>
      <c r="H172" s="239">
        <v>59.296999999999997</v>
      </c>
      <c r="I172" s="240"/>
      <c r="J172" s="236"/>
      <c r="K172" s="236"/>
      <c r="L172" s="241"/>
      <c r="M172" s="242"/>
      <c r="N172" s="243"/>
      <c r="O172" s="243"/>
      <c r="P172" s="243"/>
      <c r="Q172" s="243"/>
      <c r="R172" s="243"/>
      <c r="S172" s="243"/>
      <c r="T172" s="244"/>
      <c r="U172" s="14"/>
      <c r="V172" s="14"/>
      <c r="W172" s="14"/>
      <c r="X172" s="14"/>
      <c r="Y172" s="14"/>
      <c r="Z172" s="14"/>
      <c r="AA172" s="14"/>
      <c r="AB172" s="14"/>
      <c r="AC172" s="14"/>
      <c r="AD172" s="14"/>
      <c r="AE172" s="14"/>
      <c r="AT172" s="245" t="s">
        <v>139</v>
      </c>
      <c r="AU172" s="245" t="s">
        <v>79</v>
      </c>
      <c r="AV172" s="14" t="s">
        <v>79</v>
      </c>
      <c r="AW172" s="14" t="s">
        <v>31</v>
      </c>
      <c r="AX172" s="14" t="s">
        <v>69</v>
      </c>
      <c r="AY172" s="245" t="s">
        <v>128</v>
      </c>
    </row>
    <row r="173" s="14" customFormat="1">
      <c r="A173" s="14"/>
      <c r="B173" s="235"/>
      <c r="C173" s="236"/>
      <c r="D173" s="226" t="s">
        <v>139</v>
      </c>
      <c r="E173" s="237" t="s">
        <v>19</v>
      </c>
      <c r="F173" s="238" t="s">
        <v>372</v>
      </c>
      <c r="G173" s="236"/>
      <c r="H173" s="239">
        <v>61.360999999999997</v>
      </c>
      <c r="I173" s="240"/>
      <c r="J173" s="236"/>
      <c r="K173" s="236"/>
      <c r="L173" s="241"/>
      <c r="M173" s="242"/>
      <c r="N173" s="243"/>
      <c r="O173" s="243"/>
      <c r="P173" s="243"/>
      <c r="Q173" s="243"/>
      <c r="R173" s="243"/>
      <c r="S173" s="243"/>
      <c r="T173" s="244"/>
      <c r="U173" s="14"/>
      <c r="V173" s="14"/>
      <c r="W173" s="14"/>
      <c r="X173" s="14"/>
      <c r="Y173" s="14"/>
      <c r="Z173" s="14"/>
      <c r="AA173" s="14"/>
      <c r="AB173" s="14"/>
      <c r="AC173" s="14"/>
      <c r="AD173" s="14"/>
      <c r="AE173" s="14"/>
      <c r="AT173" s="245" t="s">
        <v>139</v>
      </c>
      <c r="AU173" s="245" t="s">
        <v>79</v>
      </c>
      <c r="AV173" s="14" t="s">
        <v>79</v>
      </c>
      <c r="AW173" s="14" t="s">
        <v>31</v>
      </c>
      <c r="AX173" s="14" t="s">
        <v>69</v>
      </c>
      <c r="AY173" s="245" t="s">
        <v>128</v>
      </c>
    </row>
    <row r="174" s="14" customFormat="1">
      <c r="A174" s="14"/>
      <c r="B174" s="235"/>
      <c r="C174" s="236"/>
      <c r="D174" s="226" t="s">
        <v>139</v>
      </c>
      <c r="E174" s="237" t="s">
        <v>19</v>
      </c>
      <c r="F174" s="238" t="s">
        <v>373</v>
      </c>
      <c r="G174" s="236"/>
      <c r="H174" s="239">
        <v>27.82</v>
      </c>
      <c r="I174" s="240"/>
      <c r="J174" s="236"/>
      <c r="K174" s="236"/>
      <c r="L174" s="241"/>
      <c r="M174" s="242"/>
      <c r="N174" s="243"/>
      <c r="O174" s="243"/>
      <c r="P174" s="243"/>
      <c r="Q174" s="243"/>
      <c r="R174" s="243"/>
      <c r="S174" s="243"/>
      <c r="T174" s="244"/>
      <c r="U174" s="14"/>
      <c r="V174" s="14"/>
      <c r="W174" s="14"/>
      <c r="X174" s="14"/>
      <c r="Y174" s="14"/>
      <c r="Z174" s="14"/>
      <c r="AA174" s="14"/>
      <c r="AB174" s="14"/>
      <c r="AC174" s="14"/>
      <c r="AD174" s="14"/>
      <c r="AE174" s="14"/>
      <c r="AT174" s="245" t="s">
        <v>139</v>
      </c>
      <c r="AU174" s="245" t="s">
        <v>79</v>
      </c>
      <c r="AV174" s="14" t="s">
        <v>79</v>
      </c>
      <c r="AW174" s="14" t="s">
        <v>31</v>
      </c>
      <c r="AX174" s="14" t="s">
        <v>69</v>
      </c>
      <c r="AY174" s="245" t="s">
        <v>128</v>
      </c>
    </row>
    <row r="175" s="13" customFormat="1">
      <c r="A175" s="13"/>
      <c r="B175" s="224"/>
      <c r="C175" s="225"/>
      <c r="D175" s="226" t="s">
        <v>139</v>
      </c>
      <c r="E175" s="227" t="s">
        <v>19</v>
      </c>
      <c r="F175" s="228" t="s">
        <v>363</v>
      </c>
      <c r="G175" s="225"/>
      <c r="H175" s="227" t="s">
        <v>19</v>
      </c>
      <c r="I175" s="229"/>
      <c r="J175" s="225"/>
      <c r="K175" s="225"/>
      <c r="L175" s="230"/>
      <c r="M175" s="231"/>
      <c r="N175" s="232"/>
      <c r="O175" s="232"/>
      <c r="P175" s="232"/>
      <c r="Q175" s="232"/>
      <c r="R175" s="232"/>
      <c r="S175" s="232"/>
      <c r="T175" s="233"/>
      <c r="U175" s="13"/>
      <c r="V175" s="13"/>
      <c r="W175" s="13"/>
      <c r="X175" s="13"/>
      <c r="Y175" s="13"/>
      <c r="Z175" s="13"/>
      <c r="AA175" s="13"/>
      <c r="AB175" s="13"/>
      <c r="AC175" s="13"/>
      <c r="AD175" s="13"/>
      <c r="AE175" s="13"/>
      <c r="AT175" s="234" t="s">
        <v>139</v>
      </c>
      <c r="AU175" s="234" t="s">
        <v>79</v>
      </c>
      <c r="AV175" s="13" t="s">
        <v>77</v>
      </c>
      <c r="AW175" s="13" t="s">
        <v>31</v>
      </c>
      <c r="AX175" s="13" t="s">
        <v>69</v>
      </c>
      <c r="AY175" s="234" t="s">
        <v>128</v>
      </c>
    </row>
    <row r="176" s="15" customFormat="1">
      <c r="A176" s="15"/>
      <c r="B176" s="246"/>
      <c r="C176" s="247"/>
      <c r="D176" s="226" t="s">
        <v>139</v>
      </c>
      <c r="E176" s="248" t="s">
        <v>19</v>
      </c>
      <c r="F176" s="249" t="s">
        <v>142</v>
      </c>
      <c r="G176" s="247"/>
      <c r="H176" s="250">
        <v>613.202</v>
      </c>
      <c r="I176" s="251"/>
      <c r="J176" s="247"/>
      <c r="K176" s="247"/>
      <c r="L176" s="252"/>
      <c r="M176" s="253"/>
      <c r="N176" s="254"/>
      <c r="O176" s="254"/>
      <c r="P176" s="254"/>
      <c r="Q176" s="254"/>
      <c r="R176" s="254"/>
      <c r="S176" s="254"/>
      <c r="T176" s="255"/>
      <c r="U176" s="15"/>
      <c r="V176" s="15"/>
      <c r="W176" s="15"/>
      <c r="X176" s="15"/>
      <c r="Y176" s="15"/>
      <c r="Z176" s="15"/>
      <c r="AA176" s="15"/>
      <c r="AB176" s="15"/>
      <c r="AC176" s="15"/>
      <c r="AD176" s="15"/>
      <c r="AE176" s="15"/>
      <c r="AT176" s="256" t="s">
        <v>139</v>
      </c>
      <c r="AU176" s="256" t="s">
        <v>79</v>
      </c>
      <c r="AV176" s="15" t="s">
        <v>135</v>
      </c>
      <c r="AW176" s="15" t="s">
        <v>31</v>
      </c>
      <c r="AX176" s="15" t="s">
        <v>77</v>
      </c>
      <c r="AY176" s="256" t="s">
        <v>128</v>
      </c>
    </row>
    <row r="177" s="2" customFormat="1" ht="49.05" customHeight="1">
      <c r="A177" s="40"/>
      <c r="B177" s="41"/>
      <c r="C177" s="206" t="s">
        <v>223</v>
      </c>
      <c r="D177" s="206" t="s">
        <v>130</v>
      </c>
      <c r="E177" s="207" t="s">
        <v>374</v>
      </c>
      <c r="F177" s="208" t="s">
        <v>375</v>
      </c>
      <c r="G177" s="209" t="s">
        <v>157</v>
      </c>
      <c r="H177" s="210">
        <v>613.20000000000005</v>
      </c>
      <c r="I177" s="211"/>
      <c r="J177" s="212">
        <f>ROUND(I177*H177,2)</f>
        <v>0</v>
      </c>
      <c r="K177" s="208" t="s">
        <v>134</v>
      </c>
      <c r="L177" s="46"/>
      <c r="M177" s="213" t="s">
        <v>19</v>
      </c>
      <c r="N177" s="214" t="s">
        <v>40</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135</v>
      </c>
      <c r="AT177" s="217" t="s">
        <v>130</v>
      </c>
      <c r="AU177" s="217" t="s">
        <v>79</v>
      </c>
      <c r="AY177" s="19" t="s">
        <v>128</v>
      </c>
      <c r="BE177" s="218">
        <f>IF(N177="základní",J177,0)</f>
        <v>0</v>
      </c>
      <c r="BF177" s="218">
        <f>IF(N177="snížená",J177,0)</f>
        <v>0</v>
      </c>
      <c r="BG177" s="218">
        <f>IF(N177="zákl. přenesená",J177,0)</f>
        <v>0</v>
      </c>
      <c r="BH177" s="218">
        <f>IF(N177="sníž. přenesená",J177,0)</f>
        <v>0</v>
      </c>
      <c r="BI177" s="218">
        <f>IF(N177="nulová",J177,0)</f>
        <v>0</v>
      </c>
      <c r="BJ177" s="19" t="s">
        <v>77</v>
      </c>
      <c r="BK177" s="218">
        <f>ROUND(I177*H177,2)</f>
        <v>0</v>
      </c>
      <c r="BL177" s="19" t="s">
        <v>135</v>
      </c>
      <c r="BM177" s="217" t="s">
        <v>376</v>
      </c>
    </row>
    <row r="178" s="2" customFormat="1">
      <c r="A178" s="40"/>
      <c r="B178" s="41"/>
      <c r="C178" s="42"/>
      <c r="D178" s="219" t="s">
        <v>137</v>
      </c>
      <c r="E178" s="42"/>
      <c r="F178" s="220" t="s">
        <v>377</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9" t="s">
        <v>137</v>
      </c>
      <c r="AU178" s="19" t="s">
        <v>79</v>
      </c>
    </row>
    <row r="179" s="2" customFormat="1">
      <c r="A179" s="40"/>
      <c r="B179" s="41"/>
      <c r="C179" s="42"/>
      <c r="D179" s="226" t="s">
        <v>160</v>
      </c>
      <c r="E179" s="42"/>
      <c r="F179" s="257" t="s">
        <v>368</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9" t="s">
        <v>160</v>
      </c>
      <c r="AU179" s="19" t="s">
        <v>79</v>
      </c>
    </row>
    <row r="180" s="2" customFormat="1" ht="37.8" customHeight="1">
      <c r="A180" s="40"/>
      <c r="B180" s="41"/>
      <c r="C180" s="206" t="s">
        <v>229</v>
      </c>
      <c r="D180" s="206" t="s">
        <v>130</v>
      </c>
      <c r="E180" s="207" t="s">
        <v>378</v>
      </c>
      <c r="F180" s="208" t="s">
        <v>379</v>
      </c>
      <c r="G180" s="209" t="s">
        <v>195</v>
      </c>
      <c r="H180" s="210">
        <v>13.263999999999999</v>
      </c>
      <c r="I180" s="211"/>
      <c r="J180" s="212">
        <f>ROUND(I180*H180,2)</f>
        <v>0</v>
      </c>
      <c r="K180" s="208" t="s">
        <v>134</v>
      </c>
      <c r="L180" s="46"/>
      <c r="M180" s="213" t="s">
        <v>19</v>
      </c>
      <c r="N180" s="214" t="s">
        <v>40</v>
      </c>
      <c r="O180" s="86"/>
      <c r="P180" s="215">
        <f>O180*H180</f>
        <v>0</v>
      </c>
      <c r="Q180" s="215">
        <v>1.10951</v>
      </c>
      <c r="R180" s="215">
        <f>Q180*H180</f>
        <v>14.71654064</v>
      </c>
      <c r="S180" s="215">
        <v>0</v>
      </c>
      <c r="T180" s="216">
        <f>S180*H180</f>
        <v>0</v>
      </c>
      <c r="U180" s="40"/>
      <c r="V180" s="40"/>
      <c r="W180" s="40"/>
      <c r="X180" s="40"/>
      <c r="Y180" s="40"/>
      <c r="Z180" s="40"/>
      <c r="AA180" s="40"/>
      <c r="AB180" s="40"/>
      <c r="AC180" s="40"/>
      <c r="AD180" s="40"/>
      <c r="AE180" s="40"/>
      <c r="AR180" s="217" t="s">
        <v>135</v>
      </c>
      <c r="AT180" s="217" t="s">
        <v>130</v>
      </c>
      <c r="AU180" s="217" t="s">
        <v>79</v>
      </c>
      <c r="AY180" s="19" t="s">
        <v>128</v>
      </c>
      <c r="BE180" s="218">
        <f>IF(N180="základní",J180,0)</f>
        <v>0</v>
      </c>
      <c r="BF180" s="218">
        <f>IF(N180="snížená",J180,0)</f>
        <v>0</v>
      </c>
      <c r="BG180" s="218">
        <f>IF(N180="zákl. přenesená",J180,0)</f>
        <v>0</v>
      </c>
      <c r="BH180" s="218">
        <f>IF(N180="sníž. přenesená",J180,0)</f>
        <v>0</v>
      </c>
      <c r="BI180" s="218">
        <f>IF(N180="nulová",J180,0)</f>
        <v>0</v>
      </c>
      <c r="BJ180" s="19" t="s">
        <v>77</v>
      </c>
      <c r="BK180" s="218">
        <f>ROUND(I180*H180,2)</f>
        <v>0</v>
      </c>
      <c r="BL180" s="19" t="s">
        <v>135</v>
      </c>
      <c r="BM180" s="217" t="s">
        <v>380</v>
      </c>
    </row>
    <row r="181" s="2" customFormat="1">
      <c r="A181" s="40"/>
      <c r="B181" s="41"/>
      <c r="C181" s="42"/>
      <c r="D181" s="219" t="s">
        <v>137</v>
      </c>
      <c r="E181" s="42"/>
      <c r="F181" s="220" t="s">
        <v>381</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137</v>
      </c>
      <c r="AU181" s="19" t="s">
        <v>79</v>
      </c>
    </row>
    <row r="182" s="14" customFormat="1">
      <c r="A182" s="14"/>
      <c r="B182" s="235"/>
      <c r="C182" s="236"/>
      <c r="D182" s="226" t="s">
        <v>139</v>
      </c>
      <c r="E182" s="237" t="s">
        <v>19</v>
      </c>
      <c r="F182" s="238" t="s">
        <v>382</v>
      </c>
      <c r="G182" s="236"/>
      <c r="H182" s="239">
        <v>13.263999999999999</v>
      </c>
      <c r="I182" s="240"/>
      <c r="J182" s="236"/>
      <c r="K182" s="236"/>
      <c r="L182" s="241"/>
      <c r="M182" s="242"/>
      <c r="N182" s="243"/>
      <c r="O182" s="243"/>
      <c r="P182" s="243"/>
      <c r="Q182" s="243"/>
      <c r="R182" s="243"/>
      <c r="S182" s="243"/>
      <c r="T182" s="244"/>
      <c r="U182" s="14"/>
      <c r="V182" s="14"/>
      <c r="W182" s="14"/>
      <c r="X182" s="14"/>
      <c r="Y182" s="14"/>
      <c r="Z182" s="14"/>
      <c r="AA182" s="14"/>
      <c r="AB182" s="14"/>
      <c r="AC182" s="14"/>
      <c r="AD182" s="14"/>
      <c r="AE182" s="14"/>
      <c r="AT182" s="245" t="s">
        <v>139</v>
      </c>
      <c r="AU182" s="245" t="s">
        <v>79</v>
      </c>
      <c r="AV182" s="14" t="s">
        <v>79</v>
      </c>
      <c r="AW182" s="14" t="s">
        <v>31</v>
      </c>
      <c r="AX182" s="14" t="s">
        <v>69</v>
      </c>
      <c r="AY182" s="245" t="s">
        <v>128</v>
      </c>
    </row>
    <row r="183" s="15" customFormat="1">
      <c r="A183" s="15"/>
      <c r="B183" s="246"/>
      <c r="C183" s="247"/>
      <c r="D183" s="226" t="s">
        <v>139</v>
      </c>
      <c r="E183" s="248" t="s">
        <v>19</v>
      </c>
      <c r="F183" s="249" t="s">
        <v>142</v>
      </c>
      <c r="G183" s="247"/>
      <c r="H183" s="250">
        <v>13.263999999999999</v>
      </c>
      <c r="I183" s="251"/>
      <c r="J183" s="247"/>
      <c r="K183" s="247"/>
      <c r="L183" s="252"/>
      <c r="M183" s="253"/>
      <c r="N183" s="254"/>
      <c r="O183" s="254"/>
      <c r="P183" s="254"/>
      <c r="Q183" s="254"/>
      <c r="R183" s="254"/>
      <c r="S183" s="254"/>
      <c r="T183" s="255"/>
      <c r="U183" s="15"/>
      <c r="V183" s="15"/>
      <c r="W183" s="15"/>
      <c r="X183" s="15"/>
      <c r="Y183" s="15"/>
      <c r="Z183" s="15"/>
      <c r="AA183" s="15"/>
      <c r="AB183" s="15"/>
      <c r="AC183" s="15"/>
      <c r="AD183" s="15"/>
      <c r="AE183" s="15"/>
      <c r="AT183" s="256" t="s">
        <v>139</v>
      </c>
      <c r="AU183" s="256" t="s">
        <v>79</v>
      </c>
      <c r="AV183" s="15" t="s">
        <v>135</v>
      </c>
      <c r="AW183" s="15" t="s">
        <v>31</v>
      </c>
      <c r="AX183" s="15" t="s">
        <v>77</v>
      </c>
      <c r="AY183" s="256" t="s">
        <v>128</v>
      </c>
    </row>
    <row r="184" s="12" customFormat="1" ht="22.8" customHeight="1">
      <c r="A184" s="12"/>
      <c r="B184" s="190"/>
      <c r="C184" s="191"/>
      <c r="D184" s="192" t="s">
        <v>68</v>
      </c>
      <c r="E184" s="204" t="s">
        <v>169</v>
      </c>
      <c r="F184" s="204" t="s">
        <v>383</v>
      </c>
      <c r="G184" s="191"/>
      <c r="H184" s="191"/>
      <c r="I184" s="194"/>
      <c r="J184" s="205">
        <f>BK184</f>
        <v>0</v>
      </c>
      <c r="K184" s="191"/>
      <c r="L184" s="196"/>
      <c r="M184" s="197"/>
      <c r="N184" s="198"/>
      <c r="O184" s="198"/>
      <c r="P184" s="199">
        <f>SUM(P185:P197)</f>
        <v>0</v>
      </c>
      <c r="Q184" s="198"/>
      <c r="R184" s="199">
        <f>SUM(R185:R197)</f>
        <v>129.05346927000002</v>
      </c>
      <c r="S184" s="198"/>
      <c r="T184" s="200">
        <f>SUM(T185:T197)</f>
        <v>0</v>
      </c>
      <c r="U184" s="12"/>
      <c r="V184" s="12"/>
      <c r="W184" s="12"/>
      <c r="X184" s="12"/>
      <c r="Y184" s="12"/>
      <c r="Z184" s="12"/>
      <c r="AA184" s="12"/>
      <c r="AB184" s="12"/>
      <c r="AC184" s="12"/>
      <c r="AD184" s="12"/>
      <c r="AE184" s="12"/>
      <c r="AR184" s="201" t="s">
        <v>77</v>
      </c>
      <c r="AT184" s="202" t="s">
        <v>68</v>
      </c>
      <c r="AU184" s="202" t="s">
        <v>77</v>
      </c>
      <c r="AY184" s="201" t="s">
        <v>128</v>
      </c>
      <c r="BK184" s="203">
        <f>SUM(BK185:BK197)</f>
        <v>0</v>
      </c>
    </row>
    <row r="185" s="2" customFormat="1" ht="33" customHeight="1">
      <c r="A185" s="40"/>
      <c r="B185" s="41"/>
      <c r="C185" s="206" t="s">
        <v>8</v>
      </c>
      <c r="D185" s="206" t="s">
        <v>130</v>
      </c>
      <c r="E185" s="207" t="s">
        <v>384</v>
      </c>
      <c r="F185" s="208" t="s">
        <v>385</v>
      </c>
      <c r="G185" s="209" t="s">
        <v>133</v>
      </c>
      <c r="H185" s="210">
        <v>51.036000000000001</v>
      </c>
      <c r="I185" s="211"/>
      <c r="J185" s="212">
        <f>ROUND(I185*H185,2)</f>
        <v>0</v>
      </c>
      <c r="K185" s="208" t="s">
        <v>134</v>
      </c>
      <c r="L185" s="46"/>
      <c r="M185" s="213" t="s">
        <v>19</v>
      </c>
      <c r="N185" s="214" t="s">
        <v>40</v>
      </c>
      <c r="O185" s="86"/>
      <c r="P185" s="215">
        <f>O185*H185</f>
        <v>0</v>
      </c>
      <c r="Q185" s="215">
        <v>2.45329</v>
      </c>
      <c r="R185" s="215">
        <f>Q185*H185</f>
        <v>125.20610844000001</v>
      </c>
      <c r="S185" s="215">
        <v>0</v>
      </c>
      <c r="T185" s="216">
        <f>S185*H185</f>
        <v>0</v>
      </c>
      <c r="U185" s="40"/>
      <c r="V185" s="40"/>
      <c r="W185" s="40"/>
      <c r="X185" s="40"/>
      <c r="Y185" s="40"/>
      <c r="Z185" s="40"/>
      <c r="AA185" s="40"/>
      <c r="AB185" s="40"/>
      <c r="AC185" s="40"/>
      <c r="AD185" s="40"/>
      <c r="AE185" s="40"/>
      <c r="AR185" s="217" t="s">
        <v>135</v>
      </c>
      <c r="AT185" s="217" t="s">
        <v>130</v>
      </c>
      <c r="AU185" s="217" t="s">
        <v>79</v>
      </c>
      <c r="AY185" s="19" t="s">
        <v>128</v>
      </c>
      <c r="BE185" s="218">
        <f>IF(N185="základní",J185,0)</f>
        <v>0</v>
      </c>
      <c r="BF185" s="218">
        <f>IF(N185="snížená",J185,0)</f>
        <v>0</v>
      </c>
      <c r="BG185" s="218">
        <f>IF(N185="zákl. přenesená",J185,0)</f>
        <v>0</v>
      </c>
      <c r="BH185" s="218">
        <f>IF(N185="sníž. přenesená",J185,0)</f>
        <v>0</v>
      </c>
      <c r="BI185" s="218">
        <f>IF(N185="nulová",J185,0)</f>
        <v>0</v>
      </c>
      <c r="BJ185" s="19" t="s">
        <v>77</v>
      </c>
      <c r="BK185" s="218">
        <f>ROUND(I185*H185,2)</f>
        <v>0</v>
      </c>
      <c r="BL185" s="19" t="s">
        <v>135</v>
      </c>
      <c r="BM185" s="217" t="s">
        <v>386</v>
      </c>
    </row>
    <row r="186" s="2" customFormat="1">
      <c r="A186" s="40"/>
      <c r="B186" s="41"/>
      <c r="C186" s="42"/>
      <c r="D186" s="219" t="s">
        <v>137</v>
      </c>
      <c r="E186" s="42"/>
      <c r="F186" s="220" t="s">
        <v>387</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137</v>
      </c>
      <c r="AU186" s="19" t="s">
        <v>79</v>
      </c>
    </row>
    <row r="187" s="2" customFormat="1">
      <c r="A187" s="40"/>
      <c r="B187" s="41"/>
      <c r="C187" s="42"/>
      <c r="D187" s="226" t="s">
        <v>160</v>
      </c>
      <c r="E187" s="42"/>
      <c r="F187" s="257" t="s">
        <v>388</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9" t="s">
        <v>160</v>
      </c>
      <c r="AU187" s="19" t="s">
        <v>79</v>
      </c>
    </row>
    <row r="188" s="14" customFormat="1">
      <c r="A188" s="14"/>
      <c r="B188" s="235"/>
      <c r="C188" s="236"/>
      <c r="D188" s="226" t="s">
        <v>139</v>
      </c>
      <c r="E188" s="237" t="s">
        <v>19</v>
      </c>
      <c r="F188" s="238" t="s">
        <v>389</v>
      </c>
      <c r="G188" s="236"/>
      <c r="H188" s="239">
        <v>51.036000000000001</v>
      </c>
      <c r="I188" s="240"/>
      <c r="J188" s="236"/>
      <c r="K188" s="236"/>
      <c r="L188" s="241"/>
      <c r="M188" s="242"/>
      <c r="N188" s="243"/>
      <c r="O188" s="243"/>
      <c r="P188" s="243"/>
      <c r="Q188" s="243"/>
      <c r="R188" s="243"/>
      <c r="S188" s="243"/>
      <c r="T188" s="244"/>
      <c r="U188" s="14"/>
      <c r="V188" s="14"/>
      <c r="W188" s="14"/>
      <c r="X188" s="14"/>
      <c r="Y188" s="14"/>
      <c r="Z188" s="14"/>
      <c r="AA188" s="14"/>
      <c r="AB188" s="14"/>
      <c r="AC188" s="14"/>
      <c r="AD188" s="14"/>
      <c r="AE188" s="14"/>
      <c r="AT188" s="245" t="s">
        <v>139</v>
      </c>
      <c r="AU188" s="245" t="s">
        <v>79</v>
      </c>
      <c r="AV188" s="14" t="s">
        <v>79</v>
      </c>
      <c r="AW188" s="14" t="s">
        <v>31</v>
      </c>
      <c r="AX188" s="14" t="s">
        <v>69</v>
      </c>
      <c r="AY188" s="245" t="s">
        <v>128</v>
      </c>
    </row>
    <row r="189" s="15" customFormat="1">
      <c r="A189" s="15"/>
      <c r="B189" s="246"/>
      <c r="C189" s="247"/>
      <c r="D189" s="226" t="s">
        <v>139</v>
      </c>
      <c r="E189" s="248" t="s">
        <v>19</v>
      </c>
      <c r="F189" s="249" t="s">
        <v>142</v>
      </c>
      <c r="G189" s="247"/>
      <c r="H189" s="250">
        <v>51.036000000000001</v>
      </c>
      <c r="I189" s="251"/>
      <c r="J189" s="247"/>
      <c r="K189" s="247"/>
      <c r="L189" s="252"/>
      <c r="M189" s="253"/>
      <c r="N189" s="254"/>
      <c r="O189" s="254"/>
      <c r="P189" s="254"/>
      <c r="Q189" s="254"/>
      <c r="R189" s="254"/>
      <c r="S189" s="254"/>
      <c r="T189" s="255"/>
      <c r="U189" s="15"/>
      <c r="V189" s="15"/>
      <c r="W189" s="15"/>
      <c r="X189" s="15"/>
      <c r="Y189" s="15"/>
      <c r="Z189" s="15"/>
      <c r="AA189" s="15"/>
      <c r="AB189" s="15"/>
      <c r="AC189" s="15"/>
      <c r="AD189" s="15"/>
      <c r="AE189" s="15"/>
      <c r="AT189" s="256" t="s">
        <v>139</v>
      </c>
      <c r="AU189" s="256" t="s">
        <v>79</v>
      </c>
      <c r="AV189" s="15" t="s">
        <v>135</v>
      </c>
      <c r="AW189" s="15" t="s">
        <v>31</v>
      </c>
      <c r="AX189" s="15" t="s">
        <v>77</v>
      </c>
      <c r="AY189" s="256" t="s">
        <v>128</v>
      </c>
    </row>
    <row r="190" s="2" customFormat="1" ht="16.5" customHeight="1">
      <c r="A190" s="40"/>
      <c r="B190" s="41"/>
      <c r="C190" s="206" t="s">
        <v>244</v>
      </c>
      <c r="D190" s="206" t="s">
        <v>130</v>
      </c>
      <c r="E190" s="207" t="s">
        <v>390</v>
      </c>
      <c r="F190" s="208" t="s">
        <v>391</v>
      </c>
      <c r="G190" s="209" t="s">
        <v>157</v>
      </c>
      <c r="H190" s="210">
        <v>70.834999999999994</v>
      </c>
      <c r="I190" s="211"/>
      <c r="J190" s="212">
        <f>ROUND(I190*H190,2)</f>
        <v>0</v>
      </c>
      <c r="K190" s="208" t="s">
        <v>19</v>
      </c>
      <c r="L190" s="46"/>
      <c r="M190" s="213" t="s">
        <v>19</v>
      </c>
      <c r="N190" s="214" t="s">
        <v>40</v>
      </c>
      <c r="O190" s="86"/>
      <c r="P190" s="215">
        <f>O190*H190</f>
        <v>0</v>
      </c>
      <c r="Q190" s="215">
        <v>0.013520000000000001</v>
      </c>
      <c r="R190" s="215">
        <f>Q190*H190</f>
        <v>0.95768920000000002</v>
      </c>
      <c r="S190" s="215">
        <v>0</v>
      </c>
      <c r="T190" s="216">
        <f>S190*H190</f>
        <v>0</v>
      </c>
      <c r="U190" s="40"/>
      <c r="V190" s="40"/>
      <c r="W190" s="40"/>
      <c r="X190" s="40"/>
      <c r="Y190" s="40"/>
      <c r="Z190" s="40"/>
      <c r="AA190" s="40"/>
      <c r="AB190" s="40"/>
      <c r="AC190" s="40"/>
      <c r="AD190" s="40"/>
      <c r="AE190" s="40"/>
      <c r="AR190" s="217" t="s">
        <v>135</v>
      </c>
      <c r="AT190" s="217" t="s">
        <v>130</v>
      </c>
      <c r="AU190" s="217" t="s">
        <v>79</v>
      </c>
      <c r="AY190" s="19" t="s">
        <v>128</v>
      </c>
      <c r="BE190" s="218">
        <f>IF(N190="základní",J190,0)</f>
        <v>0</v>
      </c>
      <c r="BF190" s="218">
        <f>IF(N190="snížená",J190,0)</f>
        <v>0</v>
      </c>
      <c r="BG190" s="218">
        <f>IF(N190="zákl. přenesená",J190,0)</f>
        <v>0</v>
      </c>
      <c r="BH190" s="218">
        <f>IF(N190="sníž. přenesená",J190,0)</f>
        <v>0</v>
      </c>
      <c r="BI190" s="218">
        <f>IF(N190="nulová",J190,0)</f>
        <v>0</v>
      </c>
      <c r="BJ190" s="19" t="s">
        <v>77</v>
      </c>
      <c r="BK190" s="218">
        <f>ROUND(I190*H190,2)</f>
        <v>0</v>
      </c>
      <c r="BL190" s="19" t="s">
        <v>135</v>
      </c>
      <c r="BM190" s="217" t="s">
        <v>392</v>
      </c>
    </row>
    <row r="191" s="14" customFormat="1">
      <c r="A191" s="14"/>
      <c r="B191" s="235"/>
      <c r="C191" s="236"/>
      <c r="D191" s="226" t="s">
        <v>139</v>
      </c>
      <c r="E191" s="237" t="s">
        <v>19</v>
      </c>
      <c r="F191" s="238" t="s">
        <v>393</v>
      </c>
      <c r="G191" s="236"/>
      <c r="H191" s="239">
        <v>70.834999999999994</v>
      </c>
      <c r="I191" s="240"/>
      <c r="J191" s="236"/>
      <c r="K191" s="236"/>
      <c r="L191" s="241"/>
      <c r="M191" s="242"/>
      <c r="N191" s="243"/>
      <c r="O191" s="243"/>
      <c r="P191" s="243"/>
      <c r="Q191" s="243"/>
      <c r="R191" s="243"/>
      <c r="S191" s="243"/>
      <c r="T191" s="244"/>
      <c r="U191" s="14"/>
      <c r="V191" s="14"/>
      <c r="W191" s="14"/>
      <c r="X191" s="14"/>
      <c r="Y191" s="14"/>
      <c r="Z191" s="14"/>
      <c r="AA191" s="14"/>
      <c r="AB191" s="14"/>
      <c r="AC191" s="14"/>
      <c r="AD191" s="14"/>
      <c r="AE191" s="14"/>
      <c r="AT191" s="245" t="s">
        <v>139</v>
      </c>
      <c r="AU191" s="245" t="s">
        <v>79</v>
      </c>
      <c r="AV191" s="14" t="s">
        <v>79</v>
      </c>
      <c r="AW191" s="14" t="s">
        <v>31</v>
      </c>
      <c r="AX191" s="14" t="s">
        <v>69</v>
      </c>
      <c r="AY191" s="245" t="s">
        <v>128</v>
      </c>
    </row>
    <row r="192" s="15" customFormat="1">
      <c r="A192" s="15"/>
      <c r="B192" s="246"/>
      <c r="C192" s="247"/>
      <c r="D192" s="226" t="s">
        <v>139</v>
      </c>
      <c r="E192" s="248" t="s">
        <v>19</v>
      </c>
      <c r="F192" s="249" t="s">
        <v>142</v>
      </c>
      <c r="G192" s="247"/>
      <c r="H192" s="250">
        <v>70.834999999999994</v>
      </c>
      <c r="I192" s="251"/>
      <c r="J192" s="247"/>
      <c r="K192" s="247"/>
      <c r="L192" s="252"/>
      <c r="M192" s="253"/>
      <c r="N192" s="254"/>
      <c r="O192" s="254"/>
      <c r="P192" s="254"/>
      <c r="Q192" s="254"/>
      <c r="R192" s="254"/>
      <c r="S192" s="254"/>
      <c r="T192" s="255"/>
      <c r="U192" s="15"/>
      <c r="V192" s="15"/>
      <c r="W192" s="15"/>
      <c r="X192" s="15"/>
      <c r="Y192" s="15"/>
      <c r="Z192" s="15"/>
      <c r="AA192" s="15"/>
      <c r="AB192" s="15"/>
      <c r="AC192" s="15"/>
      <c r="AD192" s="15"/>
      <c r="AE192" s="15"/>
      <c r="AT192" s="256" t="s">
        <v>139</v>
      </c>
      <c r="AU192" s="256" t="s">
        <v>79</v>
      </c>
      <c r="AV192" s="15" t="s">
        <v>135</v>
      </c>
      <c r="AW192" s="15" t="s">
        <v>31</v>
      </c>
      <c r="AX192" s="15" t="s">
        <v>77</v>
      </c>
      <c r="AY192" s="256" t="s">
        <v>128</v>
      </c>
    </row>
    <row r="193" s="2" customFormat="1" ht="21.75" customHeight="1">
      <c r="A193" s="40"/>
      <c r="B193" s="41"/>
      <c r="C193" s="206" t="s">
        <v>252</v>
      </c>
      <c r="D193" s="206" t="s">
        <v>130</v>
      </c>
      <c r="E193" s="207" t="s">
        <v>394</v>
      </c>
      <c r="F193" s="208" t="s">
        <v>395</v>
      </c>
      <c r="G193" s="209" t="s">
        <v>157</v>
      </c>
      <c r="H193" s="210">
        <v>70.834999999999994</v>
      </c>
      <c r="I193" s="211"/>
      <c r="J193" s="212">
        <f>ROUND(I193*H193,2)</f>
        <v>0</v>
      </c>
      <c r="K193" s="208" t="s">
        <v>19</v>
      </c>
      <c r="L193" s="46"/>
      <c r="M193" s="213" t="s">
        <v>19</v>
      </c>
      <c r="N193" s="214" t="s">
        <v>40</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135</v>
      </c>
      <c r="AT193" s="217" t="s">
        <v>130</v>
      </c>
      <c r="AU193" s="217" t="s">
        <v>79</v>
      </c>
      <c r="AY193" s="19" t="s">
        <v>128</v>
      </c>
      <c r="BE193" s="218">
        <f>IF(N193="základní",J193,0)</f>
        <v>0</v>
      </c>
      <c r="BF193" s="218">
        <f>IF(N193="snížená",J193,0)</f>
        <v>0</v>
      </c>
      <c r="BG193" s="218">
        <f>IF(N193="zákl. přenesená",J193,0)</f>
        <v>0</v>
      </c>
      <c r="BH193" s="218">
        <f>IF(N193="sníž. přenesená",J193,0)</f>
        <v>0</v>
      </c>
      <c r="BI193" s="218">
        <f>IF(N193="nulová",J193,0)</f>
        <v>0</v>
      </c>
      <c r="BJ193" s="19" t="s">
        <v>77</v>
      </c>
      <c r="BK193" s="218">
        <f>ROUND(I193*H193,2)</f>
        <v>0</v>
      </c>
      <c r="BL193" s="19" t="s">
        <v>135</v>
      </c>
      <c r="BM193" s="217" t="s">
        <v>396</v>
      </c>
    </row>
    <row r="194" s="2" customFormat="1" ht="21.75" customHeight="1">
      <c r="A194" s="40"/>
      <c r="B194" s="41"/>
      <c r="C194" s="206" t="s">
        <v>262</v>
      </c>
      <c r="D194" s="206" t="s">
        <v>130</v>
      </c>
      <c r="E194" s="207" t="s">
        <v>397</v>
      </c>
      <c r="F194" s="208" t="s">
        <v>398</v>
      </c>
      <c r="G194" s="209" t="s">
        <v>195</v>
      </c>
      <c r="H194" s="210">
        <v>2.7189999999999999</v>
      </c>
      <c r="I194" s="211"/>
      <c r="J194" s="212">
        <f>ROUND(I194*H194,2)</f>
        <v>0</v>
      </c>
      <c r="K194" s="208" t="s">
        <v>134</v>
      </c>
      <c r="L194" s="46"/>
      <c r="M194" s="213" t="s">
        <v>19</v>
      </c>
      <c r="N194" s="214" t="s">
        <v>40</v>
      </c>
      <c r="O194" s="86"/>
      <c r="P194" s="215">
        <f>O194*H194</f>
        <v>0</v>
      </c>
      <c r="Q194" s="215">
        <v>1.06277</v>
      </c>
      <c r="R194" s="215">
        <f>Q194*H194</f>
        <v>2.88967163</v>
      </c>
      <c r="S194" s="215">
        <v>0</v>
      </c>
      <c r="T194" s="216">
        <f>S194*H194</f>
        <v>0</v>
      </c>
      <c r="U194" s="40"/>
      <c r="V194" s="40"/>
      <c r="W194" s="40"/>
      <c r="X194" s="40"/>
      <c r="Y194" s="40"/>
      <c r="Z194" s="40"/>
      <c r="AA194" s="40"/>
      <c r="AB194" s="40"/>
      <c r="AC194" s="40"/>
      <c r="AD194" s="40"/>
      <c r="AE194" s="40"/>
      <c r="AR194" s="217" t="s">
        <v>135</v>
      </c>
      <c r="AT194" s="217" t="s">
        <v>130</v>
      </c>
      <c r="AU194" s="217" t="s">
        <v>79</v>
      </c>
      <c r="AY194" s="19" t="s">
        <v>128</v>
      </c>
      <c r="BE194" s="218">
        <f>IF(N194="základní",J194,0)</f>
        <v>0</v>
      </c>
      <c r="BF194" s="218">
        <f>IF(N194="snížená",J194,0)</f>
        <v>0</v>
      </c>
      <c r="BG194" s="218">
        <f>IF(N194="zákl. přenesená",J194,0)</f>
        <v>0</v>
      </c>
      <c r="BH194" s="218">
        <f>IF(N194="sníž. přenesená",J194,0)</f>
        <v>0</v>
      </c>
      <c r="BI194" s="218">
        <f>IF(N194="nulová",J194,0)</f>
        <v>0</v>
      </c>
      <c r="BJ194" s="19" t="s">
        <v>77</v>
      </c>
      <c r="BK194" s="218">
        <f>ROUND(I194*H194,2)</f>
        <v>0</v>
      </c>
      <c r="BL194" s="19" t="s">
        <v>135</v>
      </c>
      <c r="BM194" s="217" t="s">
        <v>399</v>
      </c>
    </row>
    <row r="195" s="2" customFormat="1">
      <c r="A195" s="40"/>
      <c r="B195" s="41"/>
      <c r="C195" s="42"/>
      <c r="D195" s="219" t="s">
        <v>137</v>
      </c>
      <c r="E195" s="42"/>
      <c r="F195" s="220" t="s">
        <v>400</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137</v>
      </c>
      <c r="AU195" s="19" t="s">
        <v>79</v>
      </c>
    </row>
    <row r="196" s="14" customFormat="1">
      <c r="A196" s="14"/>
      <c r="B196" s="235"/>
      <c r="C196" s="236"/>
      <c r="D196" s="226" t="s">
        <v>139</v>
      </c>
      <c r="E196" s="237" t="s">
        <v>19</v>
      </c>
      <c r="F196" s="238" t="s">
        <v>401</v>
      </c>
      <c r="G196" s="236"/>
      <c r="H196" s="239">
        <v>2.7189999999999999</v>
      </c>
      <c r="I196" s="240"/>
      <c r="J196" s="236"/>
      <c r="K196" s="236"/>
      <c r="L196" s="241"/>
      <c r="M196" s="242"/>
      <c r="N196" s="243"/>
      <c r="O196" s="243"/>
      <c r="P196" s="243"/>
      <c r="Q196" s="243"/>
      <c r="R196" s="243"/>
      <c r="S196" s="243"/>
      <c r="T196" s="244"/>
      <c r="U196" s="14"/>
      <c r="V196" s="14"/>
      <c r="W196" s="14"/>
      <c r="X196" s="14"/>
      <c r="Y196" s="14"/>
      <c r="Z196" s="14"/>
      <c r="AA196" s="14"/>
      <c r="AB196" s="14"/>
      <c r="AC196" s="14"/>
      <c r="AD196" s="14"/>
      <c r="AE196" s="14"/>
      <c r="AT196" s="245" t="s">
        <v>139</v>
      </c>
      <c r="AU196" s="245" t="s">
        <v>79</v>
      </c>
      <c r="AV196" s="14" t="s">
        <v>79</v>
      </c>
      <c r="AW196" s="14" t="s">
        <v>31</v>
      </c>
      <c r="AX196" s="14" t="s">
        <v>69</v>
      </c>
      <c r="AY196" s="245" t="s">
        <v>128</v>
      </c>
    </row>
    <row r="197" s="15" customFormat="1">
      <c r="A197" s="15"/>
      <c r="B197" s="246"/>
      <c r="C197" s="247"/>
      <c r="D197" s="226" t="s">
        <v>139</v>
      </c>
      <c r="E197" s="248" t="s">
        <v>19</v>
      </c>
      <c r="F197" s="249" t="s">
        <v>142</v>
      </c>
      <c r="G197" s="247"/>
      <c r="H197" s="250">
        <v>2.7189999999999999</v>
      </c>
      <c r="I197" s="251"/>
      <c r="J197" s="247"/>
      <c r="K197" s="247"/>
      <c r="L197" s="252"/>
      <c r="M197" s="253"/>
      <c r="N197" s="254"/>
      <c r="O197" s="254"/>
      <c r="P197" s="254"/>
      <c r="Q197" s="254"/>
      <c r="R197" s="254"/>
      <c r="S197" s="254"/>
      <c r="T197" s="255"/>
      <c r="U197" s="15"/>
      <c r="V197" s="15"/>
      <c r="W197" s="15"/>
      <c r="X197" s="15"/>
      <c r="Y197" s="15"/>
      <c r="Z197" s="15"/>
      <c r="AA197" s="15"/>
      <c r="AB197" s="15"/>
      <c r="AC197" s="15"/>
      <c r="AD197" s="15"/>
      <c r="AE197" s="15"/>
      <c r="AT197" s="256" t="s">
        <v>139</v>
      </c>
      <c r="AU197" s="256" t="s">
        <v>79</v>
      </c>
      <c r="AV197" s="15" t="s">
        <v>135</v>
      </c>
      <c r="AW197" s="15" t="s">
        <v>31</v>
      </c>
      <c r="AX197" s="15" t="s">
        <v>77</v>
      </c>
      <c r="AY197" s="256" t="s">
        <v>128</v>
      </c>
    </row>
    <row r="198" s="12" customFormat="1" ht="22.8" customHeight="1">
      <c r="A198" s="12"/>
      <c r="B198" s="190"/>
      <c r="C198" s="191"/>
      <c r="D198" s="192" t="s">
        <v>68</v>
      </c>
      <c r="E198" s="204" t="s">
        <v>191</v>
      </c>
      <c r="F198" s="204" t="s">
        <v>243</v>
      </c>
      <c r="G198" s="191"/>
      <c r="H198" s="191"/>
      <c r="I198" s="194"/>
      <c r="J198" s="205">
        <f>BK198</f>
        <v>0</v>
      </c>
      <c r="K198" s="191"/>
      <c r="L198" s="196"/>
      <c r="M198" s="197"/>
      <c r="N198" s="198"/>
      <c r="O198" s="198"/>
      <c r="P198" s="199">
        <f>SUM(P199:P279)</f>
        <v>0</v>
      </c>
      <c r="Q198" s="198"/>
      <c r="R198" s="199">
        <f>SUM(R199:R279)</f>
        <v>5.7612998999999991</v>
      </c>
      <c r="S198" s="198"/>
      <c r="T198" s="200">
        <f>SUM(T199:T279)</f>
        <v>894.843569</v>
      </c>
      <c r="U198" s="12"/>
      <c r="V198" s="12"/>
      <c r="W198" s="12"/>
      <c r="X198" s="12"/>
      <c r="Y198" s="12"/>
      <c r="Z198" s="12"/>
      <c r="AA198" s="12"/>
      <c r="AB198" s="12"/>
      <c r="AC198" s="12"/>
      <c r="AD198" s="12"/>
      <c r="AE198" s="12"/>
      <c r="AR198" s="201" t="s">
        <v>77</v>
      </c>
      <c r="AT198" s="202" t="s">
        <v>68</v>
      </c>
      <c r="AU198" s="202" t="s">
        <v>77</v>
      </c>
      <c r="AY198" s="201" t="s">
        <v>128</v>
      </c>
      <c r="BK198" s="203">
        <f>SUM(BK199:BK279)</f>
        <v>0</v>
      </c>
    </row>
    <row r="199" s="2" customFormat="1" ht="37.8" customHeight="1">
      <c r="A199" s="40"/>
      <c r="B199" s="41"/>
      <c r="C199" s="206" t="s">
        <v>269</v>
      </c>
      <c r="D199" s="206" t="s">
        <v>130</v>
      </c>
      <c r="E199" s="207" t="s">
        <v>402</v>
      </c>
      <c r="F199" s="208" t="s">
        <v>403</v>
      </c>
      <c r="G199" s="209" t="s">
        <v>133</v>
      </c>
      <c r="H199" s="210">
        <v>1737</v>
      </c>
      <c r="I199" s="211"/>
      <c r="J199" s="212">
        <f>ROUND(I199*H199,2)</f>
        <v>0</v>
      </c>
      <c r="K199" s="208" t="s">
        <v>134</v>
      </c>
      <c r="L199" s="46"/>
      <c r="M199" s="213" t="s">
        <v>19</v>
      </c>
      <c r="N199" s="214" t="s">
        <v>40</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135</v>
      </c>
      <c r="AT199" s="217" t="s">
        <v>130</v>
      </c>
      <c r="AU199" s="217" t="s">
        <v>79</v>
      </c>
      <c r="AY199" s="19" t="s">
        <v>128</v>
      </c>
      <c r="BE199" s="218">
        <f>IF(N199="základní",J199,0)</f>
        <v>0</v>
      </c>
      <c r="BF199" s="218">
        <f>IF(N199="snížená",J199,0)</f>
        <v>0</v>
      </c>
      <c r="BG199" s="218">
        <f>IF(N199="zákl. přenesená",J199,0)</f>
        <v>0</v>
      </c>
      <c r="BH199" s="218">
        <f>IF(N199="sníž. přenesená",J199,0)</f>
        <v>0</v>
      </c>
      <c r="BI199" s="218">
        <f>IF(N199="nulová",J199,0)</f>
        <v>0</v>
      </c>
      <c r="BJ199" s="19" t="s">
        <v>77</v>
      </c>
      <c r="BK199" s="218">
        <f>ROUND(I199*H199,2)</f>
        <v>0</v>
      </c>
      <c r="BL199" s="19" t="s">
        <v>135</v>
      </c>
      <c r="BM199" s="217" t="s">
        <v>404</v>
      </c>
    </row>
    <row r="200" s="2" customFormat="1">
      <c r="A200" s="40"/>
      <c r="B200" s="41"/>
      <c r="C200" s="42"/>
      <c r="D200" s="219" t="s">
        <v>137</v>
      </c>
      <c r="E200" s="42"/>
      <c r="F200" s="220" t="s">
        <v>405</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137</v>
      </c>
      <c r="AU200" s="19" t="s">
        <v>79</v>
      </c>
    </row>
    <row r="201" s="2" customFormat="1">
      <c r="A201" s="40"/>
      <c r="B201" s="41"/>
      <c r="C201" s="42"/>
      <c r="D201" s="226" t="s">
        <v>160</v>
      </c>
      <c r="E201" s="42"/>
      <c r="F201" s="257" t="s">
        <v>406</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160</v>
      </c>
      <c r="AU201" s="19" t="s">
        <v>79</v>
      </c>
    </row>
    <row r="202" s="2" customFormat="1" ht="16.5" customHeight="1">
      <c r="A202" s="40"/>
      <c r="B202" s="41"/>
      <c r="C202" s="258" t="s">
        <v>274</v>
      </c>
      <c r="D202" s="258" t="s">
        <v>192</v>
      </c>
      <c r="E202" s="259" t="s">
        <v>407</v>
      </c>
      <c r="F202" s="260" t="s">
        <v>408</v>
      </c>
      <c r="G202" s="261" t="s">
        <v>133</v>
      </c>
      <c r="H202" s="262">
        <v>1737</v>
      </c>
      <c r="I202" s="263"/>
      <c r="J202" s="264">
        <f>ROUND(I202*H202,2)</f>
        <v>0</v>
      </c>
      <c r="K202" s="260" t="s">
        <v>134</v>
      </c>
      <c r="L202" s="265"/>
      <c r="M202" s="266" t="s">
        <v>19</v>
      </c>
      <c r="N202" s="267" t="s">
        <v>40</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183</v>
      </c>
      <c r="AT202" s="217" t="s">
        <v>192</v>
      </c>
      <c r="AU202" s="217" t="s">
        <v>79</v>
      </c>
      <c r="AY202" s="19" t="s">
        <v>128</v>
      </c>
      <c r="BE202" s="218">
        <f>IF(N202="základní",J202,0)</f>
        <v>0</v>
      </c>
      <c r="BF202" s="218">
        <f>IF(N202="snížená",J202,0)</f>
        <v>0</v>
      </c>
      <c r="BG202" s="218">
        <f>IF(N202="zákl. přenesená",J202,0)</f>
        <v>0</v>
      </c>
      <c r="BH202" s="218">
        <f>IF(N202="sníž. přenesená",J202,0)</f>
        <v>0</v>
      </c>
      <c r="BI202" s="218">
        <f>IF(N202="nulová",J202,0)</f>
        <v>0</v>
      </c>
      <c r="BJ202" s="19" t="s">
        <v>77</v>
      </c>
      <c r="BK202" s="218">
        <f>ROUND(I202*H202,2)</f>
        <v>0</v>
      </c>
      <c r="BL202" s="19" t="s">
        <v>135</v>
      </c>
      <c r="BM202" s="217" t="s">
        <v>409</v>
      </c>
    </row>
    <row r="203" s="2" customFormat="1" ht="37.8" customHeight="1">
      <c r="A203" s="40"/>
      <c r="B203" s="41"/>
      <c r="C203" s="206" t="s">
        <v>7</v>
      </c>
      <c r="D203" s="206" t="s">
        <v>130</v>
      </c>
      <c r="E203" s="207" t="s">
        <v>410</v>
      </c>
      <c r="F203" s="208" t="s">
        <v>411</v>
      </c>
      <c r="G203" s="209" t="s">
        <v>133</v>
      </c>
      <c r="H203" s="210">
        <v>1737</v>
      </c>
      <c r="I203" s="211"/>
      <c r="J203" s="212">
        <f>ROUND(I203*H203,2)</f>
        <v>0</v>
      </c>
      <c r="K203" s="208" t="s">
        <v>134</v>
      </c>
      <c r="L203" s="46"/>
      <c r="M203" s="213" t="s">
        <v>19</v>
      </c>
      <c r="N203" s="214" t="s">
        <v>40</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135</v>
      </c>
      <c r="AT203" s="217" t="s">
        <v>130</v>
      </c>
      <c r="AU203" s="217" t="s">
        <v>79</v>
      </c>
      <c r="AY203" s="19" t="s">
        <v>128</v>
      </c>
      <c r="BE203" s="218">
        <f>IF(N203="základní",J203,0)</f>
        <v>0</v>
      </c>
      <c r="BF203" s="218">
        <f>IF(N203="snížená",J203,0)</f>
        <v>0</v>
      </c>
      <c r="BG203" s="218">
        <f>IF(N203="zákl. přenesená",J203,0)</f>
        <v>0</v>
      </c>
      <c r="BH203" s="218">
        <f>IF(N203="sníž. přenesená",J203,0)</f>
        <v>0</v>
      </c>
      <c r="BI203" s="218">
        <f>IF(N203="nulová",J203,0)</f>
        <v>0</v>
      </c>
      <c r="BJ203" s="19" t="s">
        <v>77</v>
      </c>
      <c r="BK203" s="218">
        <f>ROUND(I203*H203,2)</f>
        <v>0</v>
      </c>
      <c r="BL203" s="19" t="s">
        <v>135</v>
      </c>
      <c r="BM203" s="217" t="s">
        <v>412</v>
      </c>
    </row>
    <row r="204" s="2" customFormat="1">
      <c r="A204" s="40"/>
      <c r="B204" s="41"/>
      <c r="C204" s="42"/>
      <c r="D204" s="219" t="s">
        <v>137</v>
      </c>
      <c r="E204" s="42"/>
      <c r="F204" s="220" t="s">
        <v>413</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137</v>
      </c>
      <c r="AU204" s="19" t="s">
        <v>79</v>
      </c>
    </row>
    <row r="205" s="2" customFormat="1">
      <c r="A205" s="40"/>
      <c r="B205" s="41"/>
      <c r="C205" s="42"/>
      <c r="D205" s="226" t="s">
        <v>160</v>
      </c>
      <c r="E205" s="42"/>
      <c r="F205" s="257" t="s">
        <v>406</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160</v>
      </c>
      <c r="AU205" s="19" t="s">
        <v>79</v>
      </c>
    </row>
    <row r="206" s="2" customFormat="1" ht="24.15" customHeight="1">
      <c r="A206" s="40"/>
      <c r="B206" s="41"/>
      <c r="C206" s="206" t="s">
        <v>414</v>
      </c>
      <c r="D206" s="206" t="s">
        <v>130</v>
      </c>
      <c r="E206" s="207" t="s">
        <v>415</v>
      </c>
      <c r="F206" s="208" t="s">
        <v>416</v>
      </c>
      <c r="G206" s="209" t="s">
        <v>247</v>
      </c>
      <c r="H206" s="210">
        <v>143.09999999999999</v>
      </c>
      <c r="I206" s="211"/>
      <c r="J206" s="212">
        <f>ROUND(I206*H206,2)</f>
        <v>0</v>
      </c>
      <c r="K206" s="208" t="s">
        <v>19</v>
      </c>
      <c r="L206" s="46"/>
      <c r="M206" s="213" t="s">
        <v>19</v>
      </c>
      <c r="N206" s="214" t="s">
        <v>40</v>
      </c>
      <c r="O206" s="86"/>
      <c r="P206" s="215">
        <f>O206*H206</f>
        <v>0</v>
      </c>
      <c r="Q206" s="215">
        <v>0.0088500000000000002</v>
      </c>
      <c r="R206" s="215">
        <f>Q206*H206</f>
        <v>1.266435</v>
      </c>
      <c r="S206" s="215">
        <v>0</v>
      </c>
      <c r="T206" s="216">
        <f>S206*H206</f>
        <v>0</v>
      </c>
      <c r="U206" s="40"/>
      <c r="V206" s="40"/>
      <c r="W206" s="40"/>
      <c r="X206" s="40"/>
      <c r="Y206" s="40"/>
      <c r="Z206" s="40"/>
      <c r="AA206" s="40"/>
      <c r="AB206" s="40"/>
      <c r="AC206" s="40"/>
      <c r="AD206" s="40"/>
      <c r="AE206" s="40"/>
      <c r="AR206" s="217" t="s">
        <v>135</v>
      </c>
      <c r="AT206" s="217" t="s">
        <v>130</v>
      </c>
      <c r="AU206" s="217" t="s">
        <v>79</v>
      </c>
      <c r="AY206" s="19" t="s">
        <v>128</v>
      </c>
      <c r="BE206" s="218">
        <f>IF(N206="základní",J206,0)</f>
        <v>0</v>
      </c>
      <c r="BF206" s="218">
        <f>IF(N206="snížená",J206,0)</f>
        <v>0</v>
      </c>
      <c r="BG206" s="218">
        <f>IF(N206="zákl. přenesená",J206,0)</f>
        <v>0</v>
      </c>
      <c r="BH206" s="218">
        <f>IF(N206="sníž. přenesená",J206,0)</f>
        <v>0</v>
      </c>
      <c r="BI206" s="218">
        <f>IF(N206="nulová",J206,0)</f>
        <v>0</v>
      </c>
      <c r="BJ206" s="19" t="s">
        <v>77</v>
      </c>
      <c r="BK206" s="218">
        <f>ROUND(I206*H206,2)</f>
        <v>0</v>
      </c>
      <c r="BL206" s="19" t="s">
        <v>135</v>
      </c>
      <c r="BM206" s="217" t="s">
        <v>417</v>
      </c>
    </row>
    <row r="207" s="2" customFormat="1">
      <c r="A207" s="40"/>
      <c r="B207" s="41"/>
      <c r="C207" s="42"/>
      <c r="D207" s="226" t="s">
        <v>160</v>
      </c>
      <c r="E207" s="42"/>
      <c r="F207" s="257" t="s">
        <v>418</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160</v>
      </c>
      <c r="AU207" s="19" t="s">
        <v>79</v>
      </c>
    </row>
    <row r="208" s="14" customFormat="1">
      <c r="A208" s="14"/>
      <c r="B208" s="235"/>
      <c r="C208" s="236"/>
      <c r="D208" s="226" t="s">
        <v>139</v>
      </c>
      <c r="E208" s="237" t="s">
        <v>19</v>
      </c>
      <c r="F208" s="238" t="s">
        <v>419</v>
      </c>
      <c r="G208" s="236"/>
      <c r="H208" s="239">
        <v>143.09999999999999</v>
      </c>
      <c r="I208" s="240"/>
      <c r="J208" s="236"/>
      <c r="K208" s="236"/>
      <c r="L208" s="241"/>
      <c r="M208" s="242"/>
      <c r="N208" s="243"/>
      <c r="O208" s="243"/>
      <c r="P208" s="243"/>
      <c r="Q208" s="243"/>
      <c r="R208" s="243"/>
      <c r="S208" s="243"/>
      <c r="T208" s="244"/>
      <c r="U208" s="14"/>
      <c r="V208" s="14"/>
      <c r="W208" s="14"/>
      <c r="X208" s="14"/>
      <c r="Y208" s="14"/>
      <c r="Z208" s="14"/>
      <c r="AA208" s="14"/>
      <c r="AB208" s="14"/>
      <c r="AC208" s="14"/>
      <c r="AD208" s="14"/>
      <c r="AE208" s="14"/>
      <c r="AT208" s="245" t="s">
        <v>139</v>
      </c>
      <c r="AU208" s="245" t="s">
        <v>79</v>
      </c>
      <c r="AV208" s="14" t="s">
        <v>79</v>
      </c>
      <c r="AW208" s="14" t="s">
        <v>31</v>
      </c>
      <c r="AX208" s="14" t="s">
        <v>69</v>
      </c>
      <c r="AY208" s="245" t="s">
        <v>128</v>
      </c>
    </row>
    <row r="209" s="15" customFormat="1">
      <c r="A209" s="15"/>
      <c r="B209" s="246"/>
      <c r="C209" s="247"/>
      <c r="D209" s="226" t="s">
        <v>139</v>
      </c>
      <c r="E209" s="248" t="s">
        <v>19</v>
      </c>
      <c r="F209" s="249" t="s">
        <v>142</v>
      </c>
      <c r="G209" s="247"/>
      <c r="H209" s="250">
        <v>143.09999999999999</v>
      </c>
      <c r="I209" s="251"/>
      <c r="J209" s="247"/>
      <c r="K209" s="247"/>
      <c r="L209" s="252"/>
      <c r="M209" s="253"/>
      <c r="N209" s="254"/>
      <c r="O209" s="254"/>
      <c r="P209" s="254"/>
      <c r="Q209" s="254"/>
      <c r="R209" s="254"/>
      <c r="S209" s="254"/>
      <c r="T209" s="255"/>
      <c r="U209" s="15"/>
      <c r="V209" s="15"/>
      <c r="W209" s="15"/>
      <c r="X209" s="15"/>
      <c r="Y209" s="15"/>
      <c r="Z209" s="15"/>
      <c r="AA209" s="15"/>
      <c r="AB209" s="15"/>
      <c r="AC209" s="15"/>
      <c r="AD209" s="15"/>
      <c r="AE209" s="15"/>
      <c r="AT209" s="256" t="s">
        <v>139</v>
      </c>
      <c r="AU209" s="256" t="s">
        <v>79</v>
      </c>
      <c r="AV209" s="15" t="s">
        <v>135</v>
      </c>
      <c r="AW209" s="15" t="s">
        <v>31</v>
      </c>
      <c r="AX209" s="15" t="s">
        <v>77</v>
      </c>
      <c r="AY209" s="256" t="s">
        <v>128</v>
      </c>
    </row>
    <row r="210" s="2" customFormat="1" ht="16.5" customHeight="1">
      <c r="A210" s="40"/>
      <c r="B210" s="41"/>
      <c r="C210" s="206" t="s">
        <v>420</v>
      </c>
      <c r="D210" s="206" t="s">
        <v>130</v>
      </c>
      <c r="E210" s="207" t="s">
        <v>421</v>
      </c>
      <c r="F210" s="208" t="s">
        <v>422</v>
      </c>
      <c r="G210" s="209" t="s">
        <v>133</v>
      </c>
      <c r="H210" s="210">
        <v>13.560000000000001</v>
      </c>
      <c r="I210" s="211"/>
      <c r="J210" s="212">
        <f>ROUND(I210*H210,2)</f>
        <v>0</v>
      </c>
      <c r="K210" s="208" t="s">
        <v>134</v>
      </c>
      <c r="L210" s="46"/>
      <c r="M210" s="213" t="s">
        <v>19</v>
      </c>
      <c r="N210" s="214" t="s">
        <v>40</v>
      </c>
      <c r="O210" s="86"/>
      <c r="P210" s="215">
        <f>O210*H210</f>
        <v>0</v>
      </c>
      <c r="Q210" s="215">
        <v>0</v>
      </c>
      <c r="R210" s="215">
        <f>Q210*H210</f>
        <v>0</v>
      </c>
      <c r="S210" s="215">
        <v>2.3999999999999999</v>
      </c>
      <c r="T210" s="216">
        <f>S210*H210</f>
        <v>32.543999999999997</v>
      </c>
      <c r="U210" s="40"/>
      <c r="V210" s="40"/>
      <c r="W210" s="40"/>
      <c r="X210" s="40"/>
      <c r="Y210" s="40"/>
      <c r="Z210" s="40"/>
      <c r="AA210" s="40"/>
      <c r="AB210" s="40"/>
      <c r="AC210" s="40"/>
      <c r="AD210" s="40"/>
      <c r="AE210" s="40"/>
      <c r="AR210" s="217" t="s">
        <v>135</v>
      </c>
      <c r="AT210" s="217" t="s">
        <v>130</v>
      </c>
      <c r="AU210" s="217" t="s">
        <v>79</v>
      </c>
      <c r="AY210" s="19" t="s">
        <v>128</v>
      </c>
      <c r="BE210" s="218">
        <f>IF(N210="základní",J210,0)</f>
        <v>0</v>
      </c>
      <c r="BF210" s="218">
        <f>IF(N210="snížená",J210,0)</f>
        <v>0</v>
      </c>
      <c r="BG210" s="218">
        <f>IF(N210="zákl. přenesená",J210,0)</f>
        <v>0</v>
      </c>
      <c r="BH210" s="218">
        <f>IF(N210="sníž. přenesená",J210,0)</f>
        <v>0</v>
      </c>
      <c r="BI210" s="218">
        <f>IF(N210="nulová",J210,0)</f>
        <v>0</v>
      </c>
      <c r="BJ210" s="19" t="s">
        <v>77</v>
      </c>
      <c r="BK210" s="218">
        <f>ROUND(I210*H210,2)</f>
        <v>0</v>
      </c>
      <c r="BL210" s="19" t="s">
        <v>135</v>
      </c>
      <c r="BM210" s="217" t="s">
        <v>423</v>
      </c>
    </row>
    <row r="211" s="2" customFormat="1">
      <c r="A211" s="40"/>
      <c r="B211" s="41"/>
      <c r="C211" s="42"/>
      <c r="D211" s="219" t="s">
        <v>137</v>
      </c>
      <c r="E211" s="42"/>
      <c r="F211" s="220" t="s">
        <v>424</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9" t="s">
        <v>137</v>
      </c>
      <c r="AU211" s="19" t="s">
        <v>79</v>
      </c>
    </row>
    <row r="212" s="14" customFormat="1">
      <c r="A212" s="14"/>
      <c r="B212" s="235"/>
      <c r="C212" s="236"/>
      <c r="D212" s="226" t="s">
        <v>139</v>
      </c>
      <c r="E212" s="237" t="s">
        <v>19</v>
      </c>
      <c r="F212" s="238" t="s">
        <v>425</v>
      </c>
      <c r="G212" s="236"/>
      <c r="H212" s="239">
        <v>13.560000000000001</v>
      </c>
      <c r="I212" s="240"/>
      <c r="J212" s="236"/>
      <c r="K212" s="236"/>
      <c r="L212" s="241"/>
      <c r="M212" s="242"/>
      <c r="N212" s="243"/>
      <c r="O212" s="243"/>
      <c r="P212" s="243"/>
      <c r="Q212" s="243"/>
      <c r="R212" s="243"/>
      <c r="S212" s="243"/>
      <c r="T212" s="244"/>
      <c r="U212" s="14"/>
      <c r="V212" s="14"/>
      <c r="W212" s="14"/>
      <c r="X212" s="14"/>
      <c r="Y212" s="14"/>
      <c r="Z212" s="14"/>
      <c r="AA212" s="14"/>
      <c r="AB212" s="14"/>
      <c r="AC212" s="14"/>
      <c r="AD212" s="14"/>
      <c r="AE212" s="14"/>
      <c r="AT212" s="245" t="s">
        <v>139</v>
      </c>
      <c r="AU212" s="245" t="s">
        <v>79</v>
      </c>
      <c r="AV212" s="14" t="s">
        <v>79</v>
      </c>
      <c r="AW212" s="14" t="s">
        <v>31</v>
      </c>
      <c r="AX212" s="14" t="s">
        <v>69</v>
      </c>
      <c r="AY212" s="245" t="s">
        <v>128</v>
      </c>
    </row>
    <row r="213" s="13" customFormat="1">
      <c r="A213" s="13"/>
      <c r="B213" s="224"/>
      <c r="C213" s="225"/>
      <c r="D213" s="226" t="s">
        <v>139</v>
      </c>
      <c r="E213" s="227" t="s">
        <v>19</v>
      </c>
      <c r="F213" s="228" t="s">
        <v>426</v>
      </c>
      <c r="G213" s="225"/>
      <c r="H213" s="227" t="s">
        <v>19</v>
      </c>
      <c r="I213" s="229"/>
      <c r="J213" s="225"/>
      <c r="K213" s="225"/>
      <c r="L213" s="230"/>
      <c r="M213" s="231"/>
      <c r="N213" s="232"/>
      <c r="O213" s="232"/>
      <c r="P213" s="232"/>
      <c r="Q213" s="232"/>
      <c r="R213" s="232"/>
      <c r="S213" s="232"/>
      <c r="T213" s="233"/>
      <c r="U213" s="13"/>
      <c r="V213" s="13"/>
      <c r="W213" s="13"/>
      <c r="X213" s="13"/>
      <c r="Y213" s="13"/>
      <c r="Z213" s="13"/>
      <c r="AA213" s="13"/>
      <c r="AB213" s="13"/>
      <c r="AC213" s="13"/>
      <c r="AD213" s="13"/>
      <c r="AE213" s="13"/>
      <c r="AT213" s="234" t="s">
        <v>139</v>
      </c>
      <c r="AU213" s="234" t="s">
        <v>79</v>
      </c>
      <c r="AV213" s="13" t="s">
        <v>77</v>
      </c>
      <c r="AW213" s="13" t="s">
        <v>31</v>
      </c>
      <c r="AX213" s="13" t="s">
        <v>69</v>
      </c>
      <c r="AY213" s="234" t="s">
        <v>128</v>
      </c>
    </row>
    <row r="214" s="15" customFormat="1">
      <c r="A214" s="15"/>
      <c r="B214" s="246"/>
      <c r="C214" s="247"/>
      <c r="D214" s="226" t="s">
        <v>139</v>
      </c>
      <c r="E214" s="248" t="s">
        <v>19</v>
      </c>
      <c r="F214" s="249" t="s">
        <v>142</v>
      </c>
      <c r="G214" s="247"/>
      <c r="H214" s="250">
        <v>13.560000000000001</v>
      </c>
      <c r="I214" s="251"/>
      <c r="J214" s="247"/>
      <c r="K214" s="247"/>
      <c r="L214" s="252"/>
      <c r="M214" s="253"/>
      <c r="N214" s="254"/>
      <c r="O214" s="254"/>
      <c r="P214" s="254"/>
      <c r="Q214" s="254"/>
      <c r="R214" s="254"/>
      <c r="S214" s="254"/>
      <c r="T214" s="255"/>
      <c r="U214" s="15"/>
      <c r="V214" s="15"/>
      <c r="W214" s="15"/>
      <c r="X214" s="15"/>
      <c r="Y214" s="15"/>
      <c r="Z214" s="15"/>
      <c r="AA214" s="15"/>
      <c r="AB214" s="15"/>
      <c r="AC214" s="15"/>
      <c r="AD214" s="15"/>
      <c r="AE214" s="15"/>
      <c r="AT214" s="256" t="s">
        <v>139</v>
      </c>
      <c r="AU214" s="256" t="s">
        <v>79</v>
      </c>
      <c r="AV214" s="15" t="s">
        <v>135</v>
      </c>
      <c r="AW214" s="15" t="s">
        <v>31</v>
      </c>
      <c r="AX214" s="15" t="s">
        <v>77</v>
      </c>
      <c r="AY214" s="256" t="s">
        <v>128</v>
      </c>
    </row>
    <row r="215" s="2" customFormat="1" ht="49.05" customHeight="1">
      <c r="A215" s="40"/>
      <c r="B215" s="41"/>
      <c r="C215" s="206" t="s">
        <v>168</v>
      </c>
      <c r="D215" s="206" t="s">
        <v>130</v>
      </c>
      <c r="E215" s="207" t="s">
        <v>427</v>
      </c>
      <c r="F215" s="208" t="s">
        <v>428</v>
      </c>
      <c r="G215" s="209" t="s">
        <v>133</v>
      </c>
      <c r="H215" s="210">
        <v>102.834</v>
      </c>
      <c r="I215" s="211"/>
      <c r="J215" s="212">
        <f>ROUND(I215*H215,2)</f>
        <v>0</v>
      </c>
      <c r="K215" s="208" t="s">
        <v>134</v>
      </c>
      <c r="L215" s="46"/>
      <c r="M215" s="213" t="s">
        <v>19</v>
      </c>
      <c r="N215" s="214" t="s">
        <v>40</v>
      </c>
      <c r="O215" s="86"/>
      <c r="P215" s="215">
        <f>O215*H215</f>
        <v>0</v>
      </c>
      <c r="Q215" s="215">
        <v>0</v>
      </c>
      <c r="R215" s="215">
        <f>Q215*H215</f>
        <v>0</v>
      </c>
      <c r="S215" s="215">
        <v>1.8</v>
      </c>
      <c r="T215" s="216">
        <f>S215*H215</f>
        <v>185.10120000000001</v>
      </c>
      <c r="U215" s="40"/>
      <c r="V215" s="40"/>
      <c r="W215" s="40"/>
      <c r="X215" s="40"/>
      <c r="Y215" s="40"/>
      <c r="Z215" s="40"/>
      <c r="AA215" s="40"/>
      <c r="AB215" s="40"/>
      <c r="AC215" s="40"/>
      <c r="AD215" s="40"/>
      <c r="AE215" s="40"/>
      <c r="AR215" s="217" t="s">
        <v>135</v>
      </c>
      <c r="AT215" s="217" t="s">
        <v>130</v>
      </c>
      <c r="AU215" s="217" t="s">
        <v>79</v>
      </c>
      <c r="AY215" s="19" t="s">
        <v>128</v>
      </c>
      <c r="BE215" s="218">
        <f>IF(N215="základní",J215,0)</f>
        <v>0</v>
      </c>
      <c r="BF215" s="218">
        <f>IF(N215="snížená",J215,0)</f>
        <v>0</v>
      </c>
      <c r="BG215" s="218">
        <f>IF(N215="zákl. přenesená",J215,0)</f>
        <v>0</v>
      </c>
      <c r="BH215" s="218">
        <f>IF(N215="sníž. přenesená",J215,0)</f>
        <v>0</v>
      </c>
      <c r="BI215" s="218">
        <f>IF(N215="nulová",J215,0)</f>
        <v>0</v>
      </c>
      <c r="BJ215" s="19" t="s">
        <v>77</v>
      </c>
      <c r="BK215" s="218">
        <f>ROUND(I215*H215,2)</f>
        <v>0</v>
      </c>
      <c r="BL215" s="19" t="s">
        <v>135</v>
      </c>
      <c r="BM215" s="217" t="s">
        <v>429</v>
      </c>
    </row>
    <row r="216" s="2" customFormat="1">
      <c r="A216" s="40"/>
      <c r="B216" s="41"/>
      <c r="C216" s="42"/>
      <c r="D216" s="219" t="s">
        <v>137</v>
      </c>
      <c r="E216" s="42"/>
      <c r="F216" s="220" t="s">
        <v>430</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9" t="s">
        <v>137</v>
      </c>
      <c r="AU216" s="19" t="s">
        <v>79</v>
      </c>
    </row>
    <row r="217" s="2" customFormat="1">
      <c r="A217" s="40"/>
      <c r="B217" s="41"/>
      <c r="C217" s="42"/>
      <c r="D217" s="226" t="s">
        <v>160</v>
      </c>
      <c r="E217" s="42"/>
      <c r="F217" s="257" t="s">
        <v>431</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9" t="s">
        <v>160</v>
      </c>
      <c r="AU217" s="19" t="s">
        <v>79</v>
      </c>
    </row>
    <row r="218" s="14" customFormat="1">
      <c r="A218" s="14"/>
      <c r="B218" s="235"/>
      <c r="C218" s="236"/>
      <c r="D218" s="226" t="s">
        <v>139</v>
      </c>
      <c r="E218" s="237" t="s">
        <v>19</v>
      </c>
      <c r="F218" s="238" t="s">
        <v>432</v>
      </c>
      <c r="G218" s="236"/>
      <c r="H218" s="239">
        <v>102.834</v>
      </c>
      <c r="I218" s="240"/>
      <c r="J218" s="236"/>
      <c r="K218" s="236"/>
      <c r="L218" s="241"/>
      <c r="M218" s="242"/>
      <c r="N218" s="243"/>
      <c r="O218" s="243"/>
      <c r="P218" s="243"/>
      <c r="Q218" s="243"/>
      <c r="R218" s="243"/>
      <c r="S218" s="243"/>
      <c r="T218" s="244"/>
      <c r="U218" s="14"/>
      <c r="V218" s="14"/>
      <c r="W218" s="14"/>
      <c r="X218" s="14"/>
      <c r="Y218" s="14"/>
      <c r="Z218" s="14"/>
      <c r="AA218" s="14"/>
      <c r="AB218" s="14"/>
      <c r="AC218" s="14"/>
      <c r="AD218" s="14"/>
      <c r="AE218" s="14"/>
      <c r="AT218" s="245" t="s">
        <v>139</v>
      </c>
      <c r="AU218" s="245" t="s">
        <v>79</v>
      </c>
      <c r="AV218" s="14" t="s">
        <v>79</v>
      </c>
      <c r="AW218" s="14" t="s">
        <v>31</v>
      </c>
      <c r="AX218" s="14" t="s">
        <v>69</v>
      </c>
      <c r="AY218" s="245" t="s">
        <v>128</v>
      </c>
    </row>
    <row r="219" s="15" customFormat="1">
      <c r="A219" s="15"/>
      <c r="B219" s="246"/>
      <c r="C219" s="247"/>
      <c r="D219" s="226" t="s">
        <v>139</v>
      </c>
      <c r="E219" s="248" t="s">
        <v>19</v>
      </c>
      <c r="F219" s="249" t="s">
        <v>142</v>
      </c>
      <c r="G219" s="247"/>
      <c r="H219" s="250">
        <v>102.834</v>
      </c>
      <c r="I219" s="251"/>
      <c r="J219" s="247"/>
      <c r="K219" s="247"/>
      <c r="L219" s="252"/>
      <c r="M219" s="253"/>
      <c r="N219" s="254"/>
      <c r="O219" s="254"/>
      <c r="P219" s="254"/>
      <c r="Q219" s="254"/>
      <c r="R219" s="254"/>
      <c r="S219" s="254"/>
      <c r="T219" s="255"/>
      <c r="U219" s="15"/>
      <c r="V219" s="15"/>
      <c r="W219" s="15"/>
      <c r="X219" s="15"/>
      <c r="Y219" s="15"/>
      <c r="Z219" s="15"/>
      <c r="AA219" s="15"/>
      <c r="AB219" s="15"/>
      <c r="AC219" s="15"/>
      <c r="AD219" s="15"/>
      <c r="AE219" s="15"/>
      <c r="AT219" s="256" t="s">
        <v>139</v>
      </c>
      <c r="AU219" s="256" t="s">
        <v>79</v>
      </c>
      <c r="AV219" s="15" t="s">
        <v>135</v>
      </c>
      <c r="AW219" s="15" t="s">
        <v>31</v>
      </c>
      <c r="AX219" s="15" t="s">
        <v>77</v>
      </c>
      <c r="AY219" s="256" t="s">
        <v>128</v>
      </c>
    </row>
    <row r="220" s="2" customFormat="1" ht="24.15" customHeight="1">
      <c r="A220" s="40"/>
      <c r="B220" s="41"/>
      <c r="C220" s="206" t="s">
        <v>433</v>
      </c>
      <c r="D220" s="206" t="s">
        <v>130</v>
      </c>
      <c r="E220" s="207" t="s">
        <v>434</v>
      </c>
      <c r="F220" s="208" t="s">
        <v>435</v>
      </c>
      <c r="G220" s="209" t="s">
        <v>133</v>
      </c>
      <c r="H220" s="210">
        <v>49.552999999999997</v>
      </c>
      <c r="I220" s="211"/>
      <c r="J220" s="212">
        <f>ROUND(I220*H220,2)</f>
        <v>0</v>
      </c>
      <c r="K220" s="208" t="s">
        <v>134</v>
      </c>
      <c r="L220" s="46"/>
      <c r="M220" s="213" t="s">
        <v>19</v>
      </c>
      <c r="N220" s="214" t="s">
        <v>40</v>
      </c>
      <c r="O220" s="86"/>
      <c r="P220" s="215">
        <f>O220*H220</f>
        <v>0</v>
      </c>
      <c r="Q220" s="215">
        <v>0</v>
      </c>
      <c r="R220" s="215">
        <f>Q220*H220</f>
        <v>0</v>
      </c>
      <c r="S220" s="215">
        <v>2.3999999999999999</v>
      </c>
      <c r="T220" s="216">
        <f>S220*H220</f>
        <v>118.92719999999999</v>
      </c>
      <c r="U220" s="40"/>
      <c r="V220" s="40"/>
      <c r="W220" s="40"/>
      <c r="X220" s="40"/>
      <c r="Y220" s="40"/>
      <c r="Z220" s="40"/>
      <c r="AA220" s="40"/>
      <c r="AB220" s="40"/>
      <c r="AC220" s="40"/>
      <c r="AD220" s="40"/>
      <c r="AE220" s="40"/>
      <c r="AR220" s="217" t="s">
        <v>135</v>
      </c>
      <c r="AT220" s="217" t="s">
        <v>130</v>
      </c>
      <c r="AU220" s="217" t="s">
        <v>79</v>
      </c>
      <c r="AY220" s="19" t="s">
        <v>128</v>
      </c>
      <c r="BE220" s="218">
        <f>IF(N220="základní",J220,0)</f>
        <v>0</v>
      </c>
      <c r="BF220" s="218">
        <f>IF(N220="snížená",J220,0)</f>
        <v>0</v>
      </c>
      <c r="BG220" s="218">
        <f>IF(N220="zákl. přenesená",J220,0)</f>
        <v>0</v>
      </c>
      <c r="BH220" s="218">
        <f>IF(N220="sníž. přenesená",J220,0)</f>
        <v>0</v>
      </c>
      <c r="BI220" s="218">
        <f>IF(N220="nulová",J220,0)</f>
        <v>0</v>
      </c>
      <c r="BJ220" s="19" t="s">
        <v>77</v>
      </c>
      <c r="BK220" s="218">
        <f>ROUND(I220*H220,2)</f>
        <v>0</v>
      </c>
      <c r="BL220" s="19" t="s">
        <v>135</v>
      </c>
      <c r="BM220" s="217" t="s">
        <v>436</v>
      </c>
    </row>
    <row r="221" s="2" customFormat="1">
      <c r="A221" s="40"/>
      <c r="B221" s="41"/>
      <c r="C221" s="42"/>
      <c r="D221" s="219" t="s">
        <v>137</v>
      </c>
      <c r="E221" s="42"/>
      <c r="F221" s="220" t="s">
        <v>437</v>
      </c>
      <c r="G221" s="42"/>
      <c r="H221" s="42"/>
      <c r="I221" s="221"/>
      <c r="J221" s="42"/>
      <c r="K221" s="42"/>
      <c r="L221" s="46"/>
      <c r="M221" s="222"/>
      <c r="N221" s="223"/>
      <c r="O221" s="86"/>
      <c r="P221" s="86"/>
      <c r="Q221" s="86"/>
      <c r="R221" s="86"/>
      <c r="S221" s="86"/>
      <c r="T221" s="87"/>
      <c r="U221" s="40"/>
      <c r="V221" s="40"/>
      <c r="W221" s="40"/>
      <c r="X221" s="40"/>
      <c r="Y221" s="40"/>
      <c r="Z221" s="40"/>
      <c r="AA221" s="40"/>
      <c r="AB221" s="40"/>
      <c r="AC221" s="40"/>
      <c r="AD221" s="40"/>
      <c r="AE221" s="40"/>
      <c r="AT221" s="19" t="s">
        <v>137</v>
      </c>
      <c r="AU221" s="19" t="s">
        <v>79</v>
      </c>
    </row>
    <row r="222" s="2" customFormat="1">
      <c r="A222" s="40"/>
      <c r="B222" s="41"/>
      <c r="C222" s="42"/>
      <c r="D222" s="226" t="s">
        <v>160</v>
      </c>
      <c r="E222" s="42"/>
      <c r="F222" s="257" t="s">
        <v>438</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160</v>
      </c>
      <c r="AU222" s="19" t="s">
        <v>79</v>
      </c>
    </row>
    <row r="223" s="14" customFormat="1">
      <c r="A223" s="14"/>
      <c r="B223" s="235"/>
      <c r="C223" s="236"/>
      <c r="D223" s="226" t="s">
        <v>139</v>
      </c>
      <c r="E223" s="237" t="s">
        <v>19</v>
      </c>
      <c r="F223" s="238" t="s">
        <v>439</v>
      </c>
      <c r="G223" s="236"/>
      <c r="H223" s="239">
        <v>10.029999999999999</v>
      </c>
      <c r="I223" s="240"/>
      <c r="J223" s="236"/>
      <c r="K223" s="236"/>
      <c r="L223" s="241"/>
      <c r="M223" s="242"/>
      <c r="N223" s="243"/>
      <c r="O223" s="243"/>
      <c r="P223" s="243"/>
      <c r="Q223" s="243"/>
      <c r="R223" s="243"/>
      <c r="S223" s="243"/>
      <c r="T223" s="244"/>
      <c r="U223" s="14"/>
      <c r="V223" s="14"/>
      <c r="W223" s="14"/>
      <c r="X223" s="14"/>
      <c r="Y223" s="14"/>
      <c r="Z223" s="14"/>
      <c r="AA223" s="14"/>
      <c r="AB223" s="14"/>
      <c r="AC223" s="14"/>
      <c r="AD223" s="14"/>
      <c r="AE223" s="14"/>
      <c r="AT223" s="245" t="s">
        <v>139</v>
      </c>
      <c r="AU223" s="245" t="s">
        <v>79</v>
      </c>
      <c r="AV223" s="14" t="s">
        <v>79</v>
      </c>
      <c r="AW223" s="14" t="s">
        <v>31</v>
      </c>
      <c r="AX223" s="14" t="s">
        <v>69</v>
      </c>
      <c r="AY223" s="245" t="s">
        <v>128</v>
      </c>
    </row>
    <row r="224" s="14" customFormat="1">
      <c r="A224" s="14"/>
      <c r="B224" s="235"/>
      <c r="C224" s="236"/>
      <c r="D224" s="226" t="s">
        <v>139</v>
      </c>
      <c r="E224" s="237" t="s">
        <v>19</v>
      </c>
      <c r="F224" s="238" t="s">
        <v>440</v>
      </c>
      <c r="G224" s="236"/>
      <c r="H224" s="239">
        <v>9.7840000000000007</v>
      </c>
      <c r="I224" s="240"/>
      <c r="J224" s="236"/>
      <c r="K224" s="236"/>
      <c r="L224" s="241"/>
      <c r="M224" s="242"/>
      <c r="N224" s="243"/>
      <c r="O224" s="243"/>
      <c r="P224" s="243"/>
      <c r="Q224" s="243"/>
      <c r="R224" s="243"/>
      <c r="S224" s="243"/>
      <c r="T224" s="244"/>
      <c r="U224" s="14"/>
      <c r="V224" s="14"/>
      <c r="W224" s="14"/>
      <c r="X224" s="14"/>
      <c r="Y224" s="14"/>
      <c r="Z224" s="14"/>
      <c r="AA224" s="14"/>
      <c r="AB224" s="14"/>
      <c r="AC224" s="14"/>
      <c r="AD224" s="14"/>
      <c r="AE224" s="14"/>
      <c r="AT224" s="245" t="s">
        <v>139</v>
      </c>
      <c r="AU224" s="245" t="s">
        <v>79</v>
      </c>
      <c r="AV224" s="14" t="s">
        <v>79</v>
      </c>
      <c r="AW224" s="14" t="s">
        <v>31</v>
      </c>
      <c r="AX224" s="14" t="s">
        <v>69</v>
      </c>
      <c r="AY224" s="245" t="s">
        <v>128</v>
      </c>
    </row>
    <row r="225" s="14" customFormat="1">
      <c r="A225" s="14"/>
      <c r="B225" s="235"/>
      <c r="C225" s="236"/>
      <c r="D225" s="226" t="s">
        <v>139</v>
      </c>
      <c r="E225" s="237" t="s">
        <v>19</v>
      </c>
      <c r="F225" s="238" t="s">
        <v>441</v>
      </c>
      <c r="G225" s="236"/>
      <c r="H225" s="239">
        <v>23.978999999999999</v>
      </c>
      <c r="I225" s="240"/>
      <c r="J225" s="236"/>
      <c r="K225" s="236"/>
      <c r="L225" s="241"/>
      <c r="M225" s="242"/>
      <c r="N225" s="243"/>
      <c r="O225" s="243"/>
      <c r="P225" s="243"/>
      <c r="Q225" s="243"/>
      <c r="R225" s="243"/>
      <c r="S225" s="243"/>
      <c r="T225" s="244"/>
      <c r="U225" s="14"/>
      <c r="V225" s="14"/>
      <c r="W225" s="14"/>
      <c r="X225" s="14"/>
      <c r="Y225" s="14"/>
      <c r="Z225" s="14"/>
      <c r="AA225" s="14"/>
      <c r="AB225" s="14"/>
      <c r="AC225" s="14"/>
      <c r="AD225" s="14"/>
      <c r="AE225" s="14"/>
      <c r="AT225" s="245" t="s">
        <v>139</v>
      </c>
      <c r="AU225" s="245" t="s">
        <v>79</v>
      </c>
      <c r="AV225" s="14" t="s">
        <v>79</v>
      </c>
      <c r="AW225" s="14" t="s">
        <v>31</v>
      </c>
      <c r="AX225" s="14" t="s">
        <v>69</v>
      </c>
      <c r="AY225" s="245" t="s">
        <v>128</v>
      </c>
    </row>
    <row r="226" s="14" customFormat="1">
      <c r="A226" s="14"/>
      <c r="B226" s="235"/>
      <c r="C226" s="236"/>
      <c r="D226" s="226" t="s">
        <v>139</v>
      </c>
      <c r="E226" s="237" t="s">
        <v>19</v>
      </c>
      <c r="F226" s="238" t="s">
        <v>442</v>
      </c>
      <c r="G226" s="236"/>
      <c r="H226" s="239">
        <v>5.7599999999999998</v>
      </c>
      <c r="I226" s="240"/>
      <c r="J226" s="236"/>
      <c r="K226" s="236"/>
      <c r="L226" s="241"/>
      <c r="M226" s="242"/>
      <c r="N226" s="243"/>
      <c r="O226" s="243"/>
      <c r="P226" s="243"/>
      <c r="Q226" s="243"/>
      <c r="R226" s="243"/>
      <c r="S226" s="243"/>
      <c r="T226" s="244"/>
      <c r="U226" s="14"/>
      <c r="V226" s="14"/>
      <c r="W226" s="14"/>
      <c r="X226" s="14"/>
      <c r="Y226" s="14"/>
      <c r="Z226" s="14"/>
      <c r="AA226" s="14"/>
      <c r="AB226" s="14"/>
      <c r="AC226" s="14"/>
      <c r="AD226" s="14"/>
      <c r="AE226" s="14"/>
      <c r="AT226" s="245" t="s">
        <v>139</v>
      </c>
      <c r="AU226" s="245" t="s">
        <v>79</v>
      </c>
      <c r="AV226" s="14" t="s">
        <v>79</v>
      </c>
      <c r="AW226" s="14" t="s">
        <v>31</v>
      </c>
      <c r="AX226" s="14" t="s">
        <v>69</v>
      </c>
      <c r="AY226" s="245" t="s">
        <v>128</v>
      </c>
    </row>
    <row r="227" s="13" customFormat="1">
      <c r="A227" s="13"/>
      <c r="B227" s="224"/>
      <c r="C227" s="225"/>
      <c r="D227" s="226" t="s">
        <v>139</v>
      </c>
      <c r="E227" s="227" t="s">
        <v>19</v>
      </c>
      <c r="F227" s="228" t="s">
        <v>443</v>
      </c>
      <c r="G227" s="225"/>
      <c r="H227" s="227" t="s">
        <v>19</v>
      </c>
      <c r="I227" s="229"/>
      <c r="J227" s="225"/>
      <c r="K227" s="225"/>
      <c r="L227" s="230"/>
      <c r="M227" s="231"/>
      <c r="N227" s="232"/>
      <c r="O227" s="232"/>
      <c r="P227" s="232"/>
      <c r="Q227" s="232"/>
      <c r="R227" s="232"/>
      <c r="S227" s="232"/>
      <c r="T227" s="233"/>
      <c r="U227" s="13"/>
      <c r="V227" s="13"/>
      <c r="W227" s="13"/>
      <c r="X227" s="13"/>
      <c r="Y227" s="13"/>
      <c r="Z227" s="13"/>
      <c r="AA227" s="13"/>
      <c r="AB227" s="13"/>
      <c r="AC227" s="13"/>
      <c r="AD227" s="13"/>
      <c r="AE227" s="13"/>
      <c r="AT227" s="234" t="s">
        <v>139</v>
      </c>
      <c r="AU227" s="234" t="s">
        <v>79</v>
      </c>
      <c r="AV227" s="13" t="s">
        <v>77</v>
      </c>
      <c r="AW227" s="13" t="s">
        <v>31</v>
      </c>
      <c r="AX227" s="13" t="s">
        <v>69</v>
      </c>
      <c r="AY227" s="234" t="s">
        <v>128</v>
      </c>
    </row>
    <row r="228" s="15" customFormat="1">
      <c r="A228" s="15"/>
      <c r="B228" s="246"/>
      <c r="C228" s="247"/>
      <c r="D228" s="226" t="s">
        <v>139</v>
      </c>
      <c r="E228" s="248" t="s">
        <v>19</v>
      </c>
      <c r="F228" s="249" t="s">
        <v>142</v>
      </c>
      <c r="G228" s="247"/>
      <c r="H228" s="250">
        <v>49.552999999999997</v>
      </c>
      <c r="I228" s="251"/>
      <c r="J228" s="247"/>
      <c r="K228" s="247"/>
      <c r="L228" s="252"/>
      <c r="M228" s="253"/>
      <c r="N228" s="254"/>
      <c r="O228" s="254"/>
      <c r="P228" s="254"/>
      <c r="Q228" s="254"/>
      <c r="R228" s="254"/>
      <c r="S228" s="254"/>
      <c r="T228" s="255"/>
      <c r="U228" s="15"/>
      <c r="V228" s="15"/>
      <c r="W228" s="15"/>
      <c r="X228" s="15"/>
      <c r="Y228" s="15"/>
      <c r="Z228" s="15"/>
      <c r="AA228" s="15"/>
      <c r="AB228" s="15"/>
      <c r="AC228" s="15"/>
      <c r="AD228" s="15"/>
      <c r="AE228" s="15"/>
      <c r="AT228" s="256" t="s">
        <v>139</v>
      </c>
      <c r="AU228" s="256" t="s">
        <v>79</v>
      </c>
      <c r="AV228" s="15" t="s">
        <v>135</v>
      </c>
      <c r="AW228" s="15" t="s">
        <v>31</v>
      </c>
      <c r="AX228" s="15" t="s">
        <v>77</v>
      </c>
      <c r="AY228" s="256" t="s">
        <v>128</v>
      </c>
    </row>
    <row r="229" s="2" customFormat="1" ht="24.15" customHeight="1">
      <c r="A229" s="40"/>
      <c r="B229" s="41"/>
      <c r="C229" s="206" t="s">
        <v>444</v>
      </c>
      <c r="D229" s="206" t="s">
        <v>130</v>
      </c>
      <c r="E229" s="207" t="s">
        <v>434</v>
      </c>
      <c r="F229" s="208" t="s">
        <v>435</v>
      </c>
      <c r="G229" s="209" t="s">
        <v>133</v>
      </c>
      <c r="H229" s="210">
        <v>22.5</v>
      </c>
      <c r="I229" s="211"/>
      <c r="J229" s="212">
        <f>ROUND(I229*H229,2)</f>
        <v>0</v>
      </c>
      <c r="K229" s="208" t="s">
        <v>134</v>
      </c>
      <c r="L229" s="46"/>
      <c r="M229" s="213" t="s">
        <v>19</v>
      </c>
      <c r="N229" s="214" t="s">
        <v>40</v>
      </c>
      <c r="O229" s="86"/>
      <c r="P229" s="215">
        <f>O229*H229</f>
        <v>0</v>
      </c>
      <c r="Q229" s="215">
        <v>0</v>
      </c>
      <c r="R229" s="215">
        <f>Q229*H229</f>
        <v>0</v>
      </c>
      <c r="S229" s="215">
        <v>2.3999999999999999</v>
      </c>
      <c r="T229" s="216">
        <f>S229*H229</f>
        <v>54</v>
      </c>
      <c r="U229" s="40"/>
      <c r="V229" s="40"/>
      <c r="W229" s="40"/>
      <c r="X229" s="40"/>
      <c r="Y229" s="40"/>
      <c r="Z229" s="40"/>
      <c r="AA229" s="40"/>
      <c r="AB229" s="40"/>
      <c r="AC229" s="40"/>
      <c r="AD229" s="40"/>
      <c r="AE229" s="40"/>
      <c r="AR229" s="217" t="s">
        <v>135</v>
      </c>
      <c r="AT229" s="217" t="s">
        <v>130</v>
      </c>
      <c r="AU229" s="217" t="s">
        <v>79</v>
      </c>
      <c r="AY229" s="19" t="s">
        <v>128</v>
      </c>
      <c r="BE229" s="218">
        <f>IF(N229="základní",J229,0)</f>
        <v>0</v>
      </c>
      <c r="BF229" s="218">
        <f>IF(N229="snížená",J229,0)</f>
        <v>0</v>
      </c>
      <c r="BG229" s="218">
        <f>IF(N229="zákl. přenesená",J229,0)</f>
        <v>0</v>
      </c>
      <c r="BH229" s="218">
        <f>IF(N229="sníž. přenesená",J229,0)</f>
        <v>0</v>
      </c>
      <c r="BI229" s="218">
        <f>IF(N229="nulová",J229,0)</f>
        <v>0</v>
      </c>
      <c r="BJ229" s="19" t="s">
        <v>77</v>
      </c>
      <c r="BK229" s="218">
        <f>ROUND(I229*H229,2)</f>
        <v>0</v>
      </c>
      <c r="BL229" s="19" t="s">
        <v>135</v>
      </c>
      <c r="BM229" s="217" t="s">
        <v>445</v>
      </c>
    </row>
    <row r="230" s="2" customFormat="1">
      <c r="A230" s="40"/>
      <c r="B230" s="41"/>
      <c r="C230" s="42"/>
      <c r="D230" s="219" t="s">
        <v>137</v>
      </c>
      <c r="E230" s="42"/>
      <c r="F230" s="220" t="s">
        <v>437</v>
      </c>
      <c r="G230" s="42"/>
      <c r="H230" s="42"/>
      <c r="I230" s="221"/>
      <c r="J230" s="42"/>
      <c r="K230" s="42"/>
      <c r="L230" s="46"/>
      <c r="M230" s="222"/>
      <c r="N230" s="223"/>
      <c r="O230" s="86"/>
      <c r="P230" s="86"/>
      <c r="Q230" s="86"/>
      <c r="R230" s="86"/>
      <c r="S230" s="86"/>
      <c r="T230" s="87"/>
      <c r="U230" s="40"/>
      <c r="V230" s="40"/>
      <c r="W230" s="40"/>
      <c r="X230" s="40"/>
      <c r="Y230" s="40"/>
      <c r="Z230" s="40"/>
      <c r="AA230" s="40"/>
      <c r="AB230" s="40"/>
      <c r="AC230" s="40"/>
      <c r="AD230" s="40"/>
      <c r="AE230" s="40"/>
      <c r="AT230" s="19" t="s">
        <v>137</v>
      </c>
      <c r="AU230" s="19" t="s">
        <v>79</v>
      </c>
    </row>
    <row r="231" s="2" customFormat="1">
      <c r="A231" s="40"/>
      <c r="B231" s="41"/>
      <c r="C231" s="42"/>
      <c r="D231" s="226" t="s">
        <v>160</v>
      </c>
      <c r="E231" s="42"/>
      <c r="F231" s="257" t="s">
        <v>438</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160</v>
      </c>
      <c r="AU231" s="19" t="s">
        <v>79</v>
      </c>
    </row>
    <row r="232" s="13" customFormat="1">
      <c r="A232" s="13"/>
      <c r="B232" s="224"/>
      <c r="C232" s="225"/>
      <c r="D232" s="226" t="s">
        <v>139</v>
      </c>
      <c r="E232" s="227" t="s">
        <v>19</v>
      </c>
      <c r="F232" s="228" t="s">
        <v>446</v>
      </c>
      <c r="G232" s="225"/>
      <c r="H232" s="227" t="s">
        <v>19</v>
      </c>
      <c r="I232" s="229"/>
      <c r="J232" s="225"/>
      <c r="K232" s="225"/>
      <c r="L232" s="230"/>
      <c r="M232" s="231"/>
      <c r="N232" s="232"/>
      <c r="O232" s="232"/>
      <c r="P232" s="232"/>
      <c r="Q232" s="232"/>
      <c r="R232" s="232"/>
      <c r="S232" s="232"/>
      <c r="T232" s="233"/>
      <c r="U232" s="13"/>
      <c r="V232" s="13"/>
      <c r="W232" s="13"/>
      <c r="X232" s="13"/>
      <c r="Y232" s="13"/>
      <c r="Z232" s="13"/>
      <c r="AA232" s="13"/>
      <c r="AB232" s="13"/>
      <c r="AC232" s="13"/>
      <c r="AD232" s="13"/>
      <c r="AE232" s="13"/>
      <c r="AT232" s="234" t="s">
        <v>139</v>
      </c>
      <c r="AU232" s="234" t="s">
        <v>79</v>
      </c>
      <c r="AV232" s="13" t="s">
        <v>77</v>
      </c>
      <c r="AW232" s="13" t="s">
        <v>31</v>
      </c>
      <c r="AX232" s="13" t="s">
        <v>69</v>
      </c>
      <c r="AY232" s="234" t="s">
        <v>128</v>
      </c>
    </row>
    <row r="233" s="14" customFormat="1">
      <c r="A233" s="14"/>
      <c r="B233" s="235"/>
      <c r="C233" s="236"/>
      <c r="D233" s="226" t="s">
        <v>139</v>
      </c>
      <c r="E233" s="237" t="s">
        <v>19</v>
      </c>
      <c r="F233" s="238" t="s">
        <v>447</v>
      </c>
      <c r="G233" s="236"/>
      <c r="H233" s="239">
        <v>22.5</v>
      </c>
      <c r="I233" s="240"/>
      <c r="J233" s="236"/>
      <c r="K233" s="236"/>
      <c r="L233" s="241"/>
      <c r="M233" s="242"/>
      <c r="N233" s="243"/>
      <c r="O233" s="243"/>
      <c r="P233" s="243"/>
      <c r="Q233" s="243"/>
      <c r="R233" s="243"/>
      <c r="S233" s="243"/>
      <c r="T233" s="244"/>
      <c r="U233" s="14"/>
      <c r="V233" s="14"/>
      <c r="W233" s="14"/>
      <c r="X233" s="14"/>
      <c r="Y233" s="14"/>
      <c r="Z233" s="14"/>
      <c r="AA233" s="14"/>
      <c r="AB233" s="14"/>
      <c r="AC233" s="14"/>
      <c r="AD233" s="14"/>
      <c r="AE233" s="14"/>
      <c r="AT233" s="245" t="s">
        <v>139</v>
      </c>
      <c r="AU233" s="245" t="s">
        <v>79</v>
      </c>
      <c r="AV233" s="14" t="s">
        <v>79</v>
      </c>
      <c r="AW233" s="14" t="s">
        <v>31</v>
      </c>
      <c r="AX233" s="14" t="s">
        <v>69</v>
      </c>
      <c r="AY233" s="245" t="s">
        <v>128</v>
      </c>
    </row>
    <row r="234" s="15" customFormat="1">
      <c r="A234" s="15"/>
      <c r="B234" s="246"/>
      <c r="C234" s="247"/>
      <c r="D234" s="226" t="s">
        <v>139</v>
      </c>
      <c r="E234" s="248" t="s">
        <v>19</v>
      </c>
      <c r="F234" s="249" t="s">
        <v>142</v>
      </c>
      <c r="G234" s="247"/>
      <c r="H234" s="250">
        <v>22.5</v>
      </c>
      <c r="I234" s="251"/>
      <c r="J234" s="247"/>
      <c r="K234" s="247"/>
      <c r="L234" s="252"/>
      <c r="M234" s="253"/>
      <c r="N234" s="254"/>
      <c r="O234" s="254"/>
      <c r="P234" s="254"/>
      <c r="Q234" s="254"/>
      <c r="R234" s="254"/>
      <c r="S234" s="254"/>
      <c r="T234" s="255"/>
      <c r="U234" s="15"/>
      <c r="V234" s="15"/>
      <c r="W234" s="15"/>
      <c r="X234" s="15"/>
      <c r="Y234" s="15"/>
      <c r="Z234" s="15"/>
      <c r="AA234" s="15"/>
      <c r="AB234" s="15"/>
      <c r="AC234" s="15"/>
      <c r="AD234" s="15"/>
      <c r="AE234" s="15"/>
      <c r="AT234" s="256" t="s">
        <v>139</v>
      </c>
      <c r="AU234" s="256" t="s">
        <v>79</v>
      </c>
      <c r="AV234" s="15" t="s">
        <v>135</v>
      </c>
      <c r="AW234" s="15" t="s">
        <v>31</v>
      </c>
      <c r="AX234" s="15" t="s">
        <v>77</v>
      </c>
      <c r="AY234" s="256" t="s">
        <v>128</v>
      </c>
    </row>
    <row r="235" s="2" customFormat="1" ht="16.5" customHeight="1">
      <c r="A235" s="40"/>
      <c r="B235" s="41"/>
      <c r="C235" s="206" t="s">
        <v>448</v>
      </c>
      <c r="D235" s="206" t="s">
        <v>130</v>
      </c>
      <c r="E235" s="207" t="s">
        <v>449</v>
      </c>
      <c r="F235" s="208" t="s">
        <v>450</v>
      </c>
      <c r="G235" s="209" t="s">
        <v>133</v>
      </c>
      <c r="H235" s="210">
        <v>26.25</v>
      </c>
      <c r="I235" s="211"/>
      <c r="J235" s="212">
        <f>ROUND(I235*H235,2)</f>
        <v>0</v>
      </c>
      <c r="K235" s="208" t="s">
        <v>134</v>
      </c>
      <c r="L235" s="46"/>
      <c r="M235" s="213" t="s">
        <v>19</v>
      </c>
      <c r="N235" s="214" t="s">
        <v>40</v>
      </c>
      <c r="O235" s="86"/>
      <c r="P235" s="215">
        <f>O235*H235</f>
        <v>0</v>
      </c>
      <c r="Q235" s="215">
        <v>0</v>
      </c>
      <c r="R235" s="215">
        <f>Q235*H235</f>
        <v>0</v>
      </c>
      <c r="S235" s="215">
        <v>2.3999999999999999</v>
      </c>
      <c r="T235" s="216">
        <f>S235*H235</f>
        <v>63</v>
      </c>
      <c r="U235" s="40"/>
      <c r="V235" s="40"/>
      <c r="W235" s="40"/>
      <c r="X235" s="40"/>
      <c r="Y235" s="40"/>
      <c r="Z235" s="40"/>
      <c r="AA235" s="40"/>
      <c r="AB235" s="40"/>
      <c r="AC235" s="40"/>
      <c r="AD235" s="40"/>
      <c r="AE235" s="40"/>
      <c r="AR235" s="217" t="s">
        <v>135</v>
      </c>
      <c r="AT235" s="217" t="s">
        <v>130</v>
      </c>
      <c r="AU235" s="217" t="s">
        <v>79</v>
      </c>
      <c r="AY235" s="19" t="s">
        <v>128</v>
      </c>
      <c r="BE235" s="218">
        <f>IF(N235="základní",J235,0)</f>
        <v>0</v>
      </c>
      <c r="BF235" s="218">
        <f>IF(N235="snížená",J235,0)</f>
        <v>0</v>
      </c>
      <c r="BG235" s="218">
        <f>IF(N235="zákl. přenesená",J235,0)</f>
        <v>0</v>
      </c>
      <c r="BH235" s="218">
        <f>IF(N235="sníž. přenesená",J235,0)</f>
        <v>0</v>
      </c>
      <c r="BI235" s="218">
        <f>IF(N235="nulová",J235,0)</f>
        <v>0</v>
      </c>
      <c r="BJ235" s="19" t="s">
        <v>77</v>
      </c>
      <c r="BK235" s="218">
        <f>ROUND(I235*H235,2)</f>
        <v>0</v>
      </c>
      <c r="BL235" s="19" t="s">
        <v>135</v>
      </c>
      <c r="BM235" s="217" t="s">
        <v>451</v>
      </c>
    </row>
    <row r="236" s="2" customFormat="1">
      <c r="A236" s="40"/>
      <c r="B236" s="41"/>
      <c r="C236" s="42"/>
      <c r="D236" s="219" t="s">
        <v>137</v>
      </c>
      <c r="E236" s="42"/>
      <c r="F236" s="220" t="s">
        <v>452</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137</v>
      </c>
      <c r="AU236" s="19" t="s">
        <v>79</v>
      </c>
    </row>
    <row r="237" s="2" customFormat="1">
      <c r="A237" s="40"/>
      <c r="B237" s="41"/>
      <c r="C237" s="42"/>
      <c r="D237" s="226" t="s">
        <v>160</v>
      </c>
      <c r="E237" s="42"/>
      <c r="F237" s="257" t="s">
        <v>438</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160</v>
      </c>
      <c r="AU237" s="19" t="s">
        <v>79</v>
      </c>
    </row>
    <row r="238" s="13" customFormat="1">
      <c r="A238" s="13"/>
      <c r="B238" s="224"/>
      <c r="C238" s="225"/>
      <c r="D238" s="226" t="s">
        <v>139</v>
      </c>
      <c r="E238" s="227" t="s">
        <v>19</v>
      </c>
      <c r="F238" s="228" t="s">
        <v>453</v>
      </c>
      <c r="G238" s="225"/>
      <c r="H238" s="227" t="s">
        <v>19</v>
      </c>
      <c r="I238" s="229"/>
      <c r="J238" s="225"/>
      <c r="K238" s="225"/>
      <c r="L238" s="230"/>
      <c r="M238" s="231"/>
      <c r="N238" s="232"/>
      <c r="O238" s="232"/>
      <c r="P238" s="232"/>
      <c r="Q238" s="232"/>
      <c r="R238" s="232"/>
      <c r="S238" s="232"/>
      <c r="T238" s="233"/>
      <c r="U238" s="13"/>
      <c r="V238" s="13"/>
      <c r="W238" s="13"/>
      <c r="X238" s="13"/>
      <c r="Y238" s="13"/>
      <c r="Z238" s="13"/>
      <c r="AA238" s="13"/>
      <c r="AB238" s="13"/>
      <c r="AC238" s="13"/>
      <c r="AD238" s="13"/>
      <c r="AE238" s="13"/>
      <c r="AT238" s="234" t="s">
        <v>139</v>
      </c>
      <c r="AU238" s="234" t="s">
        <v>79</v>
      </c>
      <c r="AV238" s="13" t="s">
        <v>77</v>
      </c>
      <c r="AW238" s="13" t="s">
        <v>31</v>
      </c>
      <c r="AX238" s="13" t="s">
        <v>69</v>
      </c>
      <c r="AY238" s="234" t="s">
        <v>128</v>
      </c>
    </row>
    <row r="239" s="14" customFormat="1">
      <c r="A239" s="14"/>
      <c r="B239" s="235"/>
      <c r="C239" s="236"/>
      <c r="D239" s="226" t="s">
        <v>139</v>
      </c>
      <c r="E239" s="237" t="s">
        <v>19</v>
      </c>
      <c r="F239" s="238" t="s">
        <v>454</v>
      </c>
      <c r="G239" s="236"/>
      <c r="H239" s="239">
        <v>26.25</v>
      </c>
      <c r="I239" s="240"/>
      <c r="J239" s="236"/>
      <c r="K239" s="236"/>
      <c r="L239" s="241"/>
      <c r="M239" s="242"/>
      <c r="N239" s="243"/>
      <c r="O239" s="243"/>
      <c r="P239" s="243"/>
      <c r="Q239" s="243"/>
      <c r="R239" s="243"/>
      <c r="S239" s="243"/>
      <c r="T239" s="244"/>
      <c r="U239" s="14"/>
      <c r="V239" s="14"/>
      <c r="W239" s="14"/>
      <c r="X239" s="14"/>
      <c r="Y239" s="14"/>
      <c r="Z239" s="14"/>
      <c r="AA239" s="14"/>
      <c r="AB239" s="14"/>
      <c r="AC239" s="14"/>
      <c r="AD239" s="14"/>
      <c r="AE239" s="14"/>
      <c r="AT239" s="245" t="s">
        <v>139</v>
      </c>
      <c r="AU239" s="245" t="s">
        <v>79</v>
      </c>
      <c r="AV239" s="14" t="s">
        <v>79</v>
      </c>
      <c r="AW239" s="14" t="s">
        <v>31</v>
      </c>
      <c r="AX239" s="14" t="s">
        <v>69</v>
      </c>
      <c r="AY239" s="245" t="s">
        <v>128</v>
      </c>
    </row>
    <row r="240" s="15" customFormat="1">
      <c r="A240" s="15"/>
      <c r="B240" s="246"/>
      <c r="C240" s="247"/>
      <c r="D240" s="226" t="s">
        <v>139</v>
      </c>
      <c r="E240" s="248" t="s">
        <v>19</v>
      </c>
      <c r="F240" s="249" t="s">
        <v>142</v>
      </c>
      <c r="G240" s="247"/>
      <c r="H240" s="250">
        <v>26.25</v>
      </c>
      <c r="I240" s="251"/>
      <c r="J240" s="247"/>
      <c r="K240" s="247"/>
      <c r="L240" s="252"/>
      <c r="M240" s="253"/>
      <c r="N240" s="254"/>
      <c r="O240" s="254"/>
      <c r="P240" s="254"/>
      <c r="Q240" s="254"/>
      <c r="R240" s="254"/>
      <c r="S240" s="254"/>
      <c r="T240" s="255"/>
      <c r="U240" s="15"/>
      <c r="V240" s="15"/>
      <c r="W240" s="15"/>
      <c r="X240" s="15"/>
      <c r="Y240" s="15"/>
      <c r="Z240" s="15"/>
      <c r="AA240" s="15"/>
      <c r="AB240" s="15"/>
      <c r="AC240" s="15"/>
      <c r="AD240" s="15"/>
      <c r="AE240" s="15"/>
      <c r="AT240" s="256" t="s">
        <v>139</v>
      </c>
      <c r="AU240" s="256" t="s">
        <v>79</v>
      </c>
      <c r="AV240" s="15" t="s">
        <v>135</v>
      </c>
      <c r="AW240" s="15" t="s">
        <v>31</v>
      </c>
      <c r="AX240" s="15" t="s">
        <v>77</v>
      </c>
      <c r="AY240" s="256" t="s">
        <v>128</v>
      </c>
    </row>
    <row r="241" s="2" customFormat="1" ht="24.15" customHeight="1">
      <c r="A241" s="40"/>
      <c r="B241" s="41"/>
      <c r="C241" s="206" t="s">
        <v>455</v>
      </c>
      <c r="D241" s="206" t="s">
        <v>130</v>
      </c>
      <c r="E241" s="207" t="s">
        <v>456</v>
      </c>
      <c r="F241" s="208" t="s">
        <v>457</v>
      </c>
      <c r="G241" s="209" t="s">
        <v>157</v>
      </c>
      <c r="H241" s="210">
        <v>34.560000000000002</v>
      </c>
      <c r="I241" s="211"/>
      <c r="J241" s="212">
        <f>ROUND(I241*H241,2)</f>
        <v>0</v>
      </c>
      <c r="K241" s="208" t="s">
        <v>134</v>
      </c>
      <c r="L241" s="46"/>
      <c r="M241" s="213" t="s">
        <v>19</v>
      </c>
      <c r="N241" s="214" t="s">
        <v>40</v>
      </c>
      <c r="O241" s="86"/>
      <c r="P241" s="215">
        <f>O241*H241</f>
        <v>0</v>
      </c>
      <c r="Q241" s="215">
        <v>0</v>
      </c>
      <c r="R241" s="215">
        <f>Q241*H241</f>
        <v>0</v>
      </c>
      <c r="S241" s="215">
        <v>0.38300000000000001</v>
      </c>
      <c r="T241" s="216">
        <f>S241*H241</f>
        <v>13.23648</v>
      </c>
      <c r="U241" s="40"/>
      <c r="V241" s="40"/>
      <c r="W241" s="40"/>
      <c r="X241" s="40"/>
      <c r="Y241" s="40"/>
      <c r="Z241" s="40"/>
      <c r="AA241" s="40"/>
      <c r="AB241" s="40"/>
      <c r="AC241" s="40"/>
      <c r="AD241" s="40"/>
      <c r="AE241" s="40"/>
      <c r="AR241" s="217" t="s">
        <v>135</v>
      </c>
      <c r="AT241" s="217" t="s">
        <v>130</v>
      </c>
      <c r="AU241" s="217" t="s">
        <v>79</v>
      </c>
      <c r="AY241" s="19" t="s">
        <v>128</v>
      </c>
      <c r="BE241" s="218">
        <f>IF(N241="základní",J241,0)</f>
        <v>0</v>
      </c>
      <c r="BF241" s="218">
        <f>IF(N241="snížená",J241,0)</f>
        <v>0</v>
      </c>
      <c r="BG241" s="218">
        <f>IF(N241="zákl. přenesená",J241,0)</f>
        <v>0</v>
      </c>
      <c r="BH241" s="218">
        <f>IF(N241="sníž. přenesená",J241,0)</f>
        <v>0</v>
      </c>
      <c r="BI241" s="218">
        <f>IF(N241="nulová",J241,0)</f>
        <v>0</v>
      </c>
      <c r="BJ241" s="19" t="s">
        <v>77</v>
      </c>
      <c r="BK241" s="218">
        <f>ROUND(I241*H241,2)</f>
        <v>0</v>
      </c>
      <c r="BL241" s="19" t="s">
        <v>135</v>
      </c>
      <c r="BM241" s="217" t="s">
        <v>458</v>
      </c>
    </row>
    <row r="242" s="2" customFormat="1">
      <c r="A242" s="40"/>
      <c r="B242" s="41"/>
      <c r="C242" s="42"/>
      <c r="D242" s="219" t="s">
        <v>137</v>
      </c>
      <c r="E242" s="42"/>
      <c r="F242" s="220" t="s">
        <v>459</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9" t="s">
        <v>137</v>
      </c>
      <c r="AU242" s="19" t="s">
        <v>79</v>
      </c>
    </row>
    <row r="243" s="14" customFormat="1">
      <c r="A243" s="14"/>
      <c r="B243" s="235"/>
      <c r="C243" s="236"/>
      <c r="D243" s="226" t="s">
        <v>139</v>
      </c>
      <c r="E243" s="237" t="s">
        <v>19</v>
      </c>
      <c r="F243" s="238" t="s">
        <v>460</v>
      </c>
      <c r="G243" s="236"/>
      <c r="H243" s="239">
        <v>34.560000000000002</v>
      </c>
      <c r="I243" s="240"/>
      <c r="J243" s="236"/>
      <c r="K243" s="236"/>
      <c r="L243" s="241"/>
      <c r="M243" s="242"/>
      <c r="N243" s="243"/>
      <c r="O243" s="243"/>
      <c r="P243" s="243"/>
      <c r="Q243" s="243"/>
      <c r="R243" s="243"/>
      <c r="S243" s="243"/>
      <c r="T243" s="244"/>
      <c r="U243" s="14"/>
      <c r="V243" s="14"/>
      <c r="W243" s="14"/>
      <c r="X243" s="14"/>
      <c r="Y243" s="14"/>
      <c r="Z243" s="14"/>
      <c r="AA243" s="14"/>
      <c r="AB243" s="14"/>
      <c r="AC243" s="14"/>
      <c r="AD243" s="14"/>
      <c r="AE243" s="14"/>
      <c r="AT243" s="245" t="s">
        <v>139</v>
      </c>
      <c r="AU243" s="245" t="s">
        <v>79</v>
      </c>
      <c r="AV243" s="14" t="s">
        <v>79</v>
      </c>
      <c r="AW243" s="14" t="s">
        <v>31</v>
      </c>
      <c r="AX243" s="14" t="s">
        <v>69</v>
      </c>
      <c r="AY243" s="245" t="s">
        <v>128</v>
      </c>
    </row>
    <row r="244" s="15" customFormat="1">
      <c r="A244" s="15"/>
      <c r="B244" s="246"/>
      <c r="C244" s="247"/>
      <c r="D244" s="226" t="s">
        <v>139</v>
      </c>
      <c r="E244" s="248" t="s">
        <v>19</v>
      </c>
      <c r="F244" s="249" t="s">
        <v>142</v>
      </c>
      <c r="G244" s="247"/>
      <c r="H244" s="250">
        <v>34.560000000000002</v>
      </c>
      <c r="I244" s="251"/>
      <c r="J244" s="247"/>
      <c r="K244" s="247"/>
      <c r="L244" s="252"/>
      <c r="M244" s="253"/>
      <c r="N244" s="254"/>
      <c r="O244" s="254"/>
      <c r="P244" s="254"/>
      <c r="Q244" s="254"/>
      <c r="R244" s="254"/>
      <c r="S244" s="254"/>
      <c r="T244" s="255"/>
      <c r="U244" s="15"/>
      <c r="V244" s="15"/>
      <c r="W244" s="15"/>
      <c r="X244" s="15"/>
      <c r="Y244" s="15"/>
      <c r="Z244" s="15"/>
      <c r="AA244" s="15"/>
      <c r="AB244" s="15"/>
      <c r="AC244" s="15"/>
      <c r="AD244" s="15"/>
      <c r="AE244" s="15"/>
      <c r="AT244" s="256" t="s">
        <v>139</v>
      </c>
      <c r="AU244" s="256" t="s">
        <v>79</v>
      </c>
      <c r="AV244" s="15" t="s">
        <v>135</v>
      </c>
      <c r="AW244" s="15" t="s">
        <v>31</v>
      </c>
      <c r="AX244" s="15" t="s">
        <v>77</v>
      </c>
      <c r="AY244" s="256" t="s">
        <v>128</v>
      </c>
    </row>
    <row r="245" s="2" customFormat="1" ht="24.15" customHeight="1">
      <c r="A245" s="40"/>
      <c r="B245" s="41"/>
      <c r="C245" s="206" t="s">
        <v>461</v>
      </c>
      <c r="D245" s="206" t="s">
        <v>130</v>
      </c>
      <c r="E245" s="207" t="s">
        <v>462</v>
      </c>
      <c r="F245" s="208" t="s">
        <v>463</v>
      </c>
      <c r="G245" s="209" t="s">
        <v>133</v>
      </c>
      <c r="H245" s="210">
        <v>69.796999999999997</v>
      </c>
      <c r="I245" s="211"/>
      <c r="J245" s="212">
        <f>ROUND(I245*H245,2)</f>
        <v>0</v>
      </c>
      <c r="K245" s="208" t="s">
        <v>134</v>
      </c>
      <c r="L245" s="46"/>
      <c r="M245" s="213" t="s">
        <v>19</v>
      </c>
      <c r="N245" s="214" t="s">
        <v>40</v>
      </c>
      <c r="O245" s="86"/>
      <c r="P245" s="215">
        <f>O245*H245</f>
        <v>0</v>
      </c>
      <c r="Q245" s="215">
        <v>0</v>
      </c>
      <c r="R245" s="215">
        <f>Q245*H245</f>
        <v>0</v>
      </c>
      <c r="S245" s="215">
        <v>2.2000000000000002</v>
      </c>
      <c r="T245" s="216">
        <f>S245*H245</f>
        <v>153.55340000000001</v>
      </c>
      <c r="U245" s="40"/>
      <c r="V245" s="40"/>
      <c r="W245" s="40"/>
      <c r="X245" s="40"/>
      <c r="Y245" s="40"/>
      <c r="Z245" s="40"/>
      <c r="AA245" s="40"/>
      <c r="AB245" s="40"/>
      <c r="AC245" s="40"/>
      <c r="AD245" s="40"/>
      <c r="AE245" s="40"/>
      <c r="AR245" s="217" t="s">
        <v>135</v>
      </c>
      <c r="AT245" s="217" t="s">
        <v>130</v>
      </c>
      <c r="AU245" s="217" t="s">
        <v>79</v>
      </c>
      <c r="AY245" s="19" t="s">
        <v>128</v>
      </c>
      <c r="BE245" s="218">
        <f>IF(N245="základní",J245,0)</f>
        <v>0</v>
      </c>
      <c r="BF245" s="218">
        <f>IF(N245="snížená",J245,0)</f>
        <v>0</v>
      </c>
      <c r="BG245" s="218">
        <f>IF(N245="zákl. přenesená",J245,0)</f>
        <v>0</v>
      </c>
      <c r="BH245" s="218">
        <f>IF(N245="sníž. přenesená",J245,0)</f>
        <v>0</v>
      </c>
      <c r="BI245" s="218">
        <f>IF(N245="nulová",J245,0)</f>
        <v>0</v>
      </c>
      <c r="BJ245" s="19" t="s">
        <v>77</v>
      </c>
      <c r="BK245" s="218">
        <f>ROUND(I245*H245,2)</f>
        <v>0</v>
      </c>
      <c r="BL245" s="19" t="s">
        <v>135</v>
      </c>
      <c r="BM245" s="217" t="s">
        <v>464</v>
      </c>
    </row>
    <row r="246" s="2" customFormat="1">
      <c r="A246" s="40"/>
      <c r="B246" s="41"/>
      <c r="C246" s="42"/>
      <c r="D246" s="219" t="s">
        <v>137</v>
      </c>
      <c r="E246" s="42"/>
      <c r="F246" s="220" t="s">
        <v>465</v>
      </c>
      <c r="G246" s="42"/>
      <c r="H246" s="42"/>
      <c r="I246" s="221"/>
      <c r="J246" s="42"/>
      <c r="K246" s="42"/>
      <c r="L246" s="46"/>
      <c r="M246" s="222"/>
      <c r="N246" s="223"/>
      <c r="O246" s="86"/>
      <c r="P246" s="86"/>
      <c r="Q246" s="86"/>
      <c r="R246" s="86"/>
      <c r="S246" s="86"/>
      <c r="T246" s="87"/>
      <c r="U246" s="40"/>
      <c r="V246" s="40"/>
      <c r="W246" s="40"/>
      <c r="X246" s="40"/>
      <c r="Y246" s="40"/>
      <c r="Z246" s="40"/>
      <c r="AA246" s="40"/>
      <c r="AB246" s="40"/>
      <c r="AC246" s="40"/>
      <c r="AD246" s="40"/>
      <c r="AE246" s="40"/>
      <c r="AT246" s="19" t="s">
        <v>137</v>
      </c>
      <c r="AU246" s="19" t="s">
        <v>79</v>
      </c>
    </row>
    <row r="247" s="13" customFormat="1">
      <c r="A247" s="13"/>
      <c r="B247" s="224"/>
      <c r="C247" s="225"/>
      <c r="D247" s="226" t="s">
        <v>139</v>
      </c>
      <c r="E247" s="227" t="s">
        <v>19</v>
      </c>
      <c r="F247" s="228" t="s">
        <v>466</v>
      </c>
      <c r="G247" s="225"/>
      <c r="H247" s="227" t="s">
        <v>19</v>
      </c>
      <c r="I247" s="229"/>
      <c r="J247" s="225"/>
      <c r="K247" s="225"/>
      <c r="L247" s="230"/>
      <c r="M247" s="231"/>
      <c r="N247" s="232"/>
      <c r="O247" s="232"/>
      <c r="P247" s="232"/>
      <c r="Q247" s="232"/>
      <c r="R247" s="232"/>
      <c r="S247" s="232"/>
      <c r="T247" s="233"/>
      <c r="U247" s="13"/>
      <c r="V247" s="13"/>
      <c r="W247" s="13"/>
      <c r="X247" s="13"/>
      <c r="Y247" s="13"/>
      <c r="Z247" s="13"/>
      <c r="AA247" s="13"/>
      <c r="AB247" s="13"/>
      <c r="AC247" s="13"/>
      <c r="AD247" s="13"/>
      <c r="AE247" s="13"/>
      <c r="AT247" s="234" t="s">
        <v>139</v>
      </c>
      <c r="AU247" s="234" t="s">
        <v>79</v>
      </c>
      <c r="AV247" s="13" t="s">
        <v>77</v>
      </c>
      <c r="AW247" s="13" t="s">
        <v>31</v>
      </c>
      <c r="AX247" s="13" t="s">
        <v>69</v>
      </c>
      <c r="AY247" s="234" t="s">
        <v>128</v>
      </c>
    </row>
    <row r="248" s="14" customFormat="1">
      <c r="A248" s="14"/>
      <c r="B248" s="235"/>
      <c r="C248" s="236"/>
      <c r="D248" s="226" t="s">
        <v>139</v>
      </c>
      <c r="E248" s="237" t="s">
        <v>19</v>
      </c>
      <c r="F248" s="238" t="s">
        <v>326</v>
      </c>
      <c r="G248" s="236"/>
      <c r="H248" s="239">
        <v>69.796999999999997</v>
      </c>
      <c r="I248" s="240"/>
      <c r="J248" s="236"/>
      <c r="K248" s="236"/>
      <c r="L248" s="241"/>
      <c r="M248" s="242"/>
      <c r="N248" s="243"/>
      <c r="O248" s="243"/>
      <c r="P248" s="243"/>
      <c r="Q248" s="243"/>
      <c r="R248" s="243"/>
      <c r="S248" s="243"/>
      <c r="T248" s="244"/>
      <c r="U248" s="14"/>
      <c r="V248" s="14"/>
      <c r="W248" s="14"/>
      <c r="X248" s="14"/>
      <c r="Y248" s="14"/>
      <c r="Z248" s="14"/>
      <c r="AA248" s="14"/>
      <c r="AB248" s="14"/>
      <c r="AC248" s="14"/>
      <c r="AD248" s="14"/>
      <c r="AE248" s="14"/>
      <c r="AT248" s="245" t="s">
        <v>139</v>
      </c>
      <c r="AU248" s="245" t="s">
        <v>79</v>
      </c>
      <c r="AV248" s="14" t="s">
        <v>79</v>
      </c>
      <c r="AW248" s="14" t="s">
        <v>31</v>
      </c>
      <c r="AX248" s="14" t="s">
        <v>69</v>
      </c>
      <c r="AY248" s="245" t="s">
        <v>128</v>
      </c>
    </row>
    <row r="249" s="15" customFormat="1">
      <c r="A249" s="15"/>
      <c r="B249" s="246"/>
      <c r="C249" s="247"/>
      <c r="D249" s="226" t="s">
        <v>139</v>
      </c>
      <c r="E249" s="248" t="s">
        <v>19</v>
      </c>
      <c r="F249" s="249" t="s">
        <v>142</v>
      </c>
      <c r="G249" s="247"/>
      <c r="H249" s="250">
        <v>69.796999999999997</v>
      </c>
      <c r="I249" s="251"/>
      <c r="J249" s="247"/>
      <c r="K249" s="247"/>
      <c r="L249" s="252"/>
      <c r="M249" s="253"/>
      <c r="N249" s="254"/>
      <c r="O249" s="254"/>
      <c r="P249" s="254"/>
      <c r="Q249" s="254"/>
      <c r="R249" s="254"/>
      <c r="S249" s="254"/>
      <c r="T249" s="255"/>
      <c r="U249" s="15"/>
      <c r="V249" s="15"/>
      <c r="W249" s="15"/>
      <c r="X249" s="15"/>
      <c r="Y249" s="15"/>
      <c r="Z249" s="15"/>
      <c r="AA249" s="15"/>
      <c r="AB249" s="15"/>
      <c r="AC249" s="15"/>
      <c r="AD249" s="15"/>
      <c r="AE249" s="15"/>
      <c r="AT249" s="256" t="s">
        <v>139</v>
      </c>
      <c r="AU249" s="256" t="s">
        <v>79</v>
      </c>
      <c r="AV249" s="15" t="s">
        <v>135</v>
      </c>
      <c r="AW249" s="15" t="s">
        <v>31</v>
      </c>
      <c r="AX249" s="15" t="s">
        <v>77</v>
      </c>
      <c r="AY249" s="256" t="s">
        <v>128</v>
      </c>
    </row>
    <row r="250" s="2" customFormat="1" ht="24.15" customHeight="1">
      <c r="A250" s="40"/>
      <c r="B250" s="41"/>
      <c r="C250" s="206" t="s">
        <v>467</v>
      </c>
      <c r="D250" s="206" t="s">
        <v>130</v>
      </c>
      <c r="E250" s="207" t="s">
        <v>468</v>
      </c>
      <c r="F250" s="208" t="s">
        <v>469</v>
      </c>
      <c r="G250" s="209" t="s">
        <v>133</v>
      </c>
      <c r="H250" s="210">
        <v>76.554000000000002</v>
      </c>
      <c r="I250" s="211"/>
      <c r="J250" s="212">
        <f>ROUND(I250*H250,2)</f>
        <v>0</v>
      </c>
      <c r="K250" s="208" t="s">
        <v>134</v>
      </c>
      <c r="L250" s="46"/>
      <c r="M250" s="213" t="s">
        <v>19</v>
      </c>
      <c r="N250" s="214" t="s">
        <v>40</v>
      </c>
      <c r="O250" s="86"/>
      <c r="P250" s="215">
        <f>O250*H250</f>
        <v>0</v>
      </c>
      <c r="Q250" s="215">
        <v>0</v>
      </c>
      <c r="R250" s="215">
        <f>Q250*H250</f>
        <v>0</v>
      </c>
      <c r="S250" s="215">
        <v>2.2000000000000002</v>
      </c>
      <c r="T250" s="216">
        <f>S250*H250</f>
        <v>168.4188</v>
      </c>
      <c r="U250" s="40"/>
      <c r="V250" s="40"/>
      <c r="W250" s="40"/>
      <c r="X250" s="40"/>
      <c r="Y250" s="40"/>
      <c r="Z250" s="40"/>
      <c r="AA250" s="40"/>
      <c r="AB250" s="40"/>
      <c r="AC250" s="40"/>
      <c r="AD250" s="40"/>
      <c r="AE250" s="40"/>
      <c r="AR250" s="217" t="s">
        <v>135</v>
      </c>
      <c r="AT250" s="217" t="s">
        <v>130</v>
      </c>
      <c r="AU250" s="217" t="s">
        <v>79</v>
      </c>
      <c r="AY250" s="19" t="s">
        <v>128</v>
      </c>
      <c r="BE250" s="218">
        <f>IF(N250="základní",J250,0)</f>
        <v>0</v>
      </c>
      <c r="BF250" s="218">
        <f>IF(N250="snížená",J250,0)</f>
        <v>0</v>
      </c>
      <c r="BG250" s="218">
        <f>IF(N250="zákl. přenesená",J250,0)</f>
        <v>0</v>
      </c>
      <c r="BH250" s="218">
        <f>IF(N250="sníž. přenesená",J250,0)</f>
        <v>0</v>
      </c>
      <c r="BI250" s="218">
        <f>IF(N250="nulová",J250,0)</f>
        <v>0</v>
      </c>
      <c r="BJ250" s="19" t="s">
        <v>77</v>
      </c>
      <c r="BK250" s="218">
        <f>ROUND(I250*H250,2)</f>
        <v>0</v>
      </c>
      <c r="BL250" s="19" t="s">
        <v>135</v>
      </c>
      <c r="BM250" s="217" t="s">
        <v>470</v>
      </c>
    </row>
    <row r="251" s="2" customFormat="1">
      <c r="A251" s="40"/>
      <c r="B251" s="41"/>
      <c r="C251" s="42"/>
      <c r="D251" s="219" t="s">
        <v>137</v>
      </c>
      <c r="E251" s="42"/>
      <c r="F251" s="220" t="s">
        <v>471</v>
      </c>
      <c r="G251" s="42"/>
      <c r="H251" s="42"/>
      <c r="I251" s="221"/>
      <c r="J251" s="42"/>
      <c r="K251" s="42"/>
      <c r="L251" s="46"/>
      <c r="M251" s="222"/>
      <c r="N251" s="223"/>
      <c r="O251" s="86"/>
      <c r="P251" s="86"/>
      <c r="Q251" s="86"/>
      <c r="R251" s="86"/>
      <c r="S251" s="86"/>
      <c r="T251" s="87"/>
      <c r="U251" s="40"/>
      <c r="V251" s="40"/>
      <c r="W251" s="40"/>
      <c r="X251" s="40"/>
      <c r="Y251" s="40"/>
      <c r="Z251" s="40"/>
      <c r="AA251" s="40"/>
      <c r="AB251" s="40"/>
      <c r="AC251" s="40"/>
      <c r="AD251" s="40"/>
      <c r="AE251" s="40"/>
      <c r="AT251" s="19" t="s">
        <v>137</v>
      </c>
      <c r="AU251" s="19" t="s">
        <v>79</v>
      </c>
    </row>
    <row r="252" s="14" customFormat="1">
      <c r="A252" s="14"/>
      <c r="B252" s="235"/>
      <c r="C252" s="236"/>
      <c r="D252" s="226" t="s">
        <v>139</v>
      </c>
      <c r="E252" s="237" t="s">
        <v>19</v>
      </c>
      <c r="F252" s="238" t="s">
        <v>472</v>
      </c>
      <c r="G252" s="236"/>
      <c r="H252" s="239">
        <v>76.554000000000002</v>
      </c>
      <c r="I252" s="240"/>
      <c r="J252" s="236"/>
      <c r="K252" s="236"/>
      <c r="L252" s="241"/>
      <c r="M252" s="242"/>
      <c r="N252" s="243"/>
      <c r="O252" s="243"/>
      <c r="P252" s="243"/>
      <c r="Q252" s="243"/>
      <c r="R252" s="243"/>
      <c r="S252" s="243"/>
      <c r="T252" s="244"/>
      <c r="U252" s="14"/>
      <c r="V252" s="14"/>
      <c r="W252" s="14"/>
      <c r="X252" s="14"/>
      <c r="Y252" s="14"/>
      <c r="Z252" s="14"/>
      <c r="AA252" s="14"/>
      <c r="AB252" s="14"/>
      <c r="AC252" s="14"/>
      <c r="AD252" s="14"/>
      <c r="AE252" s="14"/>
      <c r="AT252" s="245" t="s">
        <v>139</v>
      </c>
      <c r="AU252" s="245" t="s">
        <v>79</v>
      </c>
      <c r="AV252" s="14" t="s">
        <v>79</v>
      </c>
      <c r="AW252" s="14" t="s">
        <v>31</v>
      </c>
      <c r="AX252" s="14" t="s">
        <v>69</v>
      </c>
      <c r="AY252" s="245" t="s">
        <v>128</v>
      </c>
    </row>
    <row r="253" s="15" customFormat="1">
      <c r="A253" s="15"/>
      <c r="B253" s="246"/>
      <c r="C253" s="247"/>
      <c r="D253" s="226" t="s">
        <v>139</v>
      </c>
      <c r="E253" s="248" t="s">
        <v>19</v>
      </c>
      <c r="F253" s="249" t="s">
        <v>142</v>
      </c>
      <c r="G253" s="247"/>
      <c r="H253" s="250">
        <v>76.554000000000002</v>
      </c>
      <c r="I253" s="251"/>
      <c r="J253" s="247"/>
      <c r="K253" s="247"/>
      <c r="L253" s="252"/>
      <c r="M253" s="253"/>
      <c r="N253" s="254"/>
      <c r="O253" s="254"/>
      <c r="P253" s="254"/>
      <c r="Q253" s="254"/>
      <c r="R253" s="254"/>
      <c r="S253" s="254"/>
      <c r="T253" s="255"/>
      <c r="U253" s="15"/>
      <c r="V253" s="15"/>
      <c r="W253" s="15"/>
      <c r="X253" s="15"/>
      <c r="Y253" s="15"/>
      <c r="Z253" s="15"/>
      <c r="AA253" s="15"/>
      <c r="AB253" s="15"/>
      <c r="AC253" s="15"/>
      <c r="AD253" s="15"/>
      <c r="AE253" s="15"/>
      <c r="AT253" s="256" t="s">
        <v>139</v>
      </c>
      <c r="AU253" s="256" t="s">
        <v>79</v>
      </c>
      <c r="AV253" s="15" t="s">
        <v>135</v>
      </c>
      <c r="AW253" s="15" t="s">
        <v>31</v>
      </c>
      <c r="AX253" s="15" t="s">
        <v>77</v>
      </c>
      <c r="AY253" s="256" t="s">
        <v>128</v>
      </c>
    </row>
    <row r="254" s="2" customFormat="1" ht="21.75" customHeight="1">
      <c r="A254" s="40"/>
      <c r="B254" s="41"/>
      <c r="C254" s="206" t="s">
        <v>473</v>
      </c>
      <c r="D254" s="206" t="s">
        <v>130</v>
      </c>
      <c r="E254" s="207" t="s">
        <v>474</v>
      </c>
      <c r="F254" s="208" t="s">
        <v>475</v>
      </c>
      <c r="G254" s="209" t="s">
        <v>157</v>
      </c>
      <c r="H254" s="210">
        <v>505.041</v>
      </c>
      <c r="I254" s="211"/>
      <c r="J254" s="212">
        <f>ROUND(I254*H254,2)</f>
        <v>0</v>
      </c>
      <c r="K254" s="208" t="s">
        <v>134</v>
      </c>
      <c r="L254" s="46"/>
      <c r="M254" s="213" t="s">
        <v>19</v>
      </c>
      <c r="N254" s="214" t="s">
        <v>40</v>
      </c>
      <c r="O254" s="86"/>
      <c r="P254" s="215">
        <f>O254*H254</f>
        <v>0</v>
      </c>
      <c r="Q254" s="215">
        <v>0</v>
      </c>
      <c r="R254" s="215">
        <f>Q254*H254</f>
        <v>0</v>
      </c>
      <c r="S254" s="215">
        <v>0</v>
      </c>
      <c r="T254" s="216">
        <f>S254*H254</f>
        <v>0</v>
      </c>
      <c r="U254" s="40"/>
      <c r="V254" s="40"/>
      <c r="W254" s="40"/>
      <c r="X254" s="40"/>
      <c r="Y254" s="40"/>
      <c r="Z254" s="40"/>
      <c r="AA254" s="40"/>
      <c r="AB254" s="40"/>
      <c r="AC254" s="40"/>
      <c r="AD254" s="40"/>
      <c r="AE254" s="40"/>
      <c r="AR254" s="217" t="s">
        <v>135</v>
      </c>
      <c r="AT254" s="217" t="s">
        <v>130</v>
      </c>
      <c r="AU254" s="217" t="s">
        <v>79</v>
      </c>
      <c r="AY254" s="19" t="s">
        <v>128</v>
      </c>
      <c r="BE254" s="218">
        <f>IF(N254="základní",J254,0)</f>
        <v>0</v>
      </c>
      <c r="BF254" s="218">
        <f>IF(N254="snížená",J254,0)</f>
        <v>0</v>
      </c>
      <c r="BG254" s="218">
        <f>IF(N254="zákl. přenesená",J254,0)</f>
        <v>0</v>
      </c>
      <c r="BH254" s="218">
        <f>IF(N254="sníž. přenesená",J254,0)</f>
        <v>0</v>
      </c>
      <c r="BI254" s="218">
        <f>IF(N254="nulová",J254,0)</f>
        <v>0</v>
      </c>
      <c r="BJ254" s="19" t="s">
        <v>77</v>
      </c>
      <c r="BK254" s="218">
        <f>ROUND(I254*H254,2)</f>
        <v>0</v>
      </c>
      <c r="BL254" s="19" t="s">
        <v>135</v>
      </c>
      <c r="BM254" s="217" t="s">
        <v>476</v>
      </c>
    </row>
    <row r="255" s="2" customFormat="1">
      <c r="A255" s="40"/>
      <c r="B255" s="41"/>
      <c r="C255" s="42"/>
      <c r="D255" s="219" t="s">
        <v>137</v>
      </c>
      <c r="E255" s="42"/>
      <c r="F255" s="220" t="s">
        <v>477</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137</v>
      </c>
      <c r="AU255" s="19" t="s">
        <v>79</v>
      </c>
    </row>
    <row r="256" s="2" customFormat="1">
      <c r="A256" s="40"/>
      <c r="B256" s="41"/>
      <c r="C256" s="42"/>
      <c r="D256" s="226" t="s">
        <v>160</v>
      </c>
      <c r="E256" s="42"/>
      <c r="F256" s="257" t="s">
        <v>478</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160</v>
      </c>
      <c r="AU256" s="19" t="s">
        <v>79</v>
      </c>
    </row>
    <row r="257" s="2" customFormat="1" ht="24.15" customHeight="1">
      <c r="A257" s="40"/>
      <c r="B257" s="41"/>
      <c r="C257" s="206" t="s">
        <v>272</v>
      </c>
      <c r="D257" s="206" t="s">
        <v>130</v>
      </c>
      <c r="E257" s="207" t="s">
        <v>479</v>
      </c>
      <c r="F257" s="208" t="s">
        <v>480</v>
      </c>
      <c r="G257" s="209" t="s">
        <v>157</v>
      </c>
      <c r="H257" s="210">
        <v>1010.082</v>
      </c>
      <c r="I257" s="211"/>
      <c r="J257" s="212">
        <f>ROUND(I257*H257,2)</f>
        <v>0</v>
      </c>
      <c r="K257" s="208" t="s">
        <v>134</v>
      </c>
      <c r="L257" s="46"/>
      <c r="M257" s="213" t="s">
        <v>19</v>
      </c>
      <c r="N257" s="214" t="s">
        <v>40</v>
      </c>
      <c r="O257" s="86"/>
      <c r="P257" s="215">
        <f>O257*H257</f>
        <v>0</v>
      </c>
      <c r="Q257" s="215">
        <v>0</v>
      </c>
      <c r="R257" s="215">
        <f>Q257*H257</f>
        <v>0</v>
      </c>
      <c r="S257" s="215">
        <v>0</v>
      </c>
      <c r="T257" s="216">
        <f>S257*H257</f>
        <v>0</v>
      </c>
      <c r="U257" s="40"/>
      <c r="V257" s="40"/>
      <c r="W257" s="40"/>
      <c r="X257" s="40"/>
      <c r="Y257" s="40"/>
      <c r="Z257" s="40"/>
      <c r="AA257" s="40"/>
      <c r="AB257" s="40"/>
      <c r="AC257" s="40"/>
      <c r="AD257" s="40"/>
      <c r="AE257" s="40"/>
      <c r="AR257" s="217" t="s">
        <v>135</v>
      </c>
      <c r="AT257" s="217" t="s">
        <v>130</v>
      </c>
      <c r="AU257" s="217" t="s">
        <v>79</v>
      </c>
      <c r="AY257" s="19" t="s">
        <v>128</v>
      </c>
      <c r="BE257" s="218">
        <f>IF(N257="základní",J257,0)</f>
        <v>0</v>
      </c>
      <c r="BF257" s="218">
        <f>IF(N257="snížená",J257,0)</f>
        <v>0</v>
      </c>
      <c r="BG257" s="218">
        <f>IF(N257="zákl. přenesená",J257,0)</f>
        <v>0</v>
      </c>
      <c r="BH257" s="218">
        <f>IF(N257="sníž. přenesená",J257,0)</f>
        <v>0</v>
      </c>
      <c r="BI257" s="218">
        <f>IF(N257="nulová",J257,0)</f>
        <v>0</v>
      </c>
      <c r="BJ257" s="19" t="s">
        <v>77</v>
      </c>
      <c r="BK257" s="218">
        <f>ROUND(I257*H257,2)</f>
        <v>0</v>
      </c>
      <c r="BL257" s="19" t="s">
        <v>135</v>
      </c>
      <c r="BM257" s="217" t="s">
        <v>481</v>
      </c>
    </row>
    <row r="258" s="2" customFormat="1">
      <c r="A258" s="40"/>
      <c r="B258" s="41"/>
      <c r="C258" s="42"/>
      <c r="D258" s="219" t="s">
        <v>137</v>
      </c>
      <c r="E258" s="42"/>
      <c r="F258" s="220" t="s">
        <v>482</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137</v>
      </c>
      <c r="AU258" s="19" t="s">
        <v>79</v>
      </c>
    </row>
    <row r="259" s="2" customFormat="1">
      <c r="A259" s="40"/>
      <c r="B259" s="41"/>
      <c r="C259" s="42"/>
      <c r="D259" s="226" t="s">
        <v>160</v>
      </c>
      <c r="E259" s="42"/>
      <c r="F259" s="257" t="s">
        <v>478</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9" t="s">
        <v>160</v>
      </c>
      <c r="AU259" s="19" t="s">
        <v>79</v>
      </c>
    </row>
    <row r="260" s="14" customFormat="1">
      <c r="A260" s="14"/>
      <c r="B260" s="235"/>
      <c r="C260" s="236"/>
      <c r="D260" s="226" t="s">
        <v>139</v>
      </c>
      <c r="E260" s="237" t="s">
        <v>19</v>
      </c>
      <c r="F260" s="238" t="s">
        <v>483</v>
      </c>
      <c r="G260" s="236"/>
      <c r="H260" s="239">
        <v>1010.082</v>
      </c>
      <c r="I260" s="240"/>
      <c r="J260" s="236"/>
      <c r="K260" s="236"/>
      <c r="L260" s="241"/>
      <c r="M260" s="242"/>
      <c r="N260" s="243"/>
      <c r="O260" s="243"/>
      <c r="P260" s="243"/>
      <c r="Q260" s="243"/>
      <c r="R260" s="243"/>
      <c r="S260" s="243"/>
      <c r="T260" s="244"/>
      <c r="U260" s="14"/>
      <c r="V260" s="14"/>
      <c r="W260" s="14"/>
      <c r="X260" s="14"/>
      <c r="Y260" s="14"/>
      <c r="Z260" s="14"/>
      <c r="AA260" s="14"/>
      <c r="AB260" s="14"/>
      <c r="AC260" s="14"/>
      <c r="AD260" s="14"/>
      <c r="AE260" s="14"/>
      <c r="AT260" s="245" t="s">
        <v>139</v>
      </c>
      <c r="AU260" s="245" t="s">
        <v>79</v>
      </c>
      <c r="AV260" s="14" t="s">
        <v>79</v>
      </c>
      <c r="AW260" s="14" t="s">
        <v>31</v>
      </c>
      <c r="AX260" s="14" t="s">
        <v>69</v>
      </c>
      <c r="AY260" s="245" t="s">
        <v>128</v>
      </c>
    </row>
    <row r="261" s="15" customFormat="1">
      <c r="A261" s="15"/>
      <c r="B261" s="246"/>
      <c r="C261" s="247"/>
      <c r="D261" s="226" t="s">
        <v>139</v>
      </c>
      <c r="E261" s="248" t="s">
        <v>19</v>
      </c>
      <c r="F261" s="249" t="s">
        <v>142</v>
      </c>
      <c r="G261" s="247"/>
      <c r="H261" s="250">
        <v>1010.082</v>
      </c>
      <c r="I261" s="251"/>
      <c r="J261" s="247"/>
      <c r="K261" s="247"/>
      <c r="L261" s="252"/>
      <c r="M261" s="253"/>
      <c r="N261" s="254"/>
      <c r="O261" s="254"/>
      <c r="P261" s="254"/>
      <c r="Q261" s="254"/>
      <c r="R261" s="254"/>
      <c r="S261" s="254"/>
      <c r="T261" s="255"/>
      <c r="U261" s="15"/>
      <c r="V261" s="15"/>
      <c r="W261" s="15"/>
      <c r="X261" s="15"/>
      <c r="Y261" s="15"/>
      <c r="Z261" s="15"/>
      <c r="AA261" s="15"/>
      <c r="AB261" s="15"/>
      <c r="AC261" s="15"/>
      <c r="AD261" s="15"/>
      <c r="AE261" s="15"/>
      <c r="AT261" s="256" t="s">
        <v>139</v>
      </c>
      <c r="AU261" s="256" t="s">
        <v>79</v>
      </c>
      <c r="AV261" s="15" t="s">
        <v>135</v>
      </c>
      <c r="AW261" s="15" t="s">
        <v>31</v>
      </c>
      <c r="AX261" s="15" t="s">
        <v>77</v>
      </c>
      <c r="AY261" s="256" t="s">
        <v>128</v>
      </c>
    </row>
    <row r="262" s="2" customFormat="1" ht="37.8" customHeight="1">
      <c r="A262" s="40"/>
      <c r="B262" s="41"/>
      <c r="C262" s="206" t="s">
        <v>484</v>
      </c>
      <c r="D262" s="206" t="s">
        <v>130</v>
      </c>
      <c r="E262" s="207" t="s">
        <v>485</v>
      </c>
      <c r="F262" s="208" t="s">
        <v>486</v>
      </c>
      <c r="G262" s="209" t="s">
        <v>133</v>
      </c>
      <c r="H262" s="210">
        <v>69.796999999999997</v>
      </c>
      <c r="I262" s="211"/>
      <c r="J262" s="212">
        <f>ROUND(I262*H262,2)</f>
        <v>0</v>
      </c>
      <c r="K262" s="208" t="s">
        <v>134</v>
      </c>
      <c r="L262" s="46"/>
      <c r="M262" s="213" t="s">
        <v>19</v>
      </c>
      <c r="N262" s="214" t="s">
        <v>40</v>
      </c>
      <c r="O262" s="86"/>
      <c r="P262" s="215">
        <f>O262*H262</f>
        <v>0</v>
      </c>
      <c r="Q262" s="215">
        <v>0</v>
      </c>
      <c r="R262" s="215">
        <f>Q262*H262</f>
        <v>0</v>
      </c>
      <c r="S262" s="215">
        <v>0.029000000000000001</v>
      </c>
      <c r="T262" s="216">
        <f>S262*H262</f>
        <v>2.0241129999999998</v>
      </c>
      <c r="U262" s="40"/>
      <c r="V262" s="40"/>
      <c r="W262" s="40"/>
      <c r="X262" s="40"/>
      <c r="Y262" s="40"/>
      <c r="Z262" s="40"/>
      <c r="AA262" s="40"/>
      <c r="AB262" s="40"/>
      <c r="AC262" s="40"/>
      <c r="AD262" s="40"/>
      <c r="AE262" s="40"/>
      <c r="AR262" s="217" t="s">
        <v>135</v>
      </c>
      <c r="AT262" s="217" t="s">
        <v>130</v>
      </c>
      <c r="AU262" s="217" t="s">
        <v>79</v>
      </c>
      <c r="AY262" s="19" t="s">
        <v>128</v>
      </c>
      <c r="BE262" s="218">
        <f>IF(N262="základní",J262,0)</f>
        <v>0</v>
      </c>
      <c r="BF262" s="218">
        <f>IF(N262="snížená",J262,0)</f>
        <v>0</v>
      </c>
      <c r="BG262" s="218">
        <f>IF(N262="zákl. přenesená",J262,0)</f>
        <v>0</v>
      </c>
      <c r="BH262" s="218">
        <f>IF(N262="sníž. přenesená",J262,0)</f>
        <v>0</v>
      </c>
      <c r="BI262" s="218">
        <f>IF(N262="nulová",J262,0)</f>
        <v>0</v>
      </c>
      <c r="BJ262" s="19" t="s">
        <v>77</v>
      </c>
      <c r="BK262" s="218">
        <f>ROUND(I262*H262,2)</f>
        <v>0</v>
      </c>
      <c r="BL262" s="19" t="s">
        <v>135</v>
      </c>
      <c r="BM262" s="217" t="s">
        <v>487</v>
      </c>
    </row>
    <row r="263" s="2" customFormat="1">
      <c r="A263" s="40"/>
      <c r="B263" s="41"/>
      <c r="C263" s="42"/>
      <c r="D263" s="219" t="s">
        <v>137</v>
      </c>
      <c r="E263" s="42"/>
      <c r="F263" s="220" t="s">
        <v>488</v>
      </c>
      <c r="G263" s="42"/>
      <c r="H263" s="42"/>
      <c r="I263" s="221"/>
      <c r="J263" s="42"/>
      <c r="K263" s="42"/>
      <c r="L263" s="46"/>
      <c r="M263" s="222"/>
      <c r="N263" s="223"/>
      <c r="O263" s="86"/>
      <c r="P263" s="86"/>
      <c r="Q263" s="86"/>
      <c r="R263" s="86"/>
      <c r="S263" s="86"/>
      <c r="T263" s="87"/>
      <c r="U263" s="40"/>
      <c r="V263" s="40"/>
      <c r="W263" s="40"/>
      <c r="X263" s="40"/>
      <c r="Y263" s="40"/>
      <c r="Z263" s="40"/>
      <c r="AA263" s="40"/>
      <c r="AB263" s="40"/>
      <c r="AC263" s="40"/>
      <c r="AD263" s="40"/>
      <c r="AE263" s="40"/>
      <c r="AT263" s="19" t="s">
        <v>137</v>
      </c>
      <c r="AU263" s="19" t="s">
        <v>79</v>
      </c>
    </row>
    <row r="264" s="2" customFormat="1" ht="24.15" customHeight="1">
      <c r="A264" s="40"/>
      <c r="B264" s="41"/>
      <c r="C264" s="206" t="s">
        <v>489</v>
      </c>
      <c r="D264" s="206" t="s">
        <v>130</v>
      </c>
      <c r="E264" s="207" t="s">
        <v>490</v>
      </c>
      <c r="F264" s="208" t="s">
        <v>491</v>
      </c>
      <c r="G264" s="209" t="s">
        <v>157</v>
      </c>
      <c r="H264" s="210">
        <v>505.041</v>
      </c>
      <c r="I264" s="211"/>
      <c r="J264" s="212">
        <f>ROUND(I264*H264,2)</f>
        <v>0</v>
      </c>
      <c r="K264" s="208" t="s">
        <v>134</v>
      </c>
      <c r="L264" s="46"/>
      <c r="M264" s="213" t="s">
        <v>19</v>
      </c>
      <c r="N264" s="214" t="s">
        <v>40</v>
      </c>
      <c r="O264" s="86"/>
      <c r="P264" s="215">
        <f>O264*H264</f>
        <v>0</v>
      </c>
      <c r="Q264" s="215">
        <v>0</v>
      </c>
      <c r="R264" s="215">
        <f>Q264*H264</f>
        <v>0</v>
      </c>
      <c r="S264" s="215">
        <v>0.066000000000000003</v>
      </c>
      <c r="T264" s="216">
        <f>S264*H264</f>
        <v>33.332706000000002</v>
      </c>
      <c r="U264" s="40"/>
      <c r="V264" s="40"/>
      <c r="W264" s="40"/>
      <c r="X264" s="40"/>
      <c r="Y264" s="40"/>
      <c r="Z264" s="40"/>
      <c r="AA264" s="40"/>
      <c r="AB264" s="40"/>
      <c r="AC264" s="40"/>
      <c r="AD264" s="40"/>
      <c r="AE264" s="40"/>
      <c r="AR264" s="217" t="s">
        <v>135</v>
      </c>
      <c r="AT264" s="217" t="s">
        <v>130</v>
      </c>
      <c r="AU264" s="217" t="s">
        <v>79</v>
      </c>
      <c r="AY264" s="19" t="s">
        <v>128</v>
      </c>
      <c r="BE264" s="218">
        <f>IF(N264="základní",J264,0)</f>
        <v>0</v>
      </c>
      <c r="BF264" s="218">
        <f>IF(N264="snížená",J264,0)</f>
        <v>0</v>
      </c>
      <c r="BG264" s="218">
        <f>IF(N264="zákl. přenesená",J264,0)</f>
        <v>0</v>
      </c>
      <c r="BH264" s="218">
        <f>IF(N264="sníž. přenesená",J264,0)</f>
        <v>0</v>
      </c>
      <c r="BI264" s="218">
        <f>IF(N264="nulová",J264,0)</f>
        <v>0</v>
      </c>
      <c r="BJ264" s="19" t="s">
        <v>77</v>
      </c>
      <c r="BK264" s="218">
        <f>ROUND(I264*H264,2)</f>
        <v>0</v>
      </c>
      <c r="BL264" s="19" t="s">
        <v>135</v>
      </c>
      <c r="BM264" s="217" t="s">
        <v>492</v>
      </c>
    </row>
    <row r="265" s="2" customFormat="1">
      <c r="A265" s="40"/>
      <c r="B265" s="41"/>
      <c r="C265" s="42"/>
      <c r="D265" s="219" t="s">
        <v>137</v>
      </c>
      <c r="E265" s="42"/>
      <c r="F265" s="220" t="s">
        <v>493</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9" t="s">
        <v>137</v>
      </c>
      <c r="AU265" s="19" t="s">
        <v>79</v>
      </c>
    </row>
    <row r="266" s="2" customFormat="1">
      <c r="A266" s="40"/>
      <c r="B266" s="41"/>
      <c r="C266" s="42"/>
      <c r="D266" s="226" t="s">
        <v>160</v>
      </c>
      <c r="E266" s="42"/>
      <c r="F266" s="257" t="s">
        <v>494</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160</v>
      </c>
      <c r="AU266" s="19" t="s">
        <v>79</v>
      </c>
    </row>
    <row r="267" s="14" customFormat="1">
      <c r="A267" s="14"/>
      <c r="B267" s="235"/>
      <c r="C267" s="236"/>
      <c r="D267" s="226" t="s">
        <v>139</v>
      </c>
      <c r="E267" s="237" t="s">
        <v>19</v>
      </c>
      <c r="F267" s="238" t="s">
        <v>495</v>
      </c>
      <c r="G267" s="236"/>
      <c r="H267" s="239">
        <v>505.041</v>
      </c>
      <c r="I267" s="240"/>
      <c r="J267" s="236"/>
      <c r="K267" s="236"/>
      <c r="L267" s="241"/>
      <c r="M267" s="242"/>
      <c r="N267" s="243"/>
      <c r="O267" s="243"/>
      <c r="P267" s="243"/>
      <c r="Q267" s="243"/>
      <c r="R267" s="243"/>
      <c r="S267" s="243"/>
      <c r="T267" s="244"/>
      <c r="U267" s="14"/>
      <c r="V267" s="14"/>
      <c r="W267" s="14"/>
      <c r="X267" s="14"/>
      <c r="Y267" s="14"/>
      <c r="Z267" s="14"/>
      <c r="AA267" s="14"/>
      <c r="AB267" s="14"/>
      <c r="AC267" s="14"/>
      <c r="AD267" s="14"/>
      <c r="AE267" s="14"/>
      <c r="AT267" s="245" t="s">
        <v>139</v>
      </c>
      <c r="AU267" s="245" t="s">
        <v>79</v>
      </c>
      <c r="AV267" s="14" t="s">
        <v>79</v>
      </c>
      <c r="AW267" s="14" t="s">
        <v>31</v>
      </c>
      <c r="AX267" s="14" t="s">
        <v>69</v>
      </c>
      <c r="AY267" s="245" t="s">
        <v>128</v>
      </c>
    </row>
    <row r="268" s="13" customFormat="1">
      <c r="A268" s="13"/>
      <c r="B268" s="224"/>
      <c r="C268" s="225"/>
      <c r="D268" s="226" t="s">
        <v>139</v>
      </c>
      <c r="E268" s="227" t="s">
        <v>19</v>
      </c>
      <c r="F268" s="228" t="s">
        <v>496</v>
      </c>
      <c r="G268" s="225"/>
      <c r="H268" s="227" t="s">
        <v>19</v>
      </c>
      <c r="I268" s="229"/>
      <c r="J268" s="225"/>
      <c r="K268" s="225"/>
      <c r="L268" s="230"/>
      <c r="M268" s="231"/>
      <c r="N268" s="232"/>
      <c r="O268" s="232"/>
      <c r="P268" s="232"/>
      <c r="Q268" s="232"/>
      <c r="R268" s="232"/>
      <c r="S268" s="232"/>
      <c r="T268" s="233"/>
      <c r="U268" s="13"/>
      <c r="V268" s="13"/>
      <c r="W268" s="13"/>
      <c r="X268" s="13"/>
      <c r="Y268" s="13"/>
      <c r="Z268" s="13"/>
      <c r="AA268" s="13"/>
      <c r="AB268" s="13"/>
      <c r="AC268" s="13"/>
      <c r="AD268" s="13"/>
      <c r="AE268" s="13"/>
      <c r="AT268" s="234" t="s">
        <v>139</v>
      </c>
      <c r="AU268" s="234" t="s">
        <v>79</v>
      </c>
      <c r="AV268" s="13" t="s">
        <v>77</v>
      </c>
      <c r="AW268" s="13" t="s">
        <v>31</v>
      </c>
      <c r="AX268" s="13" t="s">
        <v>69</v>
      </c>
      <c r="AY268" s="234" t="s">
        <v>128</v>
      </c>
    </row>
    <row r="269" s="15" customFormat="1">
      <c r="A269" s="15"/>
      <c r="B269" s="246"/>
      <c r="C269" s="247"/>
      <c r="D269" s="226" t="s">
        <v>139</v>
      </c>
      <c r="E269" s="248" t="s">
        <v>19</v>
      </c>
      <c r="F269" s="249" t="s">
        <v>142</v>
      </c>
      <c r="G269" s="247"/>
      <c r="H269" s="250">
        <v>505.041</v>
      </c>
      <c r="I269" s="251"/>
      <c r="J269" s="247"/>
      <c r="K269" s="247"/>
      <c r="L269" s="252"/>
      <c r="M269" s="253"/>
      <c r="N269" s="254"/>
      <c r="O269" s="254"/>
      <c r="P269" s="254"/>
      <c r="Q269" s="254"/>
      <c r="R269" s="254"/>
      <c r="S269" s="254"/>
      <c r="T269" s="255"/>
      <c r="U269" s="15"/>
      <c r="V269" s="15"/>
      <c r="W269" s="15"/>
      <c r="X269" s="15"/>
      <c r="Y269" s="15"/>
      <c r="Z269" s="15"/>
      <c r="AA269" s="15"/>
      <c r="AB269" s="15"/>
      <c r="AC269" s="15"/>
      <c r="AD269" s="15"/>
      <c r="AE269" s="15"/>
      <c r="AT269" s="256" t="s">
        <v>139</v>
      </c>
      <c r="AU269" s="256" t="s">
        <v>79</v>
      </c>
      <c r="AV269" s="15" t="s">
        <v>135</v>
      </c>
      <c r="AW269" s="15" t="s">
        <v>31</v>
      </c>
      <c r="AX269" s="15" t="s">
        <v>77</v>
      </c>
      <c r="AY269" s="256" t="s">
        <v>128</v>
      </c>
    </row>
    <row r="270" s="2" customFormat="1" ht="33" customHeight="1">
      <c r="A270" s="40"/>
      <c r="B270" s="41"/>
      <c r="C270" s="206" t="s">
        <v>497</v>
      </c>
      <c r="D270" s="206" t="s">
        <v>130</v>
      </c>
      <c r="E270" s="207" t="s">
        <v>498</v>
      </c>
      <c r="F270" s="208" t="s">
        <v>499</v>
      </c>
      <c r="G270" s="209" t="s">
        <v>157</v>
      </c>
      <c r="H270" s="210">
        <v>1010.081</v>
      </c>
      <c r="I270" s="211"/>
      <c r="J270" s="212">
        <f>ROUND(I270*H270,2)</f>
        <v>0</v>
      </c>
      <c r="K270" s="208" t="s">
        <v>134</v>
      </c>
      <c r="L270" s="46"/>
      <c r="M270" s="213" t="s">
        <v>19</v>
      </c>
      <c r="N270" s="214" t="s">
        <v>40</v>
      </c>
      <c r="O270" s="86"/>
      <c r="P270" s="215">
        <f>O270*H270</f>
        <v>0</v>
      </c>
      <c r="Q270" s="215">
        <v>0</v>
      </c>
      <c r="R270" s="215">
        <f>Q270*H270</f>
        <v>0</v>
      </c>
      <c r="S270" s="215">
        <v>0.070000000000000007</v>
      </c>
      <c r="T270" s="216">
        <f>S270*H270</f>
        <v>70.705670000000012</v>
      </c>
      <c r="U270" s="40"/>
      <c r="V270" s="40"/>
      <c r="W270" s="40"/>
      <c r="X270" s="40"/>
      <c r="Y270" s="40"/>
      <c r="Z270" s="40"/>
      <c r="AA270" s="40"/>
      <c r="AB270" s="40"/>
      <c r="AC270" s="40"/>
      <c r="AD270" s="40"/>
      <c r="AE270" s="40"/>
      <c r="AR270" s="217" t="s">
        <v>135</v>
      </c>
      <c r="AT270" s="217" t="s">
        <v>130</v>
      </c>
      <c r="AU270" s="217" t="s">
        <v>79</v>
      </c>
      <c r="AY270" s="19" t="s">
        <v>128</v>
      </c>
      <c r="BE270" s="218">
        <f>IF(N270="základní",J270,0)</f>
        <v>0</v>
      </c>
      <c r="BF270" s="218">
        <f>IF(N270="snížená",J270,0)</f>
        <v>0</v>
      </c>
      <c r="BG270" s="218">
        <f>IF(N270="zákl. přenesená",J270,0)</f>
        <v>0</v>
      </c>
      <c r="BH270" s="218">
        <f>IF(N270="sníž. přenesená",J270,0)</f>
        <v>0</v>
      </c>
      <c r="BI270" s="218">
        <f>IF(N270="nulová",J270,0)</f>
        <v>0</v>
      </c>
      <c r="BJ270" s="19" t="s">
        <v>77</v>
      </c>
      <c r="BK270" s="218">
        <f>ROUND(I270*H270,2)</f>
        <v>0</v>
      </c>
      <c r="BL270" s="19" t="s">
        <v>135</v>
      </c>
      <c r="BM270" s="217" t="s">
        <v>500</v>
      </c>
    </row>
    <row r="271" s="2" customFormat="1">
      <c r="A271" s="40"/>
      <c r="B271" s="41"/>
      <c r="C271" s="42"/>
      <c r="D271" s="219" t="s">
        <v>137</v>
      </c>
      <c r="E271" s="42"/>
      <c r="F271" s="220" t="s">
        <v>501</v>
      </c>
      <c r="G271" s="42"/>
      <c r="H271" s="42"/>
      <c r="I271" s="221"/>
      <c r="J271" s="42"/>
      <c r="K271" s="42"/>
      <c r="L271" s="46"/>
      <c r="M271" s="222"/>
      <c r="N271" s="223"/>
      <c r="O271" s="86"/>
      <c r="P271" s="86"/>
      <c r="Q271" s="86"/>
      <c r="R271" s="86"/>
      <c r="S271" s="86"/>
      <c r="T271" s="87"/>
      <c r="U271" s="40"/>
      <c r="V271" s="40"/>
      <c r="W271" s="40"/>
      <c r="X271" s="40"/>
      <c r="Y271" s="40"/>
      <c r="Z271" s="40"/>
      <c r="AA271" s="40"/>
      <c r="AB271" s="40"/>
      <c r="AC271" s="40"/>
      <c r="AD271" s="40"/>
      <c r="AE271" s="40"/>
      <c r="AT271" s="19" t="s">
        <v>137</v>
      </c>
      <c r="AU271" s="19" t="s">
        <v>79</v>
      </c>
    </row>
    <row r="272" s="2" customFormat="1">
      <c r="A272" s="40"/>
      <c r="B272" s="41"/>
      <c r="C272" s="42"/>
      <c r="D272" s="226" t="s">
        <v>160</v>
      </c>
      <c r="E272" s="42"/>
      <c r="F272" s="257" t="s">
        <v>502</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160</v>
      </c>
      <c r="AU272" s="19" t="s">
        <v>79</v>
      </c>
    </row>
    <row r="273" s="14" customFormat="1">
      <c r="A273" s="14"/>
      <c r="B273" s="235"/>
      <c r="C273" s="236"/>
      <c r="D273" s="226" t="s">
        <v>139</v>
      </c>
      <c r="E273" s="237" t="s">
        <v>19</v>
      </c>
      <c r="F273" s="238" t="s">
        <v>503</v>
      </c>
      <c r="G273" s="236"/>
      <c r="H273" s="239">
        <v>1010.081</v>
      </c>
      <c r="I273" s="240"/>
      <c r="J273" s="236"/>
      <c r="K273" s="236"/>
      <c r="L273" s="241"/>
      <c r="M273" s="242"/>
      <c r="N273" s="243"/>
      <c r="O273" s="243"/>
      <c r="P273" s="243"/>
      <c r="Q273" s="243"/>
      <c r="R273" s="243"/>
      <c r="S273" s="243"/>
      <c r="T273" s="244"/>
      <c r="U273" s="14"/>
      <c r="V273" s="14"/>
      <c r="W273" s="14"/>
      <c r="X273" s="14"/>
      <c r="Y273" s="14"/>
      <c r="Z273" s="14"/>
      <c r="AA273" s="14"/>
      <c r="AB273" s="14"/>
      <c r="AC273" s="14"/>
      <c r="AD273" s="14"/>
      <c r="AE273" s="14"/>
      <c r="AT273" s="245" t="s">
        <v>139</v>
      </c>
      <c r="AU273" s="245" t="s">
        <v>79</v>
      </c>
      <c r="AV273" s="14" t="s">
        <v>79</v>
      </c>
      <c r="AW273" s="14" t="s">
        <v>31</v>
      </c>
      <c r="AX273" s="14" t="s">
        <v>69</v>
      </c>
      <c r="AY273" s="245" t="s">
        <v>128</v>
      </c>
    </row>
    <row r="274" s="15" customFormat="1">
      <c r="A274" s="15"/>
      <c r="B274" s="246"/>
      <c r="C274" s="247"/>
      <c r="D274" s="226" t="s">
        <v>139</v>
      </c>
      <c r="E274" s="248" t="s">
        <v>19</v>
      </c>
      <c r="F274" s="249" t="s">
        <v>142</v>
      </c>
      <c r="G274" s="247"/>
      <c r="H274" s="250">
        <v>1010.081</v>
      </c>
      <c r="I274" s="251"/>
      <c r="J274" s="247"/>
      <c r="K274" s="247"/>
      <c r="L274" s="252"/>
      <c r="M274" s="253"/>
      <c r="N274" s="254"/>
      <c r="O274" s="254"/>
      <c r="P274" s="254"/>
      <c r="Q274" s="254"/>
      <c r="R274" s="254"/>
      <c r="S274" s="254"/>
      <c r="T274" s="255"/>
      <c r="U274" s="15"/>
      <c r="V274" s="15"/>
      <c r="W274" s="15"/>
      <c r="X274" s="15"/>
      <c r="Y274" s="15"/>
      <c r="Z274" s="15"/>
      <c r="AA274" s="15"/>
      <c r="AB274" s="15"/>
      <c r="AC274" s="15"/>
      <c r="AD274" s="15"/>
      <c r="AE274" s="15"/>
      <c r="AT274" s="256" t="s">
        <v>139</v>
      </c>
      <c r="AU274" s="256" t="s">
        <v>79</v>
      </c>
      <c r="AV274" s="15" t="s">
        <v>135</v>
      </c>
      <c r="AW274" s="15" t="s">
        <v>31</v>
      </c>
      <c r="AX274" s="15" t="s">
        <v>77</v>
      </c>
      <c r="AY274" s="256" t="s">
        <v>128</v>
      </c>
    </row>
    <row r="275" s="2" customFormat="1" ht="24.15" customHeight="1">
      <c r="A275" s="40"/>
      <c r="B275" s="41"/>
      <c r="C275" s="206" t="s">
        <v>504</v>
      </c>
      <c r="D275" s="206" t="s">
        <v>130</v>
      </c>
      <c r="E275" s="207" t="s">
        <v>505</v>
      </c>
      <c r="F275" s="208" t="s">
        <v>506</v>
      </c>
      <c r="G275" s="209" t="s">
        <v>157</v>
      </c>
      <c r="H275" s="210">
        <v>505.041</v>
      </c>
      <c r="I275" s="211"/>
      <c r="J275" s="212">
        <f>ROUND(I275*H275,2)</f>
        <v>0</v>
      </c>
      <c r="K275" s="208" t="s">
        <v>19</v>
      </c>
      <c r="L275" s="46"/>
      <c r="M275" s="213" t="s">
        <v>19</v>
      </c>
      <c r="N275" s="214" t="s">
        <v>40</v>
      </c>
      <c r="O275" s="86"/>
      <c r="P275" s="215">
        <f>O275*H275</f>
        <v>0</v>
      </c>
      <c r="Q275" s="215">
        <v>0.0088999999999999999</v>
      </c>
      <c r="R275" s="215">
        <f>Q275*H275</f>
        <v>4.4948648999999996</v>
      </c>
      <c r="S275" s="215">
        <v>0</v>
      </c>
      <c r="T275" s="216">
        <f>S275*H275</f>
        <v>0</v>
      </c>
      <c r="U275" s="40"/>
      <c r="V275" s="40"/>
      <c r="W275" s="40"/>
      <c r="X275" s="40"/>
      <c r="Y275" s="40"/>
      <c r="Z275" s="40"/>
      <c r="AA275" s="40"/>
      <c r="AB275" s="40"/>
      <c r="AC275" s="40"/>
      <c r="AD275" s="40"/>
      <c r="AE275" s="40"/>
      <c r="AR275" s="217" t="s">
        <v>135</v>
      </c>
      <c r="AT275" s="217" t="s">
        <v>130</v>
      </c>
      <c r="AU275" s="217" t="s">
        <v>79</v>
      </c>
      <c r="AY275" s="19" t="s">
        <v>128</v>
      </c>
      <c r="BE275" s="218">
        <f>IF(N275="základní",J275,0)</f>
        <v>0</v>
      </c>
      <c r="BF275" s="218">
        <f>IF(N275="snížená",J275,0)</f>
        <v>0</v>
      </c>
      <c r="BG275" s="218">
        <f>IF(N275="zákl. přenesená",J275,0)</f>
        <v>0</v>
      </c>
      <c r="BH275" s="218">
        <f>IF(N275="sníž. přenesená",J275,0)</f>
        <v>0</v>
      </c>
      <c r="BI275" s="218">
        <f>IF(N275="nulová",J275,0)</f>
        <v>0</v>
      </c>
      <c r="BJ275" s="19" t="s">
        <v>77</v>
      </c>
      <c r="BK275" s="218">
        <f>ROUND(I275*H275,2)</f>
        <v>0</v>
      </c>
      <c r="BL275" s="19" t="s">
        <v>135</v>
      </c>
      <c r="BM275" s="217" t="s">
        <v>507</v>
      </c>
    </row>
    <row r="276" s="2" customFormat="1">
      <c r="A276" s="40"/>
      <c r="B276" s="41"/>
      <c r="C276" s="42"/>
      <c r="D276" s="226" t="s">
        <v>160</v>
      </c>
      <c r="E276" s="42"/>
      <c r="F276" s="257" t="s">
        <v>508</v>
      </c>
      <c r="G276" s="42"/>
      <c r="H276" s="42"/>
      <c r="I276" s="221"/>
      <c r="J276" s="42"/>
      <c r="K276" s="42"/>
      <c r="L276" s="46"/>
      <c r="M276" s="222"/>
      <c r="N276" s="223"/>
      <c r="O276" s="86"/>
      <c r="P276" s="86"/>
      <c r="Q276" s="86"/>
      <c r="R276" s="86"/>
      <c r="S276" s="86"/>
      <c r="T276" s="87"/>
      <c r="U276" s="40"/>
      <c r="V276" s="40"/>
      <c r="W276" s="40"/>
      <c r="X276" s="40"/>
      <c r="Y276" s="40"/>
      <c r="Z276" s="40"/>
      <c r="AA276" s="40"/>
      <c r="AB276" s="40"/>
      <c r="AC276" s="40"/>
      <c r="AD276" s="40"/>
      <c r="AE276" s="40"/>
      <c r="AT276" s="19" t="s">
        <v>160</v>
      </c>
      <c r="AU276" s="19" t="s">
        <v>79</v>
      </c>
    </row>
    <row r="277" s="14" customFormat="1">
      <c r="A277" s="14"/>
      <c r="B277" s="235"/>
      <c r="C277" s="236"/>
      <c r="D277" s="226" t="s">
        <v>139</v>
      </c>
      <c r="E277" s="237" t="s">
        <v>19</v>
      </c>
      <c r="F277" s="238" t="s">
        <v>495</v>
      </c>
      <c r="G277" s="236"/>
      <c r="H277" s="239">
        <v>505.041</v>
      </c>
      <c r="I277" s="240"/>
      <c r="J277" s="236"/>
      <c r="K277" s="236"/>
      <c r="L277" s="241"/>
      <c r="M277" s="242"/>
      <c r="N277" s="243"/>
      <c r="O277" s="243"/>
      <c r="P277" s="243"/>
      <c r="Q277" s="243"/>
      <c r="R277" s="243"/>
      <c r="S277" s="243"/>
      <c r="T277" s="244"/>
      <c r="U277" s="14"/>
      <c r="V277" s="14"/>
      <c r="W277" s="14"/>
      <c r="X277" s="14"/>
      <c r="Y277" s="14"/>
      <c r="Z277" s="14"/>
      <c r="AA277" s="14"/>
      <c r="AB277" s="14"/>
      <c r="AC277" s="14"/>
      <c r="AD277" s="14"/>
      <c r="AE277" s="14"/>
      <c r="AT277" s="245" t="s">
        <v>139</v>
      </c>
      <c r="AU277" s="245" t="s">
        <v>79</v>
      </c>
      <c r="AV277" s="14" t="s">
        <v>79</v>
      </c>
      <c r="AW277" s="14" t="s">
        <v>31</v>
      </c>
      <c r="AX277" s="14" t="s">
        <v>69</v>
      </c>
      <c r="AY277" s="245" t="s">
        <v>128</v>
      </c>
    </row>
    <row r="278" s="13" customFormat="1">
      <c r="A278" s="13"/>
      <c r="B278" s="224"/>
      <c r="C278" s="225"/>
      <c r="D278" s="226" t="s">
        <v>139</v>
      </c>
      <c r="E278" s="227" t="s">
        <v>19</v>
      </c>
      <c r="F278" s="228" t="s">
        <v>509</v>
      </c>
      <c r="G278" s="225"/>
      <c r="H278" s="227" t="s">
        <v>19</v>
      </c>
      <c r="I278" s="229"/>
      <c r="J278" s="225"/>
      <c r="K278" s="225"/>
      <c r="L278" s="230"/>
      <c r="M278" s="231"/>
      <c r="N278" s="232"/>
      <c r="O278" s="232"/>
      <c r="P278" s="232"/>
      <c r="Q278" s="232"/>
      <c r="R278" s="232"/>
      <c r="S278" s="232"/>
      <c r="T278" s="233"/>
      <c r="U278" s="13"/>
      <c r="V278" s="13"/>
      <c r="W278" s="13"/>
      <c r="X278" s="13"/>
      <c r="Y278" s="13"/>
      <c r="Z278" s="13"/>
      <c r="AA278" s="13"/>
      <c r="AB278" s="13"/>
      <c r="AC278" s="13"/>
      <c r="AD278" s="13"/>
      <c r="AE278" s="13"/>
      <c r="AT278" s="234" t="s">
        <v>139</v>
      </c>
      <c r="AU278" s="234" t="s">
        <v>79</v>
      </c>
      <c r="AV278" s="13" t="s">
        <v>77</v>
      </c>
      <c r="AW278" s="13" t="s">
        <v>31</v>
      </c>
      <c r="AX278" s="13" t="s">
        <v>69</v>
      </c>
      <c r="AY278" s="234" t="s">
        <v>128</v>
      </c>
    </row>
    <row r="279" s="15" customFormat="1">
      <c r="A279" s="15"/>
      <c r="B279" s="246"/>
      <c r="C279" s="247"/>
      <c r="D279" s="226" t="s">
        <v>139</v>
      </c>
      <c r="E279" s="248" t="s">
        <v>19</v>
      </c>
      <c r="F279" s="249" t="s">
        <v>142</v>
      </c>
      <c r="G279" s="247"/>
      <c r="H279" s="250">
        <v>505.041</v>
      </c>
      <c r="I279" s="251"/>
      <c r="J279" s="247"/>
      <c r="K279" s="247"/>
      <c r="L279" s="252"/>
      <c r="M279" s="253"/>
      <c r="N279" s="254"/>
      <c r="O279" s="254"/>
      <c r="P279" s="254"/>
      <c r="Q279" s="254"/>
      <c r="R279" s="254"/>
      <c r="S279" s="254"/>
      <c r="T279" s="255"/>
      <c r="U279" s="15"/>
      <c r="V279" s="15"/>
      <c r="W279" s="15"/>
      <c r="X279" s="15"/>
      <c r="Y279" s="15"/>
      <c r="Z279" s="15"/>
      <c r="AA279" s="15"/>
      <c r="AB279" s="15"/>
      <c r="AC279" s="15"/>
      <c r="AD279" s="15"/>
      <c r="AE279" s="15"/>
      <c r="AT279" s="256" t="s">
        <v>139</v>
      </c>
      <c r="AU279" s="256" t="s">
        <v>79</v>
      </c>
      <c r="AV279" s="15" t="s">
        <v>135</v>
      </c>
      <c r="AW279" s="15" t="s">
        <v>31</v>
      </c>
      <c r="AX279" s="15" t="s">
        <v>77</v>
      </c>
      <c r="AY279" s="256" t="s">
        <v>128</v>
      </c>
    </row>
    <row r="280" s="12" customFormat="1" ht="22.8" customHeight="1">
      <c r="A280" s="12"/>
      <c r="B280" s="190"/>
      <c r="C280" s="191"/>
      <c r="D280" s="192" t="s">
        <v>68</v>
      </c>
      <c r="E280" s="204" t="s">
        <v>510</v>
      </c>
      <c r="F280" s="204" t="s">
        <v>511</v>
      </c>
      <c r="G280" s="191"/>
      <c r="H280" s="191"/>
      <c r="I280" s="194"/>
      <c r="J280" s="205">
        <f>BK280</f>
        <v>0</v>
      </c>
      <c r="K280" s="191"/>
      <c r="L280" s="196"/>
      <c r="M280" s="197"/>
      <c r="N280" s="198"/>
      <c r="O280" s="198"/>
      <c r="P280" s="199">
        <f>SUM(P281:P309)</f>
        <v>0</v>
      </c>
      <c r="Q280" s="198"/>
      <c r="R280" s="199">
        <f>SUM(R281:R309)</f>
        <v>0</v>
      </c>
      <c r="S280" s="198"/>
      <c r="T280" s="200">
        <f>SUM(T281:T309)</f>
        <v>0</v>
      </c>
      <c r="U280" s="12"/>
      <c r="V280" s="12"/>
      <c r="W280" s="12"/>
      <c r="X280" s="12"/>
      <c r="Y280" s="12"/>
      <c r="Z280" s="12"/>
      <c r="AA280" s="12"/>
      <c r="AB280" s="12"/>
      <c r="AC280" s="12"/>
      <c r="AD280" s="12"/>
      <c r="AE280" s="12"/>
      <c r="AR280" s="201" t="s">
        <v>77</v>
      </c>
      <c r="AT280" s="202" t="s">
        <v>68</v>
      </c>
      <c r="AU280" s="202" t="s">
        <v>77</v>
      </c>
      <c r="AY280" s="201" t="s">
        <v>128</v>
      </c>
      <c r="BK280" s="203">
        <f>SUM(BK281:BK309)</f>
        <v>0</v>
      </c>
    </row>
    <row r="281" s="2" customFormat="1" ht="37.8" customHeight="1">
      <c r="A281" s="40"/>
      <c r="B281" s="41"/>
      <c r="C281" s="206" t="s">
        <v>512</v>
      </c>
      <c r="D281" s="206" t="s">
        <v>130</v>
      </c>
      <c r="E281" s="207" t="s">
        <v>513</v>
      </c>
      <c r="F281" s="208" t="s">
        <v>514</v>
      </c>
      <c r="G281" s="209" t="s">
        <v>195</v>
      </c>
      <c r="H281" s="210">
        <v>1322.877</v>
      </c>
      <c r="I281" s="211"/>
      <c r="J281" s="212">
        <f>ROUND(I281*H281,2)</f>
        <v>0</v>
      </c>
      <c r="K281" s="208" t="s">
        <v>134</v>
      </c>
      <c r="L281" s="46"/>
      <c r="M281" s="213" t="s">
        <v>19</v>
      </c>
      <c r="N281" s="214" t="s">
        <v>40</v>
      </c>
      <c r="O281" s="86"/>
      <c r="P281" s="215">
        <f>O281*H281</f>
        <v>0</v>
      </c>
      <c r="Q281" s="215">
        <v>0</v>
      </c>
      <c r="R281" s="215">
        <f>Q281*H281</f>
        <v>0</v>
      </c>
      <c r="S281" s="215">
        <v>0</v>
      </c>
      <c r="T281" s="216">
        <f>S281*H281</f>
        <v>0</v>
      </c>
      <c r="U281" s="40"/>
      <c r="V281" s="40"/>
      <c r="W281" s="40"/>
      <c r="X281" s="40"/>
      <c r="Y281" s="40"/>
      <c r="Z281" s="40"/>
      <c r="AA281" s="40"/>
      <c r="AB281" s="40"/>
      <c r="AC281" s="40"/>
      <c r="AD281" s="40"/>
      <c r="AE281" s="40"/>
      <c r="AR281" s="217" t="s">
        <v>135</v>
      </c>
      <c r="AT281" s="217" t="s">
        <v>130</v>
      </c>
      <c r="AU281" s="217" t="s">
        <v>79</v>
      </c>
      <c r="AY281" s="19" t="s">
        <v>128</v>
      </c>
      <c r="BE281" s="218">
        <f>IF(N281="základní",J281,0)</f>
        <v>0</v>
      </c>
      <c r="BF281" s="218">
        <f>IF(N281="snížená",J281,0)</f>
        <v>0</v>
      </c>
      <c r="BG281" s="218">
        <f>IF(N281="zákl. přenesená",J281,0)</f>
        <v>0</v>
      </c>
      <c r="BH281" s="218">
        <f>IF(N281="sníž. přenesená",J281,0)</f>
        <v>0</v>
      </c>
      <c r="BI281" s="218">
        <f>IF(N281="nulová",J281,0)</f>
        <v>0</v>
      </c>
      <c r="BJ281" s="19" t="s">
        <v>77</v>
      </c>
      <c r="BK281" s="218">
        <f>ROUND(I281*H281,2)</f>
        <v>0</v>
      </c>
      <c r="BL281" s="19" t="s">
        <v>135</v>
      </c>
      <c r="BM281" s="217" t="s">
        <v>515</v>
      </c>
    </row>
    <row r="282" s="2" customFormat="1">
      <c r="A282" s="40"/>
      <c r="B282" s="41"/>
      <c r="C282" s="42"/>
      <c r="D282" s="219" t="s">
        <v>137</v>
      </c>
      <c r="E282" s="42"/>
      <c r="F282" s="220" t="s">
        <v>516</v>
      </c>
      <c r="G282" s="42"/>
      <c r="H282" s="42"/>
      <c r="I282" s="221"/>
      <c r="J282" s="42"/>
      <c r="K282" s="42"/>
      <c r="L282" s="46"/>
      <c r="M282" s="222"/>
      <c r="N282" s="223"/>
      <c r="O282" s="86"/>
      <c r="P282" s="86"/>
      <c r="Q282" s="86"/>
      <c r="R282" s="86"/>
      <c r="S282" s="86"/>
      <c r="T282" s="87"/>
      <c r="U282" s="40"/>
      <c r="V282" s="40"/>
      <c r="W282" s="40"/>
      <c r="X282" s="40"/>
      <c r="Y282" s="40"/>
      <c r="Z282" s="40"/>
      <c r="AA282" s="40"/>
      <c r="AB282" s="40"/>
      <c r="AC282" s="40"/>
      <c r="AD282" s="40"/>
      <c r="AE282" s="40"/>
      <c r="AT282" s="19" t="s">
        <v>137</v>
      </c>
      <c r="AU282" s="19" t="s">
        <v>79</v>
      </c>
    </row>
    <row r="283" s="2" customFormat="1">
      <c r="A283" s="40"/>
      <c r="B283" s="41"/>
      <c r="C283" s="42"/>
      <c r="D283" s="226" t="s">
        <v>160</v>
      </c>
      <c r="E283" s="42"/>
      <c r="F283" s="257" t="s">
        <v>517</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160</v>
      </c>
      <c r="AU283" s="19" t="s">
        <v>79</v>
      </c>
    </row>
    <row r="284" s="2" customFormat="1" ht="33" customHeight="1">
      <c r="A284" s="40"/>
      <c r="B284" s="41"/>
      <c r="C284" s="206" t="s">
        <v>518</v>
      </c>
      <c r="D284" s="206" t="s">
        <v>130</v>
      </c>
      <c r="E284" s="207" t="s">
        <v>519</v>
      </c>
      <c r="F284" s="208" t="s">
        <v>520</v>
      </c>
      <c r="G284" s="209" t="s">
        <v>195</v>
      </c>
      <c r="H284" s="210">
        <v>1322.877</v>
      </c>
      <c r="I284" s="211"/>
      <c r="J284" s="212">
        <f>ROUND(I284*H284,2)</f>
        <v>0</v>
      </c>
      <c r="K284" s="208" t="s">
        <v>134</v>
      </c>
      <c r="L284" s="46"/>
      <c r="M284" s="213" t="s">
        <v>19</v>
      </c>
      <c r="N284" s="214" t="s">
        <v>40</v>
      </c>
      <c r="O284" s="86"/>
      <c r="P284" s="215">
        <f>O284*H284</f>
        <v>0</v>
      </c>
      <c r="Q284" s="215">
        <v>0</v>
      </c>
      <c r="R284" s="215">
        <f>Q284*H284</f>
        <v>0</v>
      </c>
      <c r="S284" s="215">
        <v>0</v>
      </c>
      <c r="T284" s="216">
        <f>S284*H284</f>
        <v>0</v>
      </c>
      <c r="U284" s="40"/>
      <c r="V284" s="40"/>
      <c r="W284" s="40"/>
      <c r="X284" s="40"/>
      <c r="Y284" s="40"/>
      <c r="Z284" s="40"/>
      <c r="AA284" s="40"/>
      <c r="AB284" s="40"/>
      <c r="AC284" s="40"/>
      <c r="AD284" s="40"/>
      <c r="AE284" s="40"/>
      <c r="AR284" s="217" t="s">
        <v>135</v>
      </c>
      <c r="AT284" s="217" t="s">
        <v>130</v>
      </c>
      <c r="AU284" s="217" t="s">
        <v>79</v>
      </c>
      <c r="AY284" s="19" t="s">
        <v>128</v>
      </c>
      <c r="BE284" s="218">
        <f>IF(N284="základní",J284,0)</f>
        <v>0</v>
      </c>
      <c r="BF284" s="218">
        <f>IF(N284="snížená",J284,0)</f>
        <v>0</v>
      </c>
      <c r="BG284" s="218">
        <f>IF(N284="zákl. přenesená",J284,0)</f>
        <v>0</v>
      </c>
      <c r="BH284" s="218">
        <f>IF(N284="sníž. přenesená",J284,0)</f>
        <v>0</v>
      </c>
      <c r="BI284" s="218">
        <f>IF(N284="nulová",J284,0)</f>
        <v>0</v>
      </c>
      <c r="BJ284" s="19" t="s">
        <v>77</v>
      </c>
      <c r="BK284" s="218">
        <f>ROUND(I284*H284,2)</f>
        <v>0</v>
      </c>
      <c r="BL284" s="19" t="s">
        <v>135</v>
      </c>
      <c r="BM284" s="217" t="s">
        <v>521</v>
      </c>
    </row>
    <row r="285" s="2" customFormat="1">
      <c r="A285" s="40"/>
      <c r="B285" s="41"/>
      <c r="C285" s="42"/>
      <c r="D285" s="219" t="s">
        <v>137</v>
      </c>
      <c r="E285" s="42"/>
      <c r="F285" s="220" t="s">
        <v>522</v>
      </c>
      <c r="G285" s="42"/>
      <c r="H285" s="42"/>
      <c r="I285" s="221"/>
      <c r="J285" s="42"/>
      <c r="K285" s="42"/>
      <c r="L285" s="46"/>
      <c r="M285" s="222"/>
      <c r="N285" s="223"/>
      <c r="O285" s="86"/>
      <c r="P285" s="86"/>
      <c r="Q285" s="86"/>
      <c r="R285" s="86"/>
      <c r="S285" s="86"/>
      <c r="T285" s="87"/>
      <c r="U285" s="40"/>
      <c r="V285" s="40"/>
      <c r="W285" s="40"/>
      <c r="X285" s="40"/>
      <c r="Y285" s="40"/>
      <c r="Z285" s="40"/>
      <c r="AA285" s="40"/>
      <c r="AB285" s="40"/>
      <c r="AC285" s="40"/>
      <c r="AD285" s="40"/>
      <c r="AE285" s="40"/>
      <c r="AT285" s="19" t="s">
        <v>137</v>
      </c>
      <c r="AU285" s="19" t="s">
        <v>79</v>
      </c>
    </row>
    <row r="286" s="2" customFormat="1">
      <c r="A286" s="40"/>
      <c r="B286" s="41"/>
      <c r="C286" s="42"/>
      <c r="D286" s="226" t="s">
        <v>160</v>
      </c>
      <c r="E286" s="42"/>
      <c r="F286" s="257" t="s">
        <v>523</v>
      </c>
      <c r="G286" s="42"/>
      <c r="H286" s="42"/>
      <c r="I286" s="221"/>
      <c r="J286" s="42"/>
      <c r="K286" s="42"/>
      <c r="L286" s="46"/>
      <c r="M286" s="222"/>
      <c r="N286" s="223"/>
      <c r="O286" s="86"/>
      <c r="P286" s="86"/>
      <c r="Q286" s="86"/>
      <c r="R286" s="86"/>
      <c r="S286" s="86"/>
      <c r="T286" s="87"/>
      <c r="U286" s="40"/>
      <c r="V286" s="40"/>
      <c r="W286" s="40"/>
      <c r="X286" s="40"/>
      <c r="Y286" s="40"/>
      <c r="Z286" s="40"/>
      <c r="AA286" s="40"/>
      <c r="AB286" s="40"/>
      <c r="AC286" s="40"/>
      <c r="AD286" s="40"/>
      <c r="AE286" s="40"/>
      <c r="AT286" s="19" t="s">
        <v>160</v>
      </c>
      <c r="AU286" s="19" t="s">
        <v>79</v>
      </c>
    </row>
    <row r="287" s="2" customFormat="1" ht="44.25" customHeight="1">
      <c r="A287" s="40"/>
      <c r="B287" s="41"/>
      <c r="C287" s="206" t="s">
        <v>524</v>
      </c>
      <c r="D287" s="206" t="s">
        <v>130</v>
      </c>
      <c r="E287" s="207" t="s">
        <v>525</v>
      </c>
      <c r="F287" s="208" t="s">
        <v>526</v>
      </c>
      <c r="G287" s="209" t="s">
        <v>195</v>
      </c>
      <c r="H287" s="210">
        <v>18520.277999999998</v>
      </c>
      <c r="I287" s="211"/>
      <c r="J287" s="212">
        <f>ROUND(I287*H287,2)</f>
        <v>0</v>
      </c>
      <c r="K287" s="208" t="s">
        <v>134</v>
      </c>
      <c r="L287" s="46"/>
      <c r="M287" s="213" t="s">
        <v>19</v>
      </c>
      <c r="N287" s="214" t="s">
        <v>40</v>
      </c>
      <c r="O287" s="86"/>
      <c r="P287" s="215">
        <f>O287*H287</f>
        <v>0</v>
      </c>
      <c r="Q287" s="215">
        <v>0</v>
      </c>
      <c r="R287" s="215">
        <f>Q287*H287</f>
        <v>0</v>
      </c>
      <c r="S287" s="215">
        <v>0</v>
      </c>
      <c r="T287" s="216">
        <f>S287*H287</f>
        <v>0</v>
      </c>
      <c r="U287" s="40"/>
      <c r="V287" s="40"/>
      <c r="W287" s="40"/>
      <c r="X287" s="40"/>
      <c r="Y287" s="40"/>
      <c r="Z287" s="40"/>
      <c r="AA287" s="40"/>
      <c r="AB287" s="40"/>
      <c r="AC287" s="40"/>
      <c r="AD287" s="40"/>
      <c r="AE287" s="40"/>
      <c r="AR287" s="217" t="s">
        <v>135</v>
      </c>
      <c r="AT287" s="217" t="s">
        <v>130</v>
      </c>
      <c r="AU287" s="217" t="s">
        <v>79</v>
      </c>
      <c r="AY287" s="19" t="s">
        <v>128</v>
      </c>
      <c r="BE287" s="218">
        <f>IF(N287="základní",J287,0)</f>
        <v>0</v>
      </c>
      <c r="BF287" s="218">
        <f>IF(N287="snížená",J287,0)</f>
        <v>0</v>
      </c>
      <c r="BG287" s="218">
        <f>IF(N287="zákl. přenesená",J287,0)</f>
        <v>0</v>
      </c>
      <c r="BH287" s="218">
        <f>IF(N287="sníž. přenesená",J287,0)</f>
        <v>0</v>
      </c>
      <c r="BI287" s="218">
        <f>IF(N287="nulová",J287,0)</f>
        <v>0</v>
      </c>
      <c r="BJ287" s="19" t="s">
        <v>77</v>
      </c>
      <c r="BK287" s="218">
        <f>ROUND(I287*H287,2)</f>
        <v>0</v>
      </c>
      <c r="BL287" s="19" t="s">
        <v>135</v>
      </c>
      <c r="BM287" s="217" t="s">
        <v>527</v>
      </c>
    </row>
    <row r="288" s="2" customFormat="1">
      <c r="A288" s="40"/>
      <c r="B288" s="41"/>
      <c r="C288" s="42"/>
      <c r="D288" s="219" t="s">
        <v>137</v>
      </c>
      <c r="E288" s="42"/>
      <c r="F288" s="220" t="s">
        <v>528</v>
      </c>
      <c r="G288" s="42"/>
      <c r="H288" s="42"/>
      <c r="I288" s="221"/>
      <c r="J288" s="42"/>
      <c r="K288" s="42"/>
      <c r="L288" s="46"/>
      <c r="M288" s="222"/>
      <c r="N288" s="223"/>
      <c r="O288" s="86"/>
      <c r="P288" s="86"/>
      <c r="Q288" s="86"/>
      <c r="R288" s="86"/>
      <c r="S288" s="86"/>
      <c r="T288" s="87"/>
      <c r="U288" s="40"/>
      <c r="V288" s="40"/>
      <c r="W288" s="40"/>
      <c r="X288" s="40"/>
      <c r="Y288" s="40"/>
      <c r="Z288" s="40"/>
      <c r="AA288" s="40"/>
      <c r="AB288" s="40"/>
      <c r="AC288" s="40"/>
      <c r="AD288" s="40"/>
      <c r="AE288" s="40"/>
      <c r="AT288" s="19" t="s">
        <v>137</v>
      </c>
      <c r="AU288" s="19" t="s">
        <v>79</v>
      </c>
    </row>
    <row r="289" s="2" customFormat="1">
      <c r="A289" s="40"/>
      <c r="B289" s="41"/>
      <c r="C289" s="42"/>
      <c r="D289" s="226" t="s">
        <v>160</v>
      </c>
      <c r="E289" s="42"/>
      <c r="F289" s="257" t="s">
        <v>523</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9" t="s">
        <v>160</v>
      </c>
      <c r="AU289" s="19" t="s">
        <v>79</v>
      </c>
    </row>
    <row r="290" s="14" customFormat="1">
      <c r="A290" s="14"/>
      <c r="B290" s="235"/>
      <c r="C290" s="236"/>
      <c r="D290" s="226" t="s">
        <v>139</v>
      </c>
      <c r="E290" s="237" t="s">
        <v>19</v>
      </c>
      <c r="F290" s="238" t="s">
        <v>529</v>
      </c>
      <c r="G290" s="236"/>
      <c r="H290" s="239">
        <v>18520.277999999998</v>
      </c>
      <c r="I290" s="240"/>
      <c r="J290" s="236"/>
      <c r="K290" s="236"/>
      <c r="L290" s="241"/>
      <c r="M290" s="242"/>
      <c r="N290" s="243"/>
      <c r="O290" s="243"/>
      <c r="P290" s="243"/>
      <c r="Q290" s="243"/>
      <c r="R290" s="243"/>
      <c r="S290" s="243"/>
      <c r="T290" s="244"/>
      <c r="U290" s="14"/>
      <c r="V290" s="14"/>
      <c r="W290" s="14"/>
      <c r="X290" s="14"/>
      <c r="Y290" s="14"/>
      <c r="Z290" s="14"/>
      <c r="AA290" s="14"/>
      <c r="AB290" s="14"/>
      <c r="AC290" s="14"/>
      <c r="AD290" s="14"/>
      <c r="AE290" s="14"/>
      <c r="AT290" s="245" t="s">
        <v>139</v>
      </c>
      <c r="AU290" s="245" t="s">
        <v>79</v>
      </c>
      <c r="AV290" s="14" t="s">
        <v>79</v>
      </c>
      <c r="AW290" s="14" t="s">
        <v>31</v>
      </c>
      <c r="AX290" s="14" t="s">
        <v>69</v>
      </c>
      <c r="AY290" s="245" t="s">
        <v>128</v>
      </c>
    </row>
    <row r="291" s="15" customFormat="1">
      <c r="A291" s="15"/>
      <c r="B291" s="246"/>
      <c r="C291" s="247"/>
      <c r="D291" s="226" t="s">
        <v>139</v>
      </c>
      <c r="E291" s="248" t="s">
        <v>19</v>
      </c>
      <c r="F291" s="249" t="s">
        <v>142</v>
      </c>
      <c r="G291" s="247"/>
      <c r="H291" s="250">
        <v>18520.277999999998</v>
      </c>
      <c r="I291" s="251"/>
      <c r="J291" s="247"/>
      <c r="K291" s="247"/>
      <c r="L291" s="252"/>
      <c r="M291" s="253"/>
      <c r="N291" s="254"/>
      <c r="O291" s="254"/>
      <c r="P291" s="254"/>
      <c r="Q291" s="254"/>
      <c r="R291" s="254"/>
      <c r="S291" s="254"/>
      <c r="T291" s="255"/>
      <c r="U291" s="15"/>
      <c r="V291" s="15"/>
      <c r="W291" s="15"/>
      <c r="X291" s="15"/>
      <c r="Y291" s="15"/>
      <c r="Z291" s="15"/>
      <c r="AA291" s="15"/>
      <c r="AB291" s="15"/>
      <c r="AC291" s="15"/>
      <c r="AD291" s="15"/>
      <c r="AE291" s="15"/>
      <c r="AT291" s="256" t="s">
        <v>139</v>
      </c>
      <c r="AU291" s="256" t="s">
        <v>79</v>
      </c>
      <c r="AV291" s="15" t="s">
        <v>135</v>
      </c>
      <c r="AW291" s="15" t="s">
        <v>31</v>
      </c>
      <c r="AX291" s="15" t="s">
        <v>77</v>
      </c>
      <c r="AY291" s="256" t="s">
        <v>128</v>
      </c>
    </row>
    <row r="292" s="2" customFormat="1" ht="44.25" customHeight="1">
      <c r="A292" s="40"/>
      <c r="B292" s="41"/>
      <c r="C292" s="206" t="s">
        <v>530</v>
      </c>
      <c r="D292" s="206" t="s">
        <v>130</v>
      </c>
      <c r="E292" s="207" t="s">
        <v>531</v>
      </c>
      <c r="F292" s="208" t="s">
        <v>532</v>
      </c>
      <c r="G292" s="209" t="s">
        <v>195</v>
      </c>
      <c r="H292" s="210">
        <v>10.340999999999999</v>
      </c>
      <c r="I292" s="211"/>
      <c r="J292" s="212">
        <f>ROUND(I292*H292,2)</f>
        <v>0</v>
      </c>
      <c r="K292" s="208" t="s">
        <v>134</v>
      </c>
      <c r="L292" s="46"/>
      <c r="M292" s="213" t="s">
        <v>19</v>
      </c>
      <c r="N292" s="214" t="s">
        <v>40</v>
      </c>
      <c r="O292" s="86"/>
      <c r="P292" s="215">
        <f>O292*H292</f>
        <v>0</v>
      </c>
      <c r="Q292" s="215">
        <v>0</v>
      </c>
      <c r="R292" s="215">
        <f>Q292*H292</f>
        <v>0</v>
      </c>
      <c r="S292" s="215">
        <v>0</v>
      </c>
      <c r="T292" s="216">
        <f>S292*H292</f>
        <v>0</v>
      </c>
      <c r="U292" s="40"/>
      <c r="V292" s="40"/>
      <c r="W292" s="40"/>
      <c r="X292" s="40"/>
      <c r="Y292" s="40"/>
      <c r="Z292" s="40"/>
      <c r="AA292" s="40"/>
      <c r="AB292" s="40"/>
      <c r="AC292" s="40"/>
      <c r="AD292" s="40"/>
      <c r="AE292" s="40"/>
      <c r="AR292" s="217" t="s">
        <v>135</v>
      </c>
      <c r="AT292" s="217" t="s">
        <v>130</v>
      </c>
      <c r="AU292" s="217" t="s">
        <v>79</v>
      </c>
      <c r="AY292" s="19" t="s">
        <v>128</v>
      </c>
      <c r="BE292" s="218">
        <f>IF(N292="základní",J292,0)</f>
        <v>0</v>
      </c>
      <c r="BF292" s="218">
        <f>IF(N292="snížená",J292,0)</f>
        <v>0</v>
      </c>
      <c r="BG292" s="218">
        <f>IF(N292="zákl. přenesená",J292,0)</f>
        <v>0</v>
      </c>
      <c r="BH292" s="218">
        <f>IF(N292="sníž. přenesená",J292,0)</f>
        <v>0</v>
      </c>
      <c r="BI292" s="218">
        <f>IF(N292="nulová",J292,0)</f>
        <v>0</v>
      </c>
      <c r="BJ292" s="19" t="s">
        <v>77</v>
      </c>
      <c r="BK292" s="218">
        <f>ROUND(I292*H292,2)</f>
        <v>0</v>
      </c>
      <c r="BL292" s="19" t="s">
        <v>135</v>
      </c>
      <c r="BM292" s="217" t="s">
        <v>533</v>
      </c>
    </row>
    <row r="293" s="2" customFormat="1">
      <c r="A293" s="40"/>
      <c r="B293" s="41"/>
      <c r="C293" s="42"/>
      <c r="D293" s="219" t="s">
        <v>137</v>
      </c>
      <c r="E293" s="42"/>
      <c r="F293" s="220" t="s">
        <v>534</v>
      </c>
      <c r="G293" s="42"/>
      <c r="H293" s="42"/>
      <c r="I293" s="221"/>
      <c r="J293" s="42"/>
      <c r="K293" s="42"/>
      <c r="L293" s="46"/>
      <c r="M293" s="222"/>
      <c r="N293" s="223"/>
      <c r="O293" s="86"/>
      <c r="P293" s="86"/>
      <c r="Q293" s="86"/>
      <c r="R293" s="86"/>
      <c r="S293" s="86"/>
      <c r="T293" s="87"/>
      <c r="U293" s="40"/>
      <c r="V293" s="40"/>
      <c r="W293" s="40"/>
      <c r="X293" s="40"/>
      <c r="Y293" s="40"/>
      <c r="Z293" s="40"/>
      <c r="AA293" s="40"/>
      <c r="AB293" s="40"/>
      <c r="AC293" s="40"/>
      <c r="AD293" s="40"/>
      <c r="AE293" s="40"/>
      <c r="AT293" s="19" t="s">
        <v>137</v>
      </c>
      <c r="AU293" s="19" t="s">
        <v>79</v>
      </c>
    </row>
    <row r="294" s="14" customFormat="1">
      <c r="A294" s="14"/>
      <c r="B294" s="235"/>
      <c r="C294" s="236"/>
      <c r="D294" s="226" t="s">
        <v>139</v>
      </c>
      <c r="E294" s="237" t="s">
        <v>19</v>
      </c>
      <c r="F294" s="238" t="s">
        <v>535</v>
      </c>
      <c r="G294" s="236"/>
      <c r="H294" s="239">
        <v>10.340999999999999</v>
      </c>
      <c r="I294" s="240"/>
      <c r="J294" s="236"/>
      <c r="K294" s="236"/>
      <c r="L294" s="241"/>
      <c r="M294" s="242"/>
      <c r="N294" s="243"/>
      <c r="O294" s="243"/>
      <c r="P294" s="243"/>
      <c r="Q294" s="243"/>
      <c r="R294" s="243"/>
      <c r="S294" s="243"/>
      <c r="T294" s="244"/>
      <c r="U294" s="14"/>
      <c r="V294" s="14"/>
      <c r="W294" s="14"/>
      <c r="X294" s="14"/>
      <c r="Y294" s="14"/>
      <c r="Z294" s="14"/>
      <c r="AA294" s="14"/>
      <c r="AB294" s="14"/>
      <c r="AC294" s="14"/>
      <c r="AD294" s="14"/>
      <c r="AE294" s="14"/>
      <c r="AT294" s="245" t="s">
        <v>139</v>
      </c>
      <c r="AU294" s="245" t="s">
        <v>79</v>
      </c>
      <c r="AV294" s="14" t="s">
        <v>79</v>
      </c>
      <c r="AW294" s="14" t="s">
        <v>31</v>
      </c>
      <c r="AX294" s="14" t="s">
        <v>69</v>
      </c>
      <c r="AY294" s="245" t="s">
        <v>128</v>
      </c>
    </row>
    <row r="295" s="15" customFormat="1">
      <c r="A295" s="15"/>
      <c r="B295" s="246"/>
      <c r="C295" s="247"/>
      <c r="D295" s="226" t="s">
        <v>139</v>
      </c>
      <c r="E295" s="248" t="s">
        <v>19</v>
      </c>
      <c r="F295" s="249" t="s">
        <v>142</v>
      </c>
      <c r="G295" s="247"/>
      <c r="H295" s="250">
        <v>10.340999999999999</v>
      </c>
      <c r="I295" s="251"/>
      <c r="J295" s="247"/>
      <c r="K295" s="247"/>
      <c r="L295" s="252"/>
      <c r="M295" s="253"/>
      <c r="N295" s="254"/>
      <c r="O295" s="254"/>
      <c r="P295" s="254"/>
      <c r="Q295" s="254"/>
      <c r="R295" s="254"/>
      <c r="S295" s="254"/>
      <c r="T295" s="255"/>
      <c r="U295" s="15"/>
      <c r="V295" s="15"/>
      <c r="W295" s="15"/>
      <c r="X295" s="15"/>
      <c r="Y295" s="15"/>
      <c r="Z295" s="15"/>
      <c r="AA295" s="15"/>
      <c r="AB295" s="15"/>
      <c r="AC295" s="15"/>
      <c r="AD295" s="15"/>
      <c r="AE295" s="15"/>
      <c r="AT295" s="256" t="s">
        <v>139</v>
      </c>
      <c r="AU295" s="256" t="s">
        <v>79</v>
      </c>
      <c r="AV295" s="15" t="s">
        <v>135</v>
      </c>
      <c r="AW295" s="15" t="s">
        <v>31</v>
      </c>
      <c r="AX295" s="15" t="s">
        <v>77</v>
      </c>
      <c r="AY295" s="256" t="s">
        <v>128</v>
      </c>
    </row>
    <row r="296" s="2" customFormat="1" ht="44.25" customHeight="1">
      <c r="A296" s="40"/>
      <c r="B296" s="41"/>
      <c r="C296" s="206" t="s">
        <v>536</v>
      </c>
      <c r="D296" s="206" t="s">
        <v>130</v>
      </c>
      <c r="E296" s="207" t="s">
        <v>537</v>
      </c>
      <c r="F296" s="208" t="s">
        <v>538</v>
      </c>
      <c r="G296" s="209" t="s">
        <v>195</v>
      </c>
      <c r="H296" s="210">
        <v>536.03899999999999</v>
      </c>
      <c r="I296" s="211"/>
      <c r="J296" s="212">
        <f>ROUND(I296*H296,2)</f>
        <v>0</v>
      </c>
      <c r="K296" s="208" t="s">
        <v>134</v>
      </c>
      <c r="L296" s="46"/>
      <c r="M296" s="213" t="s">
        <v>19</v>
      </c>
      <c r="N296" s="214" t="s">
        <v>40</v>
      </c>
      <c r="O296" s="86"/>
      <c r="P296" s="215">
        <f>O296*H296</f>
        <v>0</v>
      </c>
      <c r="Q296" s="215">
        <v>0</v>
      </c>
      <c r="R296" s="215">
        <f>Q296*H296</f>
        <v>0</v>
      </c>
      <c r="S296" s="215">
        <v>0</v>
      </c>
      <c r="T296" s="216">
        <f>S296*H296</f>
        <v>0</v>
      </c>
      <c r="U296" s="40"/>
      <c r="V296" s="40"/>
      <c r="W296" s="40"/>
      <c r="X296" s="40"/>
      <c r="Y296" s="40"/>
      <c r="Z296" s="40"/>
      <c r="AA296" s="40"/>
      <c r="AB296" s="40"/>
      <c r="AC296" s="40"/>
      <c r="AD296" s="40"/>
      <c r="AE296" s="40"/>
      <c r="AR296" s="217" t="s">
        <v>135</v>
      </c>
      <c r="AT296" s="217" t="s">
        <v>130</v>
      </c>
      <c r="AU296" s="217" t="s">
        <v>79</v>
      </c>
      <c r="AY296" s="19" t="s">
        <v>128</v>
      </c>
      <c r="BE296" s="218">
        <f>IF(N296="základní",J296,0)</f>
        <v>0</v>
      </c>
      <c r="BF296" s="218">
        <f>IF(N296="snížená",J296,0)</f>
        <v>0</v>
      </c>
      <c r="BG296" s="218">
        <f>IF(N296="zákl. přenesená",J296,0)</f>
        <v>0</v>
      </c>
      <c r="BH296" s="218">
        <f>IF(N296="sníž. přenesená",J296,0)</f>
        <v>0</v>
      </c>
      <c r="BI296" s="218">
        <f>IF(N296="nulová",J296,0)</f>
        <v>0</v>
      </c>
      <c r="BJ296" s="19" t="s">
        <v>77</v>
      </c>
      <c r="BK296" s="218">
        <f>ROUND(I296*H296,2)</f>
        <v>0</v>
      </c>
      <c r="BL296" s="19" t="s">
        <v>135</v>
      </c>
      <c r="BM296" s="217" t="s">
        <v>539</v>
      </c>
    </row>
    <row r="297" s="2" customFormat="1">
      <c r="A297" s="40"/>
      <c r="B297" s="41"/>
      <c r="C297" s="42"/>
      <c r="D297" s="219" t="s">
        <v>137</v>
      </c>
      <c r="E297" s="42"/>
      <c r="F297" s="220" t="s">
        <v>540</v>
      </c>
      <c r="G297" s="42"/>
      <c r="H297" s="42"/>
      <c r="I297" s="221"/>
      <c r="J297" s="42"/>
      <c r="K297" s="42"/>
      <c r="L297" s="46"/>
      <c r="M297" s="222"/>
      <c r="N297" s="223"/>
      <c r="O297" s="86"/>
      <c r="P297" s="86"/>
      <c r="Q297" s="86"/>
      <c r="R297" s="86"/>
      <c r="S297" s="86"/>
      <c r="T297" s="87"/>
      <c r="U297" s="40"/>
      <c r="V297" s="40"/>
      <c r="W297" s="40"/>
      <c r="X297" s="40"/>
      <c r="Y297" s="40"/>
      <c r="Z297" s="40"/>
      <c r="AA297" s="40"/>
      <c r="AB297" s="40"/>
      <c r="AC297" s="40"/>
      <c r="AD297" s="40"/>
      <c r="AE297" s="40"/>
      <c r="AT297" s="19" t="s">
        <v>137</v>
      </c>
      <c r="AU297" s="19" t="s">
        <v>79</v>
      </c>
    </row>
    <row r="298" s="14" customFormat="1">
      <c r="A298" s="14"/>
      <c r="B298" s="235"/>
      <c r="C298" s="236"/>
      <c r="D298" s="226" t="s">
        <v>139</v>
      </c>
      <c r="E298" s="237" t="s">
        <v>19</v>
      </c>
      <c r="F298" s="238" t="s">
        <v>541</v>
      </c>
      <c r="G298" s="236"/>
      <c r="H298" s="239">
        <v>502.70600000000002</v>
      </c>
      <c r="I298" s="240"/>
      <c r="J298" s="236"/>
      <c r="K298" s="236"/>
      <c r="L298" s="241"/>
      <c r="M298" s="242"/>
      <c r="N298" s="243"/>
      <c r="O298" s="243"/>
      <c r="P298" s="243"/>
      <c r="Q298" s="243"/>
      <c r="R298" s="243"/>
      <c r="S298" s="243"/>
      <c r="T298" s="244"/>
      <c r="U298" s="14"/>
      <c r="V298" s="14"/>
      <c r="W298" s="14"/>
      <c r="X298" s="14"/>
      <c r="Y298" s="14"/>
      <c r="Z298" s="14"/>
      <c r="AA298" s="14"/>
      <c r="AB298" s="14"/>
      <c r="AC298" s="14"/>
      <c r="AD298" s="14"/>
      <c r="AE298" s="14"/>
      <c r="AT298" s="245" t="s">
        <v>139</v>
      </c>
      <c r="AU298" s="245" t="s">
        <v>79</v>
      </c>
      <c r="AV298" s="14" t="s">
        <v>79</v>
      </c>
      <c r="AW298" s="14" t="s">
        <v>31</v>
      </c>
      <c r="AX298" s="14" t="s">
        <v>69</v>
      </c>
      <c r="AY298" s="245" t="s">
        <v>128</v>
      </c>
    </row>
    <row r="299" s="14" customFormat="1">
      <c r="A299" s="14"/>
      <c r="B299" s="235"/>
      <c r="C299" s="236"/>
      <c r="D299" s="226" t="s">
        <v>139</v>
      </c>
      <c r="E299" s="237" t="s">
        <v>19</v>
      </c>
      <c r="F299" s="238" t="s">
        <v>542</v>
      </c>
      <c r="G299" s="236"/>
      <c r="H299" s="239">
        <v>33.332999999999998</v>
      </c>
      <c r="I299" s="240"/>
      <c r="J299" s="236"/>
      <c r="K299" s="236"/>
      <c r="L299" s="241"/>
      <c r="M299" s="242"/>
      <c r="N299" s="243"/>
      <c r="O299" s="243"/>
      <c r="P299" s="243"/>
      <c r="Q299" s="243"/>
      <c r="R299" s="243"/>
      <c r="S299" s="243"/>
      <c r="T299" s="244"/>
      <c r="U299" s="14"/>
      <c r="V299" s="14"/>
      <c r="W299" s="14"/>
      <c r="X299" s="14"/>
      <c r="Y299" s="14"/>
      <c r="Z299" s="14"/>
      <c r="AA299" s="14"/>
      <c r="AB299" s="14"/>
      <c r="AC299" s="14"/>
      <c r="AD299" s="14"/>
      <c r="AE299" s="14"/>
      <c r="AT299" s="245" t="s">
        <v>139</v>
      </c>
      <c r="AU299" s="245" t="s">
        <v>79</v>
      </c>
      <c r="AV299" s="14" t="s">
        <v>79</v>
      </c>
      <c r="AW299" s="14" t="s">
        <v>31</v>
      </c>
      <c r="AX299" s="14" t="s">
        <v>69</v>
      </c>
      <c r="AY299" s="245" t="s">
        <v>128</v>
      </c>
    </row>
    <row r="300" s="15" customFormat="1">
      <c r="A300" s="15"/>
      <c r="B300" s="246"/>
      <c r="C300" s="247"/>
      <c r="D300" s="226" t="s">
        <v>139</v>
      </c>
      <c r="E300" s="248" t="s">
        <v>19</v>
      </c>
      <c r="F300" s="249" t="s">
        <v>142</v>
      </c>
      <c r="G300" s="247"/>
      <c r="H300" s="250">
        <v>536.03899999999999</v>
      </c>
      <c r="I300" s="251"/>
      <c r="J300" s="247"/>
      <c r="K300" s="247"/>
      <c r="L300" s="252"/>
      <c r="M300" s="253"/>
      <c r="N300" s="254"/>
      <c r="O300" s="254"/>
      <c r="P300" s="254"/>
      <c r="Q300" s="254"/>
      <c r="R300" s="254"/>
      <c r="S300" s="254"/>
      <c r="T300" s="255"/>
      <c r="U300" s="15"/>
      <c r="V300" s="15"/>
      <c r="W300" s="15"/>
      <c r="X300" s="15"/>
      <c r="Y300" s="15"/>
      <c r="Z300" s="15"/>
      <c r="AA300" s="15"/>
      <c r="AB300" s="15"/>
      <c r="AC300" s="15"/>
      <c r="AD300" s="15"/>
      <c r="AE300" s="15"/>
      <c r="AT300" s="256" t="s">
        <v>139</v>
      </c>
      <c r="AU300" s="256" t="s">
        <v>79</v>
      </c>
      <c r="AV300" s="15" t="s">
        <v>135</v>
      </c>
      <c r="AW300" s="15" t="s">
        <v>31</v>
      </c>
      <c r="AX300" s="15" t="s">
        <v>77</v>
      </c>
      <c r="AY300" s="256" t="s">
        <v>128</v>
      </c>
    </row>
    <row r="301" s="2" customFormat="1" ht="37.8" customHeight="1">
      <c r="A301" s="40"/>
      <c r="B301" s="41"/>
      <c r="C301" s="206" t="s">
        <v>543</v>
      </c>
      <c r="D301" s="206" t="s">
        <v>130</v>
      </c>
      <c r="E301" s="207" t="s">
        <v>544</v>
      </c>
      <c r="F301" s="208" t="s">
        <v>545</v>
      </c>
      <c r="G301" s="209" t="s">
        <v>195</v>
      </c>
      <c r="H301" s="210">
        <v>185.09399999999999</v>
      </c>
      <c r="I301" s="211"/>
      <c r="J301" s="212">
        <f>ROUND(I301*H301,2)</f>
        <v>0</v>
      </c>
      <c r="K301" s="208" t="s">
        <v>134</v>
      </c>
      <c r="L301" s="46"/>
      <c r="M301" s="213" t="s">
        <v>19</v>
      </c>
      <c r="N301" s="214" t="s">
        <v>40</v>
      </c>
      <c r="O301" s="86"/>
      <c r="P301" s="215">
        <f>O301*H301</f>
        <v>0</v>
      </c>
      <c r="Q301" s="215">
        <v>0</v>
      </c>
      <c r="R301" s="215">
        <f>Q301*H301</f>
        <v>0</v>
      </c>
      <c r="S301" s="215">
        <v>0</v>
      </c>
      <c r="T301" s="216">
        <f>S301*H301</f>
        <v>0</v>
      </c>
      <c r="U301" s="40"/>
      <c r="V301" s="40"/>
      <c r="W301" s="40"/>
      <c r="X301" s="40"/>
      <c r="Y301" s="40"/>
      <c r="Z301" s="40"/>
      <c r="AA301" s="40"/>
      <c r="AB301" s="40"/>
      <c r="AC301" s="40"/>
      <c r="AD301" s="40"/>
      <c r="AE301" s="40"/>
      <c r="AR301" s="217" t="s">
        <v>135</v>
      </c>
      <c r="AT301" s="217" t="s">
        <v>130</v>
      </c>
      <c r="AU301" s="217" t="s">
        <v>79</v>
      </c>
      <c r="AY301" s="19" t="s">
        <v>128</v>
      </c>
      <c r="BE301" s="218">
        <f>IF(N301="základní",J301,0)</f>
        <v>0</v>
      </c>
      <c r="BF301" s="218">
        <f>IF(N301="snížená",J301,0)</f>
        <v>0</v>
      </c>
      <c r="BG301" s="218">
        <f>IF(N301="zákl. přenesená",J301,0)</f>
        <v>0</v>
      </c>
      <c r="BH301" s="218">
        <f>IF(N301="sníž. přenesená",J301,0)</f>
        <v>0</v>
      </c>
      <c r="BI301" s="218">
        <f>IF(N301="nulová",J301,0)</f>
        <v>0</v>
      </c>
      <c r="BJ301" s="19" t="s">
        <v>77</v>
      </c>
      <c r="BK301" s="218">
        <f>ROUND(I301*H301,2)</f>
        <v>0</v>
      </c>
      <c r="BL301" s="19" t="s">
        <v>135</v>
      </c>
      <c r="BM301" s="217" t="s">
        <v>546</v>
      </c>
    </row>
    <row r="302" s="2" customFormat="1">
      <c r="A302" s="40"/>
      <c r="B302" s="41"/>
      <c r="C302" s="42"/>
      <c r="D302" s="219" t="s">
        <v>137</v>
      </c>
      <c r="E302" s="42"/>
      <c r="F302" s="220" t="s">
        <v>547</v>
      </c>
      <c r="G302" s="42"/>
      <c r="H302" s="42"/>
      <c r="I302" s="221"/>
      <c r="J302" s="42"/>
      <c r="K302" s="42"/>
      <c r="L302" s="46"/>
      <c r="M302" s="222"/>
      <c r="N302" s="223"/>
      <c r="O302" s="86"/>
      <c r="P302" s="86"/>
      <c r="Q302" s="86"/>
      <c r="R302" s="86"/>
      <c r="S302" s="86"/>
      <c r="T302" s="87"/>
      <c r="U302" s="40"/>
      <c r="V302" s="40"/>
      <c r="W302" s="40"/>
      <c r="X302" s="40"/>
      <c r="Y302" s="40"/>
      <c r="Z302" s="40"/>
      <c r="AA302" s="40"/>
      <c r="AB302" s="40"/>
      <c r="AC302" s="40"/>
      <c r="AD302" s="40"/>
      <c r="AE302" s="40"/>
      <c r="AT302" s="19" t="s">
        <v>137</v>
      </c>
      <c r="AU302" s="19" t="s">
        <v>79</v>
      </c>
    </row>
    <row r="303" s="14" customFormat="1">
      <c r="A303" s="14"/>
      <c r="B303" s="235"/>
      <c r="C303" s="236"/>
      <c r="D303" s="226" t="s">
        <v>139</v>
      </c>
      <c r="E303" s="237" t="s">
        <v>19</v>
      </c>
      <c r="F303" s="238" t="s">
        <v>548</v>
      </c>
      <c r="G303" s="236"/>
      <c r="H303" s="239">
        <v>185.09399999999999</v>
      </c>
      <c r="I303" s="240"/>
      <c r="J303" s="236"/>
      <c r="K303" s="236"/>
      <c r="L303" s="241"/>
      <c r="M303" s="242"/>
      <c r="N303" s="243"/>
      <c r="O303" s="243"/>
      <c r="P303" s="243"/>
      <c r="Q303" s="243"/>
      <c r="R303" s="243"/>
      <c r="S303" s="243"/>
      <c r="T303" s="244"/>
      <c r="U303" s="14"/>
      <c r="V303" s="14"/>
      <c r="W303" s="14"/>
      <c r="X303" s="14"/>
      <c r="Y303" s="14"/>
      <c r="Z303" s="14"/>
      <c r="AA303" s="14"/>
      <c r="AB303" s="14"/>
      <c r="AC303" s="14"/>
      <c r="AD303" s="14"/>
      <c r="AE303" s="14"/>
      <c r="AT303" s="245" t="s">
        <v>139</v>
      </c>
      <c r="AU303" s="245" t="s">
        <v>79</v>
      </c>
      <c r="AV303" s="14" t="s">
        <v>79</v>
      </c>
      <c r="AW303" s="14" t="s">
        <v>31</v>
      </c>
      <c r="AX303" s="14" t="s">
        <v>69</v>
      </c>
      <c r="AY303" s="245" t="s">
        <v>128</v>
      </c>
    </row>
    <row r="304" s="15" customFormat="1">
      <c r="A304" s="15"/>
      <c r="B304" s="246"/>
      <c r="C304" s="247"/>
      <c r="D304" s="226" t="s">
        <v>139</v>
      </c>
      <c r="E304" s="248" t="s">
        <v>19</v>
      </c>
      <c r="F304" s="249" t="s">
        <v>142</v>
      </c>
      <c r="G304" s="247"/>
      <c r="H304" s="250">
        <v>185.09399999999999</v>
      </c>
      <c r="I304" s="251"/>
      <c r="J304" s="247"/>
      <c r="K304" s="247"/>
      <c r="L304" s="252"/>
      <c r="M304" s="253"/>
      <c r="N304" s="254"/>
      <c r="O304" s="254"/>
      <c r="P304" s="254"/>
      <c r="Q304" s="254"/>
      <c r="R304" s="254"/>
      <c r="S304" s="254"/>
      <c r="T304" s="255"/>
      <c r="U304" s="15"/>
      <c r="V304" s="15"/>
      <c r="W304" s="15"/>
      <c r="X304" s="15"/>
      <c r="Y304" s="15"/>
      <c r="Z304" s="15"/>
      <c r="AA304" s="15"/>
      <c r="AB304" s="15"/>
      <c r="AC304" s="15"/>
      <c r="AD304" s="15"/>
      <c r="AE304" s="15"/>
      <c r="AT304" s="256" t="s">
        <v>139</v>
      </c>
      <c r="AU304" s="256" t="s">
        <v>79</v>
      </c>
      <c r="AV304" s="15" t="s">
        <v>135</v>
      </c>
      <c r="AW304" s="15" t="s">
        <v>31</v>
      </c>
      <c r="AX304" s="15" t="s">
        <v>77</v>
      </c>
      <c r="AY304" s="256" t="s">
        <v>128</v>
      </c>
    </row>
    <row r="305" s="2" customFormat="1" ht="44.25" customHeight="1">
      <c r="A305" s="40"/>
      <c r="B305" s="41"/>
      <c r="C305" s="206" t="s">
        <v>549</v>
      </c>
      <c r="D305" s="206" t="s">
        <v>130</v>
      </c>
      <c r="E305" s="207" t="s">
        <v>550</v>
      </c>
      <c r="F305" s="208" t="s">
        <v>551</v>
      </c>
      <c r="G305" s="209" t="s">
        <v>195</v>
      </c>
      <c r="H305" s="210">
        <v>591.40800000000002</v>
      </c>
      <c r="I305" s="211"/>
      <c r="J305" s="212">
        <f>ROUND(I305*H305,2)</f>
        <v>0</v>
      </c>
      <c r="K305" s="208" t="s">
        <v>134</v>
      </c>
      <c r="L305" s="46"/>
      <c r="M305" s="213" t="s">
        <v>19</v>
      </c>
      <c r="N305" s="214" t="s">
        <v>40</v>
      </c>
      <c r="O305" s="86"/>
      <c r="P305" s="215">
        <f>O305*H305</f>
        <v>0</v>
      </c>
      <c r="Q305" s="215">
        <v>0</v>
      </c>
      <c r="R305" s="215">
        <f>Q305*H305</f>
        <v>0</v>
      </c>
      <c r="S305" s="215">
        <v>0</v>
      </c>
      <c r="T305" s="216">
        <f>S305*H305</f>
        <v>0</v>
      </c>
      <c r="U305" s="40"/>
      <c r="V305" s="40"/>
      <c r="W305" s="40"/>
      <c r="X305" s="40"/>
      <c r="Y305" s="40"/>
      <c r="Z305" s="40"/>
      <c r="AA305" s="40"/>
      <c r="AB305" s="40"/>
      <c r="AC305" s="40"/>
      <c r="AD305" s="40"/>
      <c r="AE305" s="40"/>
      <c r="AR305" s="217" t="s">
        <v>135</v>
      </c>
      <c r="AT305" s="217" t="s">
        <v>130</v>
      </c>
      <c r="AU305" s="217" t="s">
        <v>79</v>
      </c>
      <c r="AY305" s="19" t="s">
        <v>128</v>
      </c>
      <c r="BE305" s="218">
        <f>IF(N305="základní",J305,0)</f>
        <v>0</v>
      </c>
      <c r="BF305" s="218">
        <f>IF(N305="snížená",J305,0)</f>
        <v>0</v>
      </c>
      <c r="BG305" s="218">
        <f>IF(N305="zákl. přenesená",J305,0)</f>
        <v>0</v>
      </c>
      <c r="BH305" s="218">
        <f>IF(N305="sníž. přenesená",J305,0)</f>
        <v>0</v>
      </c>
      <c r="BI305" s="218">
        <f>IF(N305="nulová",J305,0)</f>
        <v>0</v>
      </c>
      <c r="BJ305" s="19" t="s">
        <v>77</v>
      </c>
      <c r="BK305" s="218">
        <f>ROUND(I305*H305,2)</f>
        <v>0</v>
      </c>
      <c r="BL305" s="19" t="s">
        <v>135</v>
      </c>
      <c r="BM305" s="217" t="s">
        <v>552</v>
      </c>
    </row>
    <row r="306" s="2" customFormat="1">
      <c r="A306" s="40"/>
      <c r="B306" s="41"/>
      <c r="C306" s="42"/>
      <c r="D306" s="219" t="s">
        <v>137</v>
      </c>
      <c r="E306" s="42"/>
      <c r="F306" s="220" t="s">
        <v>553</v>
      </c>
      <c r="G306" s="42"/>
      <c r="H306" s="42"/>
      <c r="I306" s="221"/>
      <c r="J306" s="42"/>
      <c r="K306" s="42"/>
      <c r="L306" s="46"/>
      <c r="M306" s="222"/>
      <c r="N306" s="223"/>
      <c r="O306" s="86"/>
      <c r="P306" s="86"/>
      <c r="Q306" s="86"/>
      <c r="R306" s="86"/>
      <c r="S306" s="86"/>
      <c r="T306" s="87"/>
      <c r="U306" s="40"/>
      <c r="V306" s="40"/>
      <c r="W306" s="40"/>
      <c r="X306" s="40"/>
      <c r="Y306" s="40"/>
      <c r="Z306" s="40"/>
      <c r="AA306" s="40"/>
      <c r="AB306" s="40"/>
      <c r="AC306" s="40"/>
      <c r="AD306" s="40"/>
      <c r="AE306" s="40"/>
      <c r="AT306" s="19" t="s">
        <v>137</v>
      </c>
      <c r="AU306" s="19" t="s">
        <v>79</v>
      </c>
    </row>
    <row r="307" s="14" customFormat="1">
      <c r="A307" s="14"/>
      <c r="B307" s="235"/>
      <c r="C307" s="236"/>
      <c r="D307" s="226" t="s">
        <v>139</v>
      </c>
      <c r="E307" s="237" t="s">
        <v>19</v>
      </c>
      <c r="F307" s="238" t="s">
        <v>554</v>
      </c>
      <c r="G307" s="236"/>
      <c r="H307" s="239">
        <v>1322.877</v>
      </c>
      <c r="I307" s="240"/>
      <c r="J307" s="236"/>
      <c r="K307" s="236"/>
      <c r="L307" s="241"/>
      <c r="M307" s="242"/>
      <c r="N307" s="243"/>
      <c r="O307" s="243"/>
      <c r="P307" s="243"/>
      <c r="Q307" s="243"/>
      <c r="R307" s="243"/>
      <c r="S307" s="243"/>
      <c r="T307" s="244"/>
      <c r="U307" s="14"/>
      <c r="V307" s="14"/>
      <c r="W307" s="14"/>
      <c r="X307" s="14"/>
      <c r="Y307" s="14"/>
      <c r="Z307" s="14"/>
      <c r="AA307" s="14"/>
      <c r="AB307" s="14"/>
      <c r="AC307" s="14"/>
      <c r="AD307" s="14"/>
      <c r="AE307" s="14"/>
      <c r="AT307" s="245" t="s">
        <v>139</v>
      </c>
      <c r="AU307" s="245" t="s">
        <v>79</v>
      </c>
      <c r="AV307" s="14" t="s">
        <v>79</v>
      </c>
      <c r="AW307" s="14" t="s">
        <v>31</v>
      </c>
      <c r="AX307" s="14" t="s">
        <v>69</v>
      </c>
      <c r="AY307" s="245" t="s">
        <v>128</v>
      </c>
    </row>
    <row r="308" s="14" customFormat="1">
      <c r="A308" s="14"/>
      <c r="B308" s="235"/>
      <c r="C308" s="236"/>
      <c r="D308" s="226" t="s">
        <v>139</v>
      </c>
      <c r="E308" s="237" t="s">
        <v>19</v>
      </c>
      <c r="F308" s="238" t="s">
        <v>555</v>
      </c>
      <c r="G308" s="236"/>
      <c r="H308" s="239">
        <v>-731.46900000000005</v>
      </c>
      <c r="I308" s="240"/>
      <c r="J308" s="236"/>
      <c r="K308" s="236"/>
      <c r="L308" s="241"/>
      <c r="M308" s="242"/>
      <c r="N308" s="243"/>
      <c r="O308" s="243"/>
      <c r="P308" s="243"/>
      <c r="Q308" s="243"/>
      <c r="R308" s="243"/>
      <c r="S308" s="243"/>
      <c r="T308" s="244"/>
      <c r="U308" s="14"/>
      <c r="V308" s="14"/>
      <c r="W308" s="14"/>
      <c r="X308" s="14"/>
      <c r="Y308" s="14"/>
      <c r="Z308" s="14"/>
      <c r="AA308" s="14"/>
      <c r="AB308" s="14"/>
      <c r="AC308" s="14"/>
      <c r="AD308" s="14"/>
      <c r="AE308" s="14"/>
      <c r="AT308" s="245" t="s">
        <v>139</v>
      </c>
      <c r="AU308" s="245" t="s">
        <v>79</v>
      </c>
      <c r="AV308" s="14" t="s">
        <v>79</v>
      </c>
      <c r="AW308" s="14" t="s">
        <v>31</v>
      </c>
      <c r="AX308" s="14" t="s">
        <v>69</v>
      </c>
      <c r="AY308" s="245" t="s">
        <v>128</v>
      </c>
    </row>
    <row r="309" s="15" customFormat="1">
      <c r="A309" s="15"/>
      <c r="B309" s="246"/>
      <c r="C309" s="247"/>
      <c r="D309" s="226" t="s">
        <v>139</v>
      </c>
      <c r="E309" s="248" t="s">
        <v>19</v>
      </c>
      <c r="F309" s="249" t="s">
        <v>142</v>
      </c>
      <c r="G309" s="247"/>
      <c r="H309" s="250">
        <v>591.4079999999999</v>
      </c>
      <c r="I309" s="251"/>
      <c r="J309" s="247"/>
      <c r="K309" s="247"/>
      <c r="L309" s="252"/>
      <c r="M309" s="253"/>
      <c r="N309" s="254"/>
      <c r="O309" s="254"/>
      <c r="P309" s="254"/>
      <c r="Q309" s="254"/>
      <c r="R309" s="254"/>
      <c r="S309" s="254"/>
      <c r="T309" s="255"/>
      <c r="U309" s="15"/>
      <c r="V309" s="15"/>
      <c r="W309" s="15"/>
      <c r="X309" s="15"/>
      <c r="Y309" s="15"/>
      <c r="Z309" s="15"/>
      <c r="AA309" s="15"/>
      <c r="AB309" s="15"/>
      <c r="AC309" s="15"/>
      <c r="AD309" s="15"/>
      <c r="AE309" s="15"/>
      <c r="AT309" s="256" t="s">
        <v>139</v>
      </c>
      <c r="AU309" s="256" t="s">
        <v>79</v>
      </c>
      <c r="AV309" s="15" t="s">
        <v>135</v>
      </c>
      <c r="AW309" s="15" t="s">
        <v>31</v>
      </c>
      <c r="AX309" s="15" t="s">
        <v>77</v>
      </c>
      <c r="AY309" s="256" t="s">
        <v>128</v>
      </c>
    </row>
    <row r="310" s="12" customFormat="1" ht="22.8" customHeight="1">
      <c r="A310" s="12"/>
      <c r="B310" s="190"/>
      <c r="C310" s="191"/>
      <c r="D310" s="192" t="s">
        <v>68</v>
      </c>
      <c r="E310" s="204" t="s">
        <v>250</v>
      </c>
      <c r="F310" s="204" t="s">
        <v>251</v>
      </c>
      <c r="G310" s="191"/>
      <c r="H310" s="191"/>
      <c r="I310" s="194"/>
      <c r="J310" s="205">
        <f>BK310</f>
        <v>0</v>
      </c>
      <c r="K310" s="191"/>
      <c r="L310" s="196"/>
      <c r="M310" s="197"/>
      <c r="N310" s="198"/>
      <c r="O310" s="198"/>
      <c r="P310" s="199">
        <f>SUM(P311:P313)</f>
        <v>0</v>
      </c>
      <c r="Q310" s="198"/>
      <c r="R310" s="199">
        <f>SUM(R311:R313)</f>
        <v>0</v>
      </c>
      <c r="S310" s="198"/>
      <c r="T310" s="200">
        <f>SUM(T311:T313)</f>
        <v>0</v>
      </c>
      <c r="U310" s="12"/>
      <c r="V310" s="12"/>
      <c r="W310" s="12"/>
      <c r="X310" s="12"/>
      <c r="Y310" s="12"/>
      <c r="Z310" s="12"/>
      <c r="AA310" s="12"/>
      <c r="AB310" s="12"/>
      <c r="AC310" s="12"/>
      <c r="AD310" s="12"/>
      <c r="AE310" s="12"/>
      <c r="AR310" s="201" t="s">
        <v>77</v>
      </c>
      <c r="AT310" s="202" t="s">
        <v>68</v>
      </c>
      <c r="AU310" s="202" t="s">
        <v>77</v>
      </c>
      <c r="AY310" s="201" t="s">
        <v>128</v>
      </c>
      <c r="BK310" s="203">
        <f>SUM(BK311:BK313)</f>
        <v>0</v>
      </c>
    </row>
    <row r="311" s="2" customFormat="1" ht="62.7" customHeight="1">
      <c r="A311" s="40"/>
      <c r="B311" s="41"/>
      <c r="C311" s="206" t="s">
        <v>556</v>
      </c>
      <c r="D311" s="206" t="s">
        <v>130</v>
      </c>
      <c r="E311" s="207" t="s">
        <v>557</v>
      </c>
      <c r="F311" s="208" t="s">
        <v>558</v>
      </c>
      <c r="G311" s="209" t="s">
        <v>195</v>
      </c>
      <c r="H311" s="210">
        <v>2580.1489999999999</v>
      </c>
      <c r="I311" s="211"/>
      <c r="J311" s="212">
        <f>ROUND(I311*H311,2)</f>
        <v>0</v>
      </c>
      <c r="K311" s="208" t="s">
        <v>134</v>
      </c>
      <c r="L311" s="46"/>
      <c r="M311" s="213" t="s">
        <v>19</v>
      </c>
      <c r="N311" s="214" t="s">
        <v>40</v>
      </c>
      <c r="O311" s="86"/>
      <c r="P311" s="215">
        <f>O311*H311</f>
        <v>0</v>
      </c>
      <c r="Q311" s="215">
        <v>0</v>
      </c>
      <c r="R311" s="215">
        <f>Q311*H311</f>
        <v>0</v>
      </c>
      <c r="S311" s="215">
        <v>0</v>
      </c>
      <c r="T311" s="216">
        <f>S311*H311</f>
        <v>0</v>
      </c>
      <c r="U311" s="40"/>
      <c r="V311" s="40"/>
      <c r="W311" s="40"/>
      <c r="X311" s="40"/>
      <c r="Y311" s="40"/>
      <c r="Z311" s="40"/>
      <c r="AA311" s="40"/>
      <c r="AB311" s="40"/>
      <c r="AC311" s="40"/>
      <c r="AD311" s="40"/>
      <c r="AE311" s="40"/>
      <c r="AR311" s="217" t="s">
        <v>135</v>
      </c>
      <c r="AT311" s="217" t="s">
        <v>130</v>
      </c>
      <c r="AU311" s="217" t="s">
        <v>79</v>
      </c>
      <c r="AY311" s="19" t="s">
        <v>128</v>
      </c>
      <c r="BE311" s="218">
        <f>IF(N311="základní",J311,0)</f>
        <v>0</v>
      </c>
      <c r="BF311" s="218">
        <f>IF(N311="snížená",J311,0)</f>
        <v>0</v>
      </c>
      <c r="BG311" s="218">
        <f>IF(N311="zákl. přenesená",J311,0)</f>
        <v>0</v>
      </c>
      <c r="BH311" s="218">
        <f>IF(N311="sníž. přenesená",J311,0)</f>
        <v>0</v>
      </c>
      <c r="BI311" s="218">
        <f>IF(N311="nulová",J311,0)</f>
        <v>0</v>
      </c>
      <c r="BJ311" s="19" t="s">
        <v>77</v>
      </c>
      <c r="BK311" s="218">
        <f>ROUND(I311*H311,2)</f>
        <v>0</v>
      </c>
      <c r="BL311" s="19" t="s">
        <v>135</v>
      </c>
      <c r="BM311" s="217" t="s">
        <v>559</v>
      </c>
    </row>
    <row r="312" s="2" customFormat="1">
      <c r="A312" s="40"/>
      <c r="B312" s="41"/>
      <c r="C312" s="42"/>
      <c r="D312" s="219" t="s">
        <v>137</v>
      </c>
      <c r="E312" s="42"/>
      <c r="F312" s="220" t="s">
        <v>560</v>
      </c>
      <c r="G312" s="42"/>
      <c r="H312" s="42"/>
      <c r="I312" s="221"/>
      <c r="J312" s="42"/>
      <c r="K312" s="42"/>
      <c r="L312" s="46"/>
      <c r="M312" s="222"/>
      <c r="N312" s="223"/>
      <c r="O312" s="86"/>
      <c r="P312" s="86"/>
      <c r="Q312" s="86"/>
      <c r="R312" s="86"/>
      <c r="S312" s="86"/>
      <c r="T312" s="87"/>
      <c r="U312" s="40"/>
      <c r="V312" s="40"/>
      <c r="W312" s="40"/>
      <c r="X312" s="40"/>
      <c r="Y312" s="40"/>
      <c r="Z312" s="40"/>
      <c r="AA312" s="40"/>
      <c r="AB312" s="40"/>
      <c r="AC312" s="40"/>
      <c r="AD312" s="40"/>
      <c r="AE312" s="40"/>
      <c r="AT312" s="19" t="s">
        <v>137</v>
      </c>
      <c r="AU312" s="19" t="s">
        <v>79</v>
      </c>
    </row>
    <row r="313" s="2" customFormat="1">
      <c r="A313" s="40"/>
      <c r="B313" s="41"/>
      <c r="C313" s="42"/>
      <c r="D313" s="226" t="s">
        <v>160</v>
      </c>
      <c r="E313" s="42"/>
      <c r="F313" s="257" t="s">
        <v>561</v>
      </c>
      <c r="G313" s="42"/>
      <c r="H313" s="42"/>
      <c r="I313" s="221"/>
      <c r="J313" s="42"/>
      <c r="K313" s="42"/>
      <c r="L313" s="46"/>
      <c r="M313" s="222"/>
      <c r="N313" s="223"/>
      <c r="O313" s="86"/>
      <c r="P313" s="86"/>
      <c r="Q313" s="86"/>
      <c r="R313" s="86"/>
      <c r="S313" s="86"/>
      <c r="T313" s="87"/>
      <c r="U313" s="40"/>
      <c r="V313" s="40"/>
      <c r="W313" s="40"/>
      <c r="X313" s="40"/>
      <c r="Y313" s="40"/>
      <c r="Z313" s="40"/>
      <c r="AA313" s="40"/>
      <c r="AB313" s="40"/>
      <c r="AC313" s="40"/>
      <c r="AD313" s="40"/>
      <c r="AE313" s="40"/>
      <c r="AT313" s="19" t="s">
        <v>160</v>
      </c>
      <c r="AU313" s="19" t="s">
        <v>79</v>
      </c>
    </row>
    <row r="314" s="12" customFormat="1" ht="25.92" customHeight="1">
      <c r="A314" s="12"/>
      <c r="B314" s="190"/>
      <c r="C314" s="191"/>
      <c r="D314" s="192" t="s">
        <v>68</v>
      </c>
      <c r="E314" s="193" t="s">
        <v>258</v>
      </c>
      <c r="F314" s="193" t="s">
        <v>259</v>
      </c>
      <c r="G314" s="191"/>
      <c r="H314" s="191"/>
      <c r="I314" s="194"/>
      <c r="J314" s="195">
        <f>BK314</f>
        <v>0</v>
      </c>
      <c r="K314" s="191"/>
      <c r="L314" s="196"/>
      <c r="M314" s="197"/>
      <c r="N314" s="198"/>
      <c r="O314" s="198"/>
      <c r="P314" s="199">
        <f>P315+P352+P376</f>
        <v>0</v>
      </c>
      <c r="Q314" s="198"/>
      <c r="R314" s="199">
        <f>R315+R352+R376</f>
        <v>8.4814191799999996</v>
      </c>
      <c r="S314" s="198"/>
      <c r="T314" s="200">
        <f>T315+T352+T376</f>
        <v>4.8455500000000002</v>
      </c>
      <c r="U314" s="12"/>
      <c r="V314" s="12"/>
      <c r="W314" s="12"/>
      <c r="X314" s="12"/>
      <c r="Y314" s="12"/>
      <c r="Z314" s="12"/>
      <c r="AA314" s="12"/>
      <c r="AB314" s="12"/>
      <c r="AC314" s="12"/>
      <c r="AD314" s="12"/>
      <c r="AE314" s="12"/>
      <c r="AR314" s="201" t="s">
        <v>79</v>
      </c>
      <c r="AT314" s="202" t="s">
        <v>68</v>
      </c>
      <c r="AU314" s="202" t="s">
        <v>69</v>
      </c>
      <c r="AY314" s="201" t="s">
        <v>128</v>
      </c>
      <c r="BK314" s="203">
        <f>BK315+BK352+BK376</f>
        <v>0</v>
      </c>
    </row>
    <row r="315" s="12" customFormat="1" ht="22.8" customHeight="1">
      <c r="A315" s="12"/>
      <c r="B315" s="190"/>
      <c r="C315" s="191"/>
      <c r="D315" s="192" t="s">
        <v>68</v>
      </c>
      <c r="E315" s="204" t="s">
        <v>562</v>
      </c>
      <c r="F315" s="204" t="s">
        <v>563</v>
      </c>
      <c r="G315" s="191"/>
      <c r="H315" s="191"/>
      <c r="I315" s="194"/>
      <c r="J315" s="205">
        <f>BK315</f>
        <v>0</v>
      </c>
      <c r="K315" s="191"/>
      <c r="L315" s="196"/>
      <c r="M315" s="197"/>
      <c r="N315" s="198"/>
      <c r="O315" s="198"/>
      <c r="P315" s="199">
        <f>SUM(P316:P351)</f>
        <v>0</v>
      </c>
      <c r="Q315" s="198"/>
      <c r="R315" s="199">
        <f>SUM(R316:R351)</f>
        <v>3.89091918</v>
      </c>
      <c r="S315" s="198"/>
      <c r="T315" s="200">
        <f>SUM(T316:T351)</f>
        <v>0</v>
      </c>
      <c r="U315" s="12"/>
      <c r="V315" s="12"/>
      <c r="W315" s="12"/>
      <c r="X315" s="12"/>
      <c r="Y315" s="12"/>
      <c r="Z315" s="12"/>
      <c r="AA315" s="12"/>
      <c r="AB315" s="12"/>
      <c r="AC315" s="12"/>
      <c r="AD315" s="12"/>
      <c r="AE315" s="12"/>
      <c r="AR315" s="201" t="s">
        <v>79</v>
      </c>
      <c r="AT315" s="202" t="s">
        <v>68</v>
      </c>
      <c r="AU315" s="202" t="s">
        <v>77</v>
      </c>
      <c r="AY315" s="201" t="s">
        <v>128</v>
      </c>
      <c r="BK315" s="203">
        <f>SUM(BK316:BK351)</f>
        <v>0</v>
      </c>
    </row>
    <row r="316" s="2" customFormat="1" ht="37.8" customHeight="1">
      <c r="A316" s="40"/>
      <c r="B316" s="41"/>
      <c r="C316" s="206" t="s">
        <v>564</v>
      </c>
      <c r="D316" s="206" t="s">
        <v>130</v>
      </c>
      <c r="E316" s="207" t="s">
        <v>565</v>
      </c>
      <c r="F316" s="208" t="s">
        <v>566</v>
      </c>
      <c r="G316" s="209" t="s">
        <v>157</v>
      </c>
      <c r="H316" s="210">
        <v>962.08000000000004</v>
      </c>
      <c r="I316" s="211"/>
      <c r="J316" s="212">
        <f>ROUND(I316*H316,2)</f>
        <v>0</v>
      </c>
      <c r="K316" s="208" t="s">
        <v>19</v>
      </c>
      <c r="L316" s="46"/>
      <c r="M316" s="213" t="s">
        <v>19</v>
      </c>
      <c r="N316" s="214" t="s">
        <v>40</v>
      </c>
      <c r="O316" s="86"/>
      <c r="P316" s="215">
        <f>O316*H316</f>
        <v>0</v>
      </c>
      <c r="Q316" s="215">
        <v>0</v>
      </c>
      <c r="R316" s="215">
        <f>Q316*H316</f>
        <v>0</v>
      </c>
      <c r="S316" s="215">
        <v>0</v>
      </c>
      <c r="T316" s="216">
        <f>S316*H316</f>
        <v>0</v>
      </c>
      <c r="U316" s="40"/>
      <c r="V316" s="40"/>
      <c r="W316" s="40"/>
      <c r="X316" s="40"/>
      <c r="Y316" s="40"/>
      <c r="Z316" s="40"/>
      <c r="AA316" s="40"/>
      <c r="AB316" s="40"/>
      <c r="AC316" s="40"/>
      <c r="AD316" s="40"/>
      <c r="AE316" s="40"/>
      <c r="AR316" s="217" t="s">
        <v>244</v>
      </c>
      <c r="AT316" s="217" t="s">
        <v>130</v>
      </c>
      <c r="AU316" s="217" t="s">
        <v>79</v>
      </c>
      <c r="AY316" s="19" t="s">
        <v>128</v>
      </c>
      <c r="BE316" s="218">
        <f>IF(N316="základní",J316,0)</f>
        <v>0</v>
      </c>
      <c r="BF316" s="218">
        <f>IF(N316="snížená",J316,0)</f>
        <v>0</v>
      </c>
      <c r="BG316" s="218">
        <f>IF(N316="zákl. přenesená",J316,0)</f>
        <v>0</v>
      </c>
      <c r="BH316" s="218">
        <f>IF(N316="sníž. přenesená",J316,0)</f>
        <v>0</v>
      </c>
      <c r="BI316" s="218">
        <f>IF(N316="nulová",J316,0)</f>
        <v>0</v>
      </c>
      <c r="BJ316" s="19" t="s">
        <v>77</v>
      </c>
      <c r="BK316" s="218">
        <f>ROUND(I316*H316,2)</f>
        <v>0</v>
      </c>
      <c r="BL316" s="19" t="s">
        <v>244</v>
      </c>
      <c r="BM316" s="217" t="s">
        <v>567</v>
      </c>
    </row>
    <row r="317" s="2" customFormat="1">
      <c r="A317" s="40"/>
      <c r="B317" s="41"/>
      <c r="C317" s="42"/>
      <c r="D317" s="226" t="s">
        <v>160</v>
      </c>
      <c r="E317" s="42"/>
      <c r="F317" s="257" t="s">
        <v>568</v>
      </c>
      <c r="G317" s="42"/>
      <c r="H317" s="42"/>
      <c r="I317" s="221"/>
      <c r="J317" s="42"/>
      <c r="K317" s="42"/>
      <c r="L317" s="46"/>
      <c r="M317" s="222"/>
      <c r="N317" s="223"/>
      <c r="O317" s="86"/>
      <c r="P317" s="86"/>
      <c r="Q317" s="86"/>
      <c r="R317" s="86"/>
      <c r="S317" s="86"/>
      <c r="T317" s="87"/>
      <c r="U317" s="40"/>
      <c r="V317" s="40"/>
      <c r="W317" s="40"/>
      <c r="X317" s="40"/>
      <c r="Y317" s="40"/>
      <c r="Z317" s="40"/>
      <c r="AA317" s="40"/>
      <c r="AB317" s="40"/>
      <c r="AC317" s="40"/>
      <c r="AD317" s="40"/>
      <c r="AE317" s="40"/>
      <c r="AT317" s="19" t="s">
        <v>160</v>
      </c>
      <c r="AU317" s="19" t="s">
        <v>79</v>
      </c>
    </row>
    <row r="318" s="14" customFormat="1">
      <c r="A318" s="14"/>
      <c r="B318" s="235"/>
      <c r="C318" s="236"/>
      <c r="D318" s="226" t="s">
        <v>139</v>
      </c>
      <c r="E318" s="237" t="s">
        <v>19</v>
      </c>
      <c r="F318" s="238" t="s">
        <v>569</v>
      </c>
      <c r="G318" s="236"/>
      <c r="H318" s="239">
        <v>962.08000000000004</v>
      </c>
      <c r="I318" s="240"/>
      <c r="J318" s="236"/>
      <c r="K318" s="236"/>
      <c r="L318" s="241"/>
      <c r="M318" s="242"/>
      <c r="N318" s="243"/>
      <c r="O318" s="243"/>
      <c r="P318" s="243"/>
      <c r="Q318" s="243"/>
      <c r="R318" s="243"/>
      <c r="S318" s="243"/>
      <c r="T318" s="244"/>
      <c r="U318" s="14"/>
      <c r="V318" s="14"/>
      <c r="W318" s="14"/>
      <c r="X318" s="14"/>
      <c r="Y318" s="14"/>
      <c r="Z318" s="14"/>
      <c r="AA318" s="14"/>
      <c r="AB318" s="14"/>
      <c r="AC318" s="14"/>
      <c r="AD318" s="14"/>
      <c r="AE318" s="14"/>
      <c r="AT318" s="245" t="s">
        <v>139</v>
      </c>
      <c r="AU318" s="245" t="s">
        <v>79</v>
      </c>
      <c r="AV318" s="14" t="s">
        <v>79</v>
      </c>
      <c r="AW318" s="14" t="s">
        <v>31</v>
      </c>
      <c r="AX318" s="14" t="s">
        <v>69</v>
      </c>
      <c r="AY318" s="245" t="s">
        <v>128</v>
      </c>
    </row>
    <row r="319" s="13" customFormat="1">
      <c r="A319" s="13"/>
      <c r="B319" s="224"/>
      <c r="C319" s="225"/>
      <c r="D319" s="226" t="s">
        <v>139</v>
      </c>
      <c r="E319" s="227" t="s">
        <v>19</v>
      </c>
      <c r="F319" s="228" t="s">
        <v>360</v>
      </c>
      <c r="G319" s="225"/>
      <c r="H319" s="227" t="s">
        <v>19</v>
      </c>
      <c r="I319" s="229"/>
      <c r="J319" s="225"/>
      <c r="K319" s="225"/>
      <c r="L319" s="230"/>
      <c r="M319" s="231"/>
      <c r="N319" s="232"/>
      <c r="O319" s="232"/>
      <c r="P319" s="232"/>
      <c r="Q319" s="232"/>
      <c r="R319" s="232"/>
      <c r="S319" s="232"/>
      <c r="T319" s="233"/>
      <c r="U319" s="13"/>
      <c r="V319" s="13"/>
      <c r="W319" s="13"/>
      <c r="X319" s="13"/>
      <c r="Y319" s="13"/>
      <c r="Z319" s="13"/>
      <c r="AA319" s="13"/>
      <c r="AB319" s="13"/>
      <c r="AC319" s="13"/>
      <c r="AD319" s="13"/>
      <c r="AE319" s="13"/>
      <c r="AT319" s="234" t="s">
        <v>139</v>
      </c>
      <c r="AU319" s="234" t="s">
        <v>79</v>
      </c>
      <c r="AV319" s="13" t="s">
        <v>77</v>
      </c>
      <c r="AW319" s="13" t="s">
        <v>31</v>
      </c>
      <c r="AX319" s="13" t="s">
        <v>69</v>
      </c>
      <c r="AY319" s="234" t="s">
        <v>128</v>
      </c>
    </row>
    <row r="320" s="15" customFormat="1">
      <c r="A320" s="15"/>
      <c r="B320" s="246"/>
      <c r="C320" s="247"/>
      <c r="D320" s="226" t="s">
        <v>139</v>
      </c>
      <c r="E320" s="248" t="s">
        <v>19</v>
      </c>
      <c r="F320" s="249" t="s">
        <v>142</v>
      </c>
      <c r="G320" s="247"/>
      <c r="H320" s="250">
        <v>962.08000000000004</v>
      </c>
      <c r="I320" s="251"/>
      <c r="J320" s="247"/>
      <c r="K320" s="247"/>
      <c r="L320" s="252"/>
      <c r="M320" s="253"/>
      <c r="N320" s="254"/>
      <c r="O320" s="254"/>
      <c r="P320" s="254"/>
      <c r="Q320" s="254"/>
      <c r="R320" s="254"/>
      <c r="S320" s="254"/>
      <c r="T320" s="255"/>
      <c r="U320" s="15"/>
      <c r="V320" s="15"/>
      <c r="W320" s="15"/>
      <c r="X320" s="15"/>
      <c r="Y320" s="15"/>
      <c r="Z320" s="15"/>
      <c r="AA320" s="15"/>
      <c r="AB320" s="15"/>
      <c r="AC320" s="15"/>
      <c r="AD320" s="15"/>
      <c r="AE320" s="15"/>
      <c r="AT320" s="256" t="s">
        <v>139</v>
      </c>
      <c r="AU320" s="256" t="s">
        <v>79</v>
      </c>
      <c r="AV320" s="15" t="s">
        <v>135</v>
      </c>
      <c r="AW320" s="15" t="s">
        <v>31</v>
      </c>
      <c r="AX320" s="15" t="s">
        <v>77</v>
      </c>
      <c r="AY320" s="256" t="s">
        <v>128</v>
      </c>
    </row>
    <row r="321" s="2" customFormat="1" ht="24.15" customHeight="1">
      <c r="A321" s="40"/>
      <c r="B321" s="41"/>
      <c r="C321" s="258" t="s">
        <v>570</v>
      </c>
      <c r="D321" s="258" t="s">
        <v>192</v>
      </c>
      <c r="E321" s="259" t="s">
        <v>571</v>
      </c>
      <c r="F321" s="260" t="s">
        <v>572</v>
      </c>
      <c r="G321" s="261" t="s">
        <v>157</v>
      </c>
      <c r="H321" s="262">
        <v>1106.3920000000001</v>
      </c>
      <c r="I321" s="263"/>
      <c r="J321" s="264">
        <f>ROUND(I321*H321,2)</f>
        <v>0</v>
      </c>
      <c r="K321" s="260" t="s">
        <v>19</v>
      </c>
      <c r="L321" s="265"/>
      <c r="M321" s="266" t="s">
        <v>19</v>
      </c>
      <c r="N321" s="267" t="s">
        <v>40</v>
      </c>
      <c r="O321" s="86"/>
      <c r="P321" s="215">
        <f>O321*H321</f>
        <v>0</v>
      </c>
      <c r="Q321" s="215">
        <v>0.00050000000000000001</v>
      </c>
      <c r="R321" s="215">
        <f>Q321*H321</f>
        <v>0.55319600000000002</v>
      </c>
      <c r="S321" s="215">
        <v>0</v>
      </c>
      <c r="T321" s="216">
        <f>S321*H321</f>
        <v>0</v>
      </c>
      <c r="U321" s="40"/>
      <c r="V321" s="40"/>
      <c r="W321" s="40"/>
      <c r="X321" s="40"/>
      <c r="Y321" s="40"/>
      <c r="Z321" s="40"/>
      <c r="AA321" s="40"/>
      <c r="AB321" s="40"/>
      <c r="AC321" s="40"/>
      <c r="AD321" s="40"/>
      <c r="AE321" s="40"/>
      <c r="AR321" s="217" t="s">
        <v>272</v>
      </c>
      <c r="AT321" s="217" t="s">
        <v>192</v>
      </c>
      <c r="AU321" s="217" t="s">
        <v>79</v>
      </c>
      <c r="AY321" s="19" t="s">
        <v>128</v>
      </c>
      <c r="BE321" s="218">
        <f>IF(N321="základní",J321,0)</f>
        <v>0</v>
      </c>
      <c r="BF321" s="218">
        <f>IF(N321="snížená",J321,0)</f>
        <v>0</v>
      </c>
      <c r="BG321" s="218">
        <f>IF(N321="zákl. přenesená",J321,0)</f>
        <v>0</v>
      </c>
      <c r="BH321" s="218">
        <f>IF(N321="sníž. přenesená",J321,0)</f>
        <v>0</v>
      </c>
      <c r="BI321" s="218">
        <f>IF(N321="nulová",J321,0)</f>
        <v>0</v>
      </c>
      <c r="BJ321" s="19" t="s">
        <v>77</v>
      </c>
      <c r="BK321" s="218">
        <f>ROUND(I321*H321,2)</f>
        <v>0</v>
      </c>
      <c r="BL321" s="19" t="s">
        <v>244</v>
      </c>
      <c r="BM321" s="217" t="s">
        <v>573</v>
      </c>
    </row>
    <row r="322" s="14" customFormat="1">
      <c r="A322" s="14"/>
      <c r="B322" s="235"/>
      <c r="C322" s="236"/>
      <c r="D322" s="226" t="s">
        <v>139</v>
      </c>
      <c r="E322" s="236"/>
      <c r="F322" s="238" t="s">
        <v>574</v>
      </c>
      <c r="G322" s="236"/>
      <c r="H322" s="239">
        <v>1106.3920000000001</v>
      </c>
      <c r="I322" s="240"/>
      <c r="J322" s="236"/>
      <c r="K322" s="236"/>
      <c r="L322" s="241"/>
      <c r="M322" s="242"/>
      <c r="N322" s="243"/>
      <c r="O322" s="243"/>
      <c r="P322" s="243"/>
      <c r="Q322" s="243"/>
      <c r="R322" s="243"/>
      <c r="S322" s="243"/>
      <c r="T322" s="244"/>
      <c r="U322" s="14"/>
      <c r="V322" s="14"/>
      <c r="W322" s="14"/>
      <c r="X322" s="14"/>
      <c r="Y322" s="14"/>
      <c r="Z322" s="14"/>
      <c r="AA322" s="14"/>
      <c r="AB322" s="14"/>
      <c r="AC322" s="14"/>
      <c r="AD322" s="14"/>
      <c r="AE322" s="14"/>
      <c r="AT322" s="245" t="s">
        <v>139</v>
      </c>
      <c r="AU322" s="245" t="s">
        <v>79</v>
      </c>
      <c r="AV322" s="14" t="s">
        <v>79</v>
      </c>
      <c r="AW322" s="14" t="s">
        <v>4</v>
      </c>
      <c r="AX322" s="14" t="s">
        <v>77</v>
      </c>
      <c r="AY322" s="245" t="s">
        <v>128</v>
      </c>
    </row>
    <row r="323" s="2" customFormat="1" ht="37.8" customHeight="1">
      <c r="A323" s="40"/>
      <c r="B323" s="41"/>
      <c r="C323" s="206" t="s">
        <v>575</v>
      </c>
      <c r="D323" s="206" t="s">
        <v>130</v>
      </c>
      <c r="E323" s="207" t="s">
        <v>576</v>
      </c>
      <c r="F323" s="208" t="s">
        <v>577</v>
      </c>
      <c r="G323" s="209" t="s">
        <v>157</v>
      </c>
      <c r="H323" s="210">
        <v>233.63</v>
      </c>
      <c r="I323" s="211"/>
      <c r="J323" s="212">
        <f>ROUND(I323*H323,2)</f>
        <v>0</v>
      </c>
      <c r="K323" s="208" t="s">
        <v>19</v>
      </c>
      <c r="L323" s="46"/>
      <c r="M323" s="213" t="s">
        <v>19</v>
      </c>
      <c r="N323" s="214" t="s">
        <v>40</v>
      </c>
      <c r="O323" s="86"/>
      <c r="P323" s="215">
        <f>O323*H323</f>
        <v>0</v>
      </c>
      <c r="Q323" s="215">
        <v>3.0000000000000001E-05</v>
      </c>
      <c r="R323" s="215">
        <f>Q323*H323</f>
        <v>0.0070089000000000002</v>
      </c>
      <c r="S323" s="215">
        <v>0</v>
      </c>
      <c r="T323" s="216">
        <f>S323*H323</f>
        <v>0</v>
      </c>
      <c r="U323" s="40"/>
      <c r="V323" s="40"/>
      <c r="W323" s="40"/>
      <c r="X323" s="40"/>
      <c r="Y323" s="40"/>
      <c r="Z323" s="40"/>
      <c r="AA323" s="40"/>
      <c r="AB323" s="40"/>
      <c r="AC323" s="40"/>
      <c r="AD323" s="40"/>
      <c r="AE323" s="40"/>
      <c r="AR323" s="217" t="s">
        <v>244</v>
      </c>
      <c r="AT323" s="217" t="s">
        <v>130</v>
      </c>
      <c r="AU323" s="217" t="s">
        <v>79</v>
      </c>
      <c r="AY323" s="19" t="s">
        <v>128</v>
      </c>
      <c r="BE323" s="218">
        <f>IF(N323="základní",J323,0)</f>
        <v>0</v>
      </c>
      <c r="BF323" s="218">
        <f>IF(N323="snížená",J323,0)</f>
        <v>0</v>
      </c>
      <c r="BG323" s="218">
        <f>IF(N323="zákl. přenesená",J323,0)</f>
        <v>0</v>
      </c>
      <c r="BH323" s="218">
        <f>IF(N323="sníž. přenesená",J323,0)</f>
        <v>0</v>
      </c>
      <c r="BI323" s="218">
        <f>IF(N323="nulová",J323,0)</f>
        <v>0</v>
      </c>
      <c r="BJ323" s="19" t="s">
        <v>77</v>
      </c>
      <c r="BK323" s="218">
        <f>ROUND(I323*H323,2)</f>
        <v>0</v>
      </c>
      <c r="BL323" s="19" t="s">
        <v>244</v>
      </c>
      <c r="BM323" s="217" t="s">
        <v>578</v>
      </c>
    </row>
    <row r="324" s="2" customFormat="1">
      <c r="A324" s="40"/>
      <c r="B324" s="41"/>
      <c r="C324" s="42"/>
      <c r="D324" s="226" t="s">
        <v>160</v>
      </c>
      <c r="E324" s="42"/>
      <c r="F324" s="257" t="s">
        <v>568</v>
      </c>
      <c r="G324" s="42"/>
      <c r="H324" s="42"/>
      <c r="I324" s="221"/>
      <c r="J324" s="42"/>
      <c r="K324" s="42"/>
      <c r="L324" s="46"/>
      <c r="M324" s="222"/>
      <c r="N324" s="223"/>
      <c r="O324" s="86"/>
      <c r="P324" s="86"/>
      <c r="Q324" s="86"/>
      <c r="R324" s="86"/>
      <c r="S324" s="86"/>
      <c r="T324" s="87"/>
      <c r="U324" s="40"/>
      <c r="V324" s="40"/>
      <c r="W324" s="40"/>
      <c r="X324" s="40"/>
      <c r="Y324" s="40"/>
      <c r="Z324" s="40"/>
      <c r="AA324" s="40"/>
      <c r="AB324" s="40"/>
      <c r="AC324" s="40"/>
      <c r="AD324" s="40"/>
      <c r="AE324" s="40"/>
      <c r="AT324" s="19" t="s">
        <v>160</v>
      </c>
      <c r="AU324" s="19" t="s">
        <v>79</v>
      </c>
    </row>
    <row r="325" s="14" customFormat="1">
      <c r="A325" s="14"/>
      <c r="B325" s="235"/>
      <c r="C325" s="236"/>
      <c r="D325" s="226" t="s">
        <v>139</v>
      </c>
      <c r="E325" s="237" t="s">
        <v>19</v>
      </c>
      <c r="F325" s="238" t="s">
        <v>579</v>
      </c>
      <c r="G325" s="236"/>
      <c r="H325" s="239">
        <v>233.63</v>
      </c>
      <c r="I325" s="240"/>
      <c r="J325" s="236"/>
      <c r="K325" s="236"/>
      <c r="L325" s="241"/>
      <c r="M325" s="242"/>
      <c r="N325" s="243"/>
      <c r="O325" s="243"/>
      <c r="P325" s="243"/>
      <c r="Q325" s="243"/>
      <c r="R325" s="243"/>
      <c r="S325" s="243"/>
      <c r="T325" s="244"/>
      <c r="U325" s="14"/>
      <c r="V325" s="14"/>
      <c r="W325" s="14"/>
      <c r="X325" s="14"/>
      <c r="Y325" s="14"/>
      <c r="Z325" s="14"/>
      <c r="AA325" s="14"/>
      <c r="AB325" s="14"/>
      <c r="AC325" s="14"/>
      <c r="AD325" s="14"/>
      <c r="AE325" s="14"/>
      <c r="AT325" s="245" t="s">
        <v>139</v>
      </c>
      <c r="AU325" s="245" t="s">
        <v>79</v>
      </c>
      <c r="AV325" s="14" t="s">
        <v>79</v>
      </c>
      <c r="AW325" s="14" t="s">
        <v>31</v>
      </c>
      <c r="AX325" s="14" t="s">
        <v>69</v>
      </c>
      <c r="AY325" s="245" t="s">
        <v>128</v>
      </c>
    </row>
    <row r="326" s="13" customFormat="1">
      <c r="A326" s="13"/>
      <c r="B326" s="224"/>
      <c r="C326" s="225"/>
      <c r="D326" s="226" t="s">
        <v>139</v>
      </c>
      <c r="E326" s="227" t="s">
        <v>19</v>
      </c>
      <c r="F326" s="228" t="s">
        <v>347</v>
      </c>
      <c r="G326" s="225"/>
      <c r="H326" s="227" t="s">
        <v>19</v>
      </c>
      <c r="I326" s="229"/>
      <c r="J326" s="225"/>
      <c r="K326" s="225"/>
      <c r="L326" s="230"/>
      <c r="M326" s="231"/>
      <c r="N326" s="232"/>
      <c r="O326" s="232"/>
      <c r="P326" s="232"/>
      <c r="Q326" s="232"/>
      <c r="R326" s="232"/>
      <c r="S326" s="232"/>
      <c r="T326" s="233"/>
      <c r="U326" s="13"/>
      <c r="V326" s="13"/>
      <c r="W326" s="13"/>
      <c r="X326" s="13"/>
      <c r="Y326" s="13"/>
      <c r="Z326" s="13"/>
      <c r="AA326" s="13"/>
      <c r="AB326" s="13"/>
      <c r="AC326" s="13"/>
      <c r="AD326" s="13"/>
      <c r="AE326" s="13"/>
      <c r="AT326" s="234" t="s">
        <v>139</v>
      </c>
      <c r="AU326" s="234" t="s">
        <v>79</v>
      </c>
      <c r="AV326" s="13" t="s">
        <v>77</v>
      </c>
      <c r="AW326" s="13" t="s">
        <v>31</v>
      </c>
      <c r="AX326" s="13" t="s">
        <v>69</v>
      </c>
      <c r="AY326" s="234" t="s">
        <v>128</v>
      </c>
    </row>
    <row r="327" s="15" customFormat="1">
      <c r="A327" s="15"/>
      <c r="B327" s="246"/>
      <c r="C327" s="247"/>
      <c r="D327" s="226" t="s">
        <v>139</v>
      </c>
      <c r="E327" s="248" t="s">
        <v>19</v>
      </c>
      <c r="F327" s="249" t="s">
        <v>142</v>
      </c>
      <c r="G327" s="247"/>
      <c r="H327" s="250">
        <v>233.63</v>
      </c>
      <c r="I327" s="251"/>
      <c r="J327" s="247"/>
      <c r="K327" s="247"/>
      <c r="L327" s="252"/>
      <c r="M327" s="253"/>
      <c r="N327" s="254"/>
      <c r="O327" s="254"/>
      <c r="P327" s="254"/>
      <c r="Q327" s="254"/>
      <c r="R327" s="254"/>
      <c r="S327" s="254"/>
      <c r="T327" s="255"/>
      <c r="U327" s="15"/>
      <c r="V327" s="15"/>
      <c r="W327" s="15"/>
      <c r="X327" s="15"/>
      <c r="Y327" s="15"/>
      <c r="Z327" s="15"/>
      <c r="AA327" s="15"/>
      <c r="AB327" s="15"/>
      <c r="AC327" s="15"/>
      <c r="AD327" s="15"/>
      <c r="AE327" s="15"/>
      <c r="AT327" s="256" t="s">
        <v>139</v>
      </c>
      <c r="AU327" s="256" t="s">
        <v>79</v>
      </c>
      <c r="AV327" s="15" t="s">
        <v>135</v>
      </c>
      <c r="AW327" s="15" t="s">
        <v>31</v>
      </c>
      <c r="AX327" s="15" t="s">
        <v>77</v>
      </c>
      <c r="AY327" s="256" t="s">
        <v>128</v>
      </c>
    </row>
    <row r="328" s="2" customFormat="1" ht="24.15" customHeight="1">
      <c r="A328" s="40"/>
      <c r="B328" s="41"/>
      <c r="C328" s="258" t="s">
        <v>580</v>
      </c>
      <c r="D328" s="258" t="s">
        <v>192</v>
      </c>
      <c r="E328" s="259" t="s">
        <v>571</v>
      </c>
      <c r="F328" s="260" t="s">
        <v>572</v>
      </c>
      <c r="G328" s="261" t="s">
        <v>157</v>
      </c>
      <c r="H328" s="262">
        <v>280.35599999999999</v>
      </c>
      <c r="I328" s="263"/>
      <c r="J328" s="264">
        <f>ROUND(I328*H328,2)</f>
        <v>0</v>
      </c>
      <c r="K328" s="260" t="s">
        <v>19</v>
      </c>
      <c r="L328" s="265"/>
      <c r="M328" s="266" t="s">
        <v>19</v>
      </c>
      <c r="N328" s="267" t="s">
        <v>40</v>
      </c>
      <c r="O328" s="86"/>
      <c r="P328" s="215">
        <f>O328*H328</f>
        <v>0</v>
      </c>
      <c r="Q328" s="215">
        <v>0.00050000000000000001</v>
      </c>
      <c r="R328" s="215">
        <f>Q328*H328</f>
        <v>0.140178</v>
      </c>
      <c r="S328" s="215">
        <v>0</v>
      </c>
      <c r="T328" s="216">
        <f>S328*H328</f>
        <v>0</v>
      </c>
      <c r="U328" s="40"/>
      <c r="V328" s="40"/>
      <c r="W328" s="40"/>
      <c r="X328" s="40"/>
      <c r="Y328" s="40"/>
      <c r="Z328" s="40"/>
      <c r="AA328" s="40"/>
      <c r="AB328" s="40"/>
      <c r="AC328" s="40"/>
      <c r="AD328" s="40"/>
      <c r="AE328" s="40"/>
      <c r="AR328" s="217" t="s">
        <v>272</v>
      </c>
      <c r="AT328" s="217" t="s">
        <v>192</v>
      </c>
      <c r="AU328" s="217" t="s">
        <v>79</v>
      </c>
      <c r="AY328" s="19" t="s">
        <v>128</v>
      </c>
      <c r="BE328" s="218">
        <f>IF(N328="základní",J328,0)</f>
        <v>0</v>
      </c>
      <c r="BF328" s="218">
        <f>IF(N328="snížená",J328,0)</f>
        <v>0</v>
      </c>
      <c r="BG328" s="218">
        <f>IF(N328="zákl. přenesená",J328,0)</f>
        <v>0</v>
      </c>
      <c r="BH328" s="218">
        <f>IF(N328="sníž. přenesená",J328,0)</f>
        <v>0</v>
      </c>
      <c r="BI328" s="218">
        <f>IF(N328="nulová",J328,0)</f>
        <v>0</v>
      </c>
      <c r="BJ328" s="19" t="s">
        <v>77</v>
      </c>
      <c r="BK328" s="218">
        <f>ROUND(I328*H328,2)</f>
        <v>0</v>
      </c>
      <c r="BL328" s="19" t="s">
        <v>244</v>
      </c>
      <c r="BM328" s="217" t="s">
        <v>581</v>
      </c>
    </row>
    <row r="329" s="14" customFormat="1">
      <c r="A329" s="14"/>
      <c r="B329" s="235"/>
      <c r="C329" s="236"/>
      <c r="D329" s="226" t="s">
        <v>139</v>
      </c>
      <c r="E329" s="236"/>
      <c r="F329" s="238" t="s">
        <v>582</v>
      </c>
      <c r="G329" s="236"/>
      <c r="H329" s="239">
        <v>280.35599999999999</v>
      </c>
      <c r="I329" s="240"/>
      <c r="J329" s="236"/>
      <c r="K329" s="236"/>
      <c r="L329" s="241"/>
      <c r="M329" s="242"/>
      <c r="N329" s="243"/>
      <c r="O329" s="243"/>
      <c r="P329" s="243"/>
      <c r="Q329" s="243"/>
      <c r="R329" s="243"/>
      <c r="S329" s="243"/>
      <c r="T329" s="244"/>
      <c r="U329" s="14"/>
      <c r="V329" s="14"/>
      <c r="W329" s="14"/>
      <c r="X329" s="14"/>
      <c r="Y329" s="14"/>
      <c r="Z329" s="14"/>
      <c r="AA329" s="14"/>
      <c r="AB329" s="14"/>
      <c r="AC329" s="14"/>
      <c r="AD329" s="14"/>
      <c r="AE329" s="14"/>
      <c r="AT329" s="245" t="s">
        <v>139</v>
      </c>
      <c r="AU329" s="245" t="s">
        <v>79</v>
      </c>
      <c r="AV329" s="14" t="s">
        <v>79</v>
      </c>
      <c r="AW329" s="14" t="s">
        <v>4</v>
      </c>
      <c r="AX329" s="14" t="s">
        <v>77</v>
      </c>
      <c r="AY329" s="245" t="s">
        <v>128</v>
      </c>
    </row>
    <row r="330" s="2" customFormat="1" ht="37.8" customHeight="1">
      <c r="A330" s="40"/>
      <c r="B330" s="41"/>
      <c r="C330" s="206" t="s">
        <v>583</v>
      </c>
      <c r="D330" s="206" t="s">
        <v>130</v>
      </c>
      <c r="E330" s="207" t="s">
        <v>584</v>
      </c>
      <c r="F330" s="208" t="s">
        <v>585</v>
      </c>
      <c r="G330" s="209" t="s">
        <v>157</v>
      </c>
      <c r="H330" s="210">
        <v>962.77499999999998</v>
      </c>
      <c r="I330" s="211"/>
      <c r="J330" s="212">
        <f>ROUND(I330*H330,2)</f>
        <v>0</v>
      </c>
      <c r="K330" s="208" t="s">
        <v>134</v>
      </c>
      <c r="L330" s="46"/>
      <c r="M330" s="213" t="s">
        <v>19</v>
      </c>
      <c r="N330" s="214" t="s">
        <v>40</v>
      </c>
      <c r="O330" s="86"/>
      <c r="P330" s="215">
        <f>O330*H330</f>
        <v>0</v>
      </c>
      <c r="Q330" s="215">
        <v>0.00027999999999999998</v>
      </c>
      <c r="R330" s="215">
        <f>Q330*H330</f>
        <v>0.26957699999999996</v>
      </c>
      <c r="S330" s="215">
        <v>0</v>
      </c>
      <c r="T330" s="216">
        <f>S330*H330</f>
        <v>0</v>
      </c>
      <c r="U330" s="40"/>
      <c r="V330" s="40"/>
      <c r="W330" s="40"/>
      <c r="X330" s="40"/>
      <c r="Y330" s="40"/>
      <c r="Z330" s="40"/>
      <c r="AA330" s="40"/>
      <c r="AB330" s="40"/>
      <c r="AC330" s="40"/>
      <c r="AD330" s="40"/>
      <c r="AE330" s="40"/>
      <c r="AR330" s="217" t="s">
        <v>244</v>
      </c>
      <c r="AT330" s="217" t="s">
        <v>130</v>
      </c>
      <c r="AU330" s="217" t="s">
        <v>79</v>
      </c>
      <c r="AY330" s="19" t="s">
        <v>128</v>
      </c>
      <c r="BE330" s="218">
        <f>IF(N330="základní",J330,0)</f>
        <v>0</v>
      </c>
      <c r="BF330" s="218">
        <f>IF(N330="snížená",J330,0)</f>
        <v>0</v>
      </c>
      <c r="BG330" s="218">
        <f>IF(N330="zákl. přenesená",J330,0)</f>
        <v>0</v>
      </c>
      <c r="BH330" s="218">
        <f>IF(N330="sníž. přenesená",J330,0)</f>
        <v>0</v>
      </c>
      <c r="BI330" s="218">
        <f>IF(N330="nulová",J330,0)</f>
        <v>0</v>
      </c>
      <c r="BJ330" s="19" t="s">
        <v>77</v>
      </c>
      <c r="BK330" s="218">
        <f>ROUND(I330*H330,2)</f>
        <v>0</v>
      </c>
      <c r="BL330" s="19" t="s">
        <v>244</v>
      </c>
      <c r="BM330" s="217" t="s">
        <v>586</v>
      </c>
    </row>
    <row r="331" s="2" customFormat="1">
      <c r="A331" s="40"/>
      <c r="B331" s="41"/>
      <c r="C331" s="42"/>
      <c r="D331" s="219" t="s">
        <v>137</v>
      </c>
      <c r="E331" s="42"/>
      <c r="F331" s="220" t="s">
        <v>587</v>
      </c>
      <c r="G331" s="42"/>
      <c r="H331" s="42"/>
      <c r="I331" s="221"/>
      <c r="J331" s="42"/>
      <c r="K331" s="42"/>
      <c r="L331" s="46"/>
      <c r="M331" s="222"/>
      <c r="N331" s="223"/>
      <c r="O331" s="86"/>
      <c r="P331" s="86"/>
      <c r="Q331" s="86"/>
      <c r="R331" s="86"/>
      <c r="S331" s="86"/>
      <c r="T331" s="87"/>
      <c r="U331" s="40"/>
      <c r="V331" s="40"/>
      <c r="W331" s="40"/>
      <c r="X331" s="40"/>
      <c r="Y331" s="40"/>
      <c r="Z331" s="40"/>
      <c r="AA331" s="40"/>
      <c r="AB331" s="40"/>
      <c r="AC331" s="40"/>
      <c r="AD331" s="40"/>
      <c r="AE331" s="40"/>
      <c r="AT331" s="19" t="s">
        <v>137</v>
      </c>
      <c r="AU331" s="19" t="s">
        <v>79</v>
      </c>
    </row>
    <row r="332" s="14" customFormat="1">
      <c r="A332" s="14"/>
      <c r="B332" s="235"/>
      <c r="C332" s="236"/>
      <c r="D332" s="226" t="s">
        <v>139</v>
      </c>
      <c r="E332" s="237" t="s">
        <v>19</v>
      </c>
      <c r="F332" s="238" t="s">
        <v>588</v>
      </c>
      <c r="G332" s="236"/>
      <c r="H332" s="239">
        <v>962.77499999999998</v>
      </c>
      <c r="I332" s="240"/>
      <c r="J332" s="236"/>
      <c r="K332" s="236"/>
      <c r="L332" s="241"/>
      <c r="M332" s="242"/>
      <c r="N332" s="243"/>
      <c r="O332" s="243"/>
      <c r="P332" s="243"/>
      <c r="Q332" s="243"/>
      <c r="R332" s="243"/>
      <c r="S332" s="243"/>
      <c r="T332" s="244"/>
      <c r="U332" s="14"/>
      <c r="V332" s="14"/>
      <c r="W332" s="14"/>
      <c r="X332" s="14"/>
      <c r="Y332" s="14"/>
      <c r="Z332" s="14"/>
      <c r="AA332" s="14"/>
      <c r="AB332" s="14"/>
      <c r="AC332" s="14"/>
      <c r="AD332" s="14"/>
      <c r="AE332" s="14"/>
      <c r="AT332" s="245" t="s">
        <v>139</v>
      </c>
      <c r="AU332" s="245" t="s">
        <v>79</v>
      </c>
      <c r="AV332" s="14" t="s">
        <v>79</v>
      </c>
      <c r="AW332" s="14" t="s">
        <v>31</v>
      </c>
      <c r="AX332" s="14" t="s">
        <v>69</v>
      </c>
      <c r="AY332" s="245" t="s">
        <v>128</v>
      </c>
    </row>
    <row r="333" s="13" customFormat="1">
      <c r="A333" s="13"/>
      <c r="B333" s="224"/>
      <c r="C333" s="225"/>
      <c r="D333" s="226" t="s">
        <v>139</v>
      </c>
      <c r="E333" s="227" t="s">
        <v>19</v>
      </c>
      <c r="F333" s="228" t="s">
        <v>360</v>
      </c>
      <c r="G333" s="225"/>
      <c r="H333" s="227" t="s">
        <v>19</v>
      </c>
      <c r="I333" s="229"/>
      <c r="J333" s="225"/>
      <c r="K333" s="225"/>
      <c r="L333" s="230"/>
      <c r="M333" s="231"/>
      <c r="N333" s="232"/>
      <c r="O333" s="232"/>
      <c r="P333" s="232"/>
      <c r="Q333" s="232"/>
      <c r="R333" s="232"/>
      <c r="S333" s="232"/>
      <c r="T333" s="233"/>
      <c r="U333" s="13"/>
      <c r="V333" s="13"/>
      <c r="W333" s="13"/>
      <c r="X333" s="13"/>
      <c r="Y333" s="13"/>
      <c r="Z333" s="13"/>
      <c r="AA333" s="13"/>
      <c r="AB333" s="13"/>
      <c r="AC333" s="13"/>
      <c r="AD333" s="13"/>
      <c r="AE333" s="13"/>
      <c r="AT333" s="234" t="s">
        <v>139</v>
      </c>
      <c r="AU333" s="234" t="s">
        <v>79</v>
      </c>
      <c r="AV333" s="13" t="s">
        <v>77</v>
      </c>
      <c r="AW333" s="13" t="s">
        <v>31</v>
      </c>
      <c r="AX333" s="13" t="s">
        <v>69</v>
      </c>
      <c r="AY333" s="234" t="s">
        <v>128</v>
      </c>
    </row>
    <row r="334" s="15" customFormat="1">
      <c r="A334" s="15"/>
      <c r="B334" s="246"/>
      <c r="C334" s="247"/>
      <c r="D334" s="226" t="s">
        <v>139</v>
      </c>
      <c r="E334" s="248" t="s">
        <v>19</v>
      </c>
      <c r="F334" s="249" t="s">
        <v>142</v>
      </c>
      <c r="G334" s="247"/>
      <c r="H334" s="250">
        <v>962.77499999999998</v>
      </c>
      <c r="I334" s="251"/>
      <c r="J334" s="247"/>
      <c r="K334" s="247"/>
      <c r="L334" s="252"/>
      <c r="M334" s="253"/>
      <c r="N334" s="254"/>
      <c r="O334" s="254"/>
      <c r="P334" s="254"/>
      <c r="Q334" s="254"/>
      <c r="R334" s="254"/>
      <c r="S334" s="254"/>
      <c r="T334" s="255"/>
      <c r="U334" s="15"/>
      <c r="V334" s="15"/>
      <c r="W334" s="15"/>
      <c r="X334" s="15"/>
      <c r="Y334" s="15"/>
      <c r="Z334" s="15"/>
      <c r="AA334" s="15"/>
      <c r="AB334" s="15"/>
      <c r="AC334" s="15"/>
      <c r="AD334" s="15"/>
      <c r="AE334" s="15"/>
      <c r="AT334" s="256" t="s">
        <v>139</v>
      </c>
      <c r="AU334" s="256" t="s">
        <v>79</v>
      </c>
      <c r="AV334" s="15" t="s">
        <v>135</v>
      </c>
      <c r="AW334" s="15" t="s">
        <v>31</v>
      </c>
      <c r="AX334" s="15" t="s">
        <v>77</v>
      </c>
      <c r="AY334" s="256" t="s">
        <v>128</v>
      </c>
    </row>
    <row r="335" s="2" customFormat="1" ht="37.8" customHeight="1">
      <c r="A335" s="40"/>
      <c r="B335" s="41"/>
      <c r="C335" s="258" t="s">
        <v>589</v>
      </c>
      <c r="D335" s="258" t="s">
        <v>192</v>
      </c>
      <c r="E335" s="259" t="s">
        <v>590</v>
      </c>
      <c r="F335" s="260" t="s">
        <v>591</v>
      </c>
      <c r="G335" s="261" t="s">
        <v>157</v>
      </c>
      <c r="H335" s="262">
        <v>1107.191</v>
      </c>
      <c r="I335" s="263"/>
      <c r="J335" s="264">
        <f>ROUND(I335*H335,2)</f>
        <v>0</v>
      </c>
      <c r="K335" s="260" t="s">
        <v>134</v>
      </c>
      <c r="L335" s="265"/>
      <c r="M335" s="266" t="s">
        <v>19</v>
      </c>
      <c r="N335" s="267" t="s">
        <v>40</v>
      </c>
      <c r="O335" s="86"/>
      <c r="P335" s="215">
        <f>O335*H335</f>
        <v>0</v>
      </c>
      <c r="Q335" s="215">
        <v>0.002</v>
      </c>
      <c r="R335" s="215">
        <f>Q335*H335</f>
        <v>2.2143820000000001</v>
      </c>
      <c r="S335" s="215">
        <v>0</v>
      </c>
      <c r="T335" s="216">
        <f>S335*H335</f>
        <v>0</v>
      </c>
      <c r="U335" s="40"/>
      <c r="V335" s="40"/>
      <c r="W335" s="40"/>
      <c r="X335" s="40"/>
      <c r="Y335" s="40"/>
      <c r="Z335" s="40"/>
      <c r="AA335" s="40"/>
      <c r="AB335" s="40"/>
      <c r="AC335" s="40"/>
      <c r="AD335" s="40"/>
      <c r="AE335" s="40"/>
      <c r="AR335" s="217" t="s">
        <v>272</v>
      </c>
      <c r="AT335" s="217" t="s">
        <v>192</v>
      </c>
      <c r="AU335" s="217" t="s">
        <v>79</v>
      </c>
      <c r="AY335" s="19" t="s">
        <v>128</v>
      </c>
      <c r="BE335" s="218">
        <f>IF(N335="základní",J335,0)</f>
        <v>0</v>
      </c>
      <c r="BF335" s="218">
        <f>IF(N335="snížená",J335,0)</f>
        <v>0</v>
      </c>
      <c r="BG335" s="218">
        <f>IF(N335="zákl. přenesená",J335,0)</f>
        <v>0</v>
      </c>
      <c r="BH335" s="218">
        <f>IF(N335="sníž. přenesená",J335,0)</f>
        <v>0</v>
      </c>
      <c r="BI335" s="218">
        <f>IF(N335="nulová",J335,0)</f>
        <v>0</v>
      </c>
      <c r="BJ335" s="19" t="s">
        <v>77</v>
      </c>
      <c r="BK335" s="218">
        <f>ROUND(I335*H335,2)</f>
        <v>0</v>
      </c>
      <c r="BL335" s="19" t="s">
        <v>244</v>
      </c>
      <c r="BM335" s="217" t="s">
        <v>592</v>
      </c>
    </row>
    <row r="336" s="14" customFormat="1">
      <c r="A336" s="14"/>
      <c r="B336" s="235"/>
      <c r="C336" s="236"/>
      <c r="D336" s="226" t="s">
        <v>139</v>
      </c>
      <c r="E336" s="236"/>
      <c r="F336" s="238" t="s">
        <v>593</v>
      </c>
      <c r="G336" s="236"/>
      <c r="H336" s="239">
        <v>1107.191</v>
      </c>
      <c r="I336" s="240"/>
      <c r="J336" s="236"/>
      <c r="K336" s="236"/>
      <c r="L336" s="241"/>
      <c r="M336" s="242"/>
      <c r="N336" s="243"/>
      <c r="O336" s="243"/>
      <c r="P336" s="243"/>
      <c r="Q336" s="243"/>
      <c r="R336" s="243"/>
      <c r="S336" s="243"/>
      <c r="T336" s="244"/>
      <c r="U336" s="14"/>
      <c r="V336" s="14"/>
      <c r="W336" s="14"/>
      <c r="X336" s="14"/>
      <c r="Y336" s="14"/>
      <c r="Z336" s="14"/>
      <c r="AA336" s="14"/>
      <c r="AB336" s="14"/>
      <c r="AC336" s="14"/>
      <c r="AD336" s="14"/>
      <c r="AE336" s="14"/>
      <c r="AT336" s="245" t="s">
        <v>139</v>
      </c>
      <c r="AU336" s="245" t="s">
        <v>79</v>
      </c>
      <c r="AV336" s="14" t="s">
        <v>79</v>
      </c>
      <c r="AW336" s="14" t="s">
        <v>4</v>
      </c>
      <c r="AX336" s="14" t="s">
        <v>77</v>
      </c>
      <c r="AY336" s="245" t="s">
        <v>128</v>
      </c>
    </row>
    <row r="337" s="2" customFormat="1" ht="16.5" customHeight="1">
      <c r="A337" s="40"/>
      <c r="B337" s="41"/>
      <c r="C337" s="258" t="s">
        <v>594</v>
      </c>
      <c r="D337" s="258" t="s">
        <v>192</v>
      </c>
      <c r="E337" s="259" t="s">
        <v>595</v>
      </c>
      <c r="F337" s="260" t="s">
        <v>596</v>
      </c>
      <c r="G337" s="261" t="s">
        <v>157</v>
      </c>
      <c r="H337" s="262">
        <v>40.229999999999997</v>
      </c>
      <c r="I337" s="263"/>
      <c r="J337" s="264">
        <f>ROUND(I337*H337,2)</f>
        <v>0</v>
      </c>
      <c r="K337" s="260" t="s">
        <v>19</v>
      </c>
      <c r="L337" s="265"/>
      <c r="M337" s="266" t="s">
        <v>19</v>
      </c>
      <c r="N337" s="267" t="s">
        <v>40</v>
      </c>
      <c r="O337" s="86"/>
      <c r="P337" s="215">
        <f>O337*H337</f>
        <v>0</v>
      </c>
      <c r="Q337" s="215">
        <v>0.002</v>
      </c>
      <c r="R337" s="215">
        <f>Q337*H337</f>
        <v>0.08045999999999999</v>
      </c>
      <c r="S337" s="215">
        <v>0</v>
      </c>
      <c r="T337" s="216">
        <f>S337*H337</f>
        <v>0</v>
      </c>
      <c r="U337" s="40"/>
      <c r="V337" s="40"/>
      <c r="W337" s="40"/>
      <c r="X337" s="40"/>
      <c r="Y337" s="40"/>
      <c r="Z337" s="40"/>
      <c r="AA337" s="40"/>
      <c r="AB337" s="40"/>
      <c r="AC337" s="40"/>
      <c r="AD337" s="40"/>
      <c r="AE337" s="40"/>
      <c r="AR337" s="217" t="s">
        <v>272</v>
      </c>
      <c r="AT337" s="217" t="s">
        <v>192</v>
      </c>
      <c r="AU337" s="217" t="s">
        <v>79</v>
      </c>
      <c r="AY337" s="19" t="s">
        <v>128</v>
      </c>
      <c r="BE337" s="218">
        <f>IF(N337="základní",J337,0)</f>
        <v>0</v>
      </c>
      <c r="BF337" s="218">
        <f>IF(N337="snížená",J337,0)</f>
        <v>0</v>
      </c>
      <c r="BG337" s="218">
        <f>IF(N337="zákl. přenesená",J337,0)</f>
        <v>0</v>
      </c>
      <c r="BH337" s="218">
        <f>IF(N337="sníž. přenesená",J337,0)</f>
        <v>0</v>
      </c>
      <c r="BI337" s="218">
        <f>IF(N337="nulová",J337,0)</f>
        <v>0</v>
      </c>
      <c r="BJ337" s="19" t="s">
        <v>77</v>
      </c>
      <c r="BK337" s="218">
        <f>ROUND(I337*H337,2)</f>
        <v>0</v>
      </c>
      <c r="BL337" s="19" t="s">
        <v>244</v>
      </c>
      <c r="BM337" s="217" t="s">
        <v>597</v>
      </c>
    </row>
    <row r="338" s="14" customFormat="1">
      <c r="A338" s="14"/>
      <c r="B338" s="235"/>
      <c r="C338" s="236"/>
      <c r="D338" s="226" t="s">
        <v>139</v>
      </c>
      <c r="E338" s="237" t="s">
        <v>19</v>
      </c>
      <c r="F338" s="238" t="s">
        <v>598</v>
      </c>
      <c r="G338" s="236"/>
      <c r="H338" s="239">
        <v>33.479999999999997</v>
      </c>
      <c r="I338" s="240"/>
      <c r="J338" s="236"/>
      <c r="K338" s="236"/>
      <c r="L338" s="241"/>
      <c r="M338" s="242"/>
      <c r="N338" s="243"/>
      <c r="O338" s="243"/>
      <c r="P338" s="243"/>
      <c r="Q338" s="243"/>
      <c r="R338" s="243"/>
      <c r="S338" s="243"/>
      <c r="T338" s="244"/>
      <c r="U338" s="14"/>
      <c r="V338" s="14"/>
      <c r="W338" s="14"/>
      <c r="X338" s="14"/>
      <c r="Y338" s="14"/>
      <c r="Z338" s="14"/>
      <c r="AA338" s="14"/>
      <c r="AB338" s="14"/>
      <c r="AC338" s="14"/>
      <c r="AD338" s="14"/>
      <c r="AE338" s="14"/>
      <c r="AT338" s="245" t="s">
        <v>139</v>
      </c>
      <c r="AU338" s="245" t="s">
        <v>79</v>
      </c>
      <c r="AV338" s="14" t="s">
        <v>79</v>
      </c>
      <c r="AW338" s="14" t="s">
        <v>31</v>
      </c>
      <c r="AX338" s="14" t="s">
        <v>69</v>
      </c>
      <c r="AY338" s="245" t="s">
        <v>128</v>
      </c>
    </row>
    <row r="339" s="13" customFormat="1">
      <c r="A339" s="13"/>
      <c r="B339" s="224"/>
      <c r="C339" s="225"/>
      <c r="D339" s="226" t="s">
        <v>139</v>
      </c>
      <c r="E339" s="227" t="s">
        <v>19</v>
      </c>
      <c r="F339" s="228" t="s">
        <v>599</v>
      </c>
      <c r="G339" s="225"/>
      <c r="H339" s="227" t="s">
        <v>19</v>
      </c>
      <c r="I339" s="229"/>
      <c r="J339" s="225"/>
      <c r="K339" s="225"/>
      <c r="L339" s="230"/>
      <c r="M339" s="231"/>
      <c r="N339" s="232"/>
      <c r="O339" s="232"/>
      <c r="P339" s="232"/>
      <c r="Q339" s="232"/>
      <c r="R339" s="232"/>
      <c r="S339" s="232"/>
      <c r="T339" s="233"/>
      <c r="U339" s="13"/>
      <c r="V339" s="13"/>
      <c r="W339" s="13"/>
      <c r="X339" s="13"/>
      <c r="Y339" s="13"/>
      <c r="Z339" s="13"/>
      <c r="AA339" s="13"/>
      <c r="AB339" s="13"/>
      <c r="AC339" s="13"/>
      <c r="AD339" s="13"/>
      <c r="AE339" s="13"/>
      <c r="AT339" s="234" t="s">
        <v>139</v>
      </c>
      <c r="AU339" s="234" t="s">
        <v>79</v>
      </c>
      <c r="AV339" s="13" t="s">
        <v>77</v>
      </c>
      <c r="AW339" s="13" t="s">
        <v>31</v>
      </c>
      <c r="AX339" s="13" t="s">
        <v>69</v>
      </c>
      <c r="AY339" s="234" t="s">
        <v>128</v>
      </c>
    </row>
    <row r="340" s="14" customFormat="1">
      <c r="A340" s="14"/>
      <c r="B340" s="235"/>
      <c r="C340" s="236"/>
      <c r="D340" s="226" t="s">
        <v>139</v>
      </c>
      <c r="E340" s="237" t="s">
        <v>19</v>
      </c>
      <c r="F340" s="238" t="s">
        <v>600</v>
      </c>
      <c r="G340" s="236"/>
      <c r="H340" s="239">
        <v>6.75</v>
      </c>
      <c r="I340" s="240"/>
      <c r="J340" s="236"/>
      <c r="K340" s="236"/>
      <c r="L340" s="241"/>
      <c r="M340" s="242"/>
      <c r="N340" s="243"/>
      <c r="O340" s="243"/>
      <c r="P340" s="243"/>
      <c r="Q340" s="243"/>
      <c r="R340" s="243"/>
      <c r="S340" s="243"/>
      <c r="T340" s="244"/>
      <c r="U340" s="14"/>
      <c r="V340" s="14"/>
      <c r="W340" s="14"/>
      <c r="X340" s="14"/>
      <c r="Y340" s="14"/>
      <c r="Z340" s="14"/>
      <c r="AA340" s="14"/>
      <c r="AB340" s="14"/>
      <c r="AC340" s="14"/>
      <c r="AD340" s="14"/>
      <c r="AE340" s="14"/>
      <c r="AT340" s="245" t="s">
        <v>139</v>
      </c>
      <c r="AU340" s="245" t="s">
        <v>79</v>
      </c>
      <c r="AV340" s="14" t="s">
        <v>79</v>
      </c>
      <c r="AW340" s="14" t="s">
        <v>31</v>
      </c>
      <c r="AX340" s="14" t="s">
        <v>69</v>
      </c>
      <c r="AY340" s="245" t="s">
        <v>128</v>
      </c>
    </row>
    <row r="341" s="13" customFormat="1">
      <c r="A341" s="13"/>
      <c r="B341" s="224"/>
      <c r="C341" s="225"/>
      <c r="D341" s="226" t="s">
        <v>139</v>
      </c>
      <c r="E341" s="227" t="s">
        <v>19</v>
      </c>
      <c r="F341" s="228" t="s">
        <v>601</v>
      </c>
      <c r="G341" s="225"/>
      <c r="H341" s="227" t="s">
        <v>19</v>
      </c>
      <c r="I341" s="229"/>
      <c r="J341" s="225"/>
      <c r="K341" s="225"/>
      <c r="L341" s="230"/>
      <c r="M341" s="231"/>
      <c r="N341" s="232"/>
      <c r="O341" s="232"/>
      <c r="P341" s="232"/>
      <c r="Q341" s="232"/>
      <c r="R341" s="232"/>
      <c r="S341" s="232"/>
      <c r="T341" s="233"/>
      <c r="U341" s="13"/>
      <c r="V341" s="13"/>
      <c r="W341" s="13"/>
      <c r="X341" s="13"/>
      <c r="Y341" s="13"/>
      <c r="Z341" s="13"/>
      <c r="AA341" s="13"/>
      <c r="AB341" s="13"/>
      <c r="AC341" s="13"/>
      <c r="AD341" s="13"/>
      <c r="AE341" s="13"/>
      <c r="AT341" s="234" t="s">
        <v>139</v>
      </c>
      <c r="AU341" s="234" t="s">
        <v>79</v>
      </c>
      <c r="AV341" s="13" t="s">
        <v>77</v>
      </c>
      <c r="AW341" s="13" t="s">
        <v>31</v>
      </c>
      <c r="AX341" s="13" t="s">
        <v>69</v>
      </c>
      <c r="AY341" s="234" t="s">
        <v>128</v>
      </c>
    </row>
    <row r="342" s="15" customFormat="1">
      <c r="A342" s="15"/>
      <c r="B342" s="246"/>
      <c r="C342" s="247"/>
      <c r="D342" s="226" t="s">
        <v>139</v>
      </c>
      <c r="E342" s="248" t="s">
        <v>19</v>
      </c>
      <c r="F342" s="249" t="s">
        <v>142</v>
      </c>
      <c r="G342" s="247"/>
      <c r="H342" s="250">
        <v>40.229999999999997</v>
      </c>
      <c r="I342" s="251"/>
      <c r="J342" s="247"/>
      <c r="K342" s="247"/>
      <c r="L342" s="252"/>
      <c r="M342" s="253"/>
      <c r="N342" s="254"/>
      <c r="O342" s="254"/>
      <c r="P342" s="254"/>
      <c r="Q342" s="254"/>
      <c r="R342" s="254"/>
      <c r="S342" s="254"/>
      <c r="T342" s="255"/>
      <c r="U342" s="15"/>
      <c r="V342" s="15"/>
      <c r="W342" s="15"/>
      <c r="X342" s="15"/>
      <c r="Y342" s="15"/>
      <c r="Z342" s="15"/>
      <c r="AA342" s="15"/>
      <c r="AB342" s="15"/>
      <c r="AC342" s="15"/>
      <c r="AD342" s="15"/>
      <c r="AE342" s="15"/>
      <c r="AT342" s="256" t="s">
        <v>139</v>
      </c>
      <c r="AU342" s="256" t="s">
        <v>79</v>
      </c>
      <c r="AV342" s="15" t="s">
        <v>135</v>
      </c>
      <c r="AW342" s="15" t="s">
        <v>31</v>
      </c>
      <c r="AX342" s="15" t="s">
        <v>77</v>
      </c>
      <c r="AY342" s="256" t="s">
        <v>128</v>
      </c>
    </row>
    <row r="343" s="2" customFormat="1" ht="37.8" customHeight="1">
      <c r="A343" s="40"/>
      <c r="B343" s="41"/>
      <c r="C343" s="206" t="s">
        <v>602</v>
      </c>
      <c r="D343" s="206" t="s">
        <v>130</v>
      </c>
      <c r="E343" s="207" t="s">
        <v>603</v>
      </c>
      <c r="F343" s="208" t="s">
        <v>604</v>
      </c>
      <c r="G343" s="209" t="s">
        <v>157</v>
      </c>
      <c r="H343" s="210">
        <v>233.62600000000001</v>
      </c>
      <c r="I343" s="211"/>
      <c r="J343" s="212">
        <f>ROUND(I343*H343,2)</f>
        <v>0</v>
      </c>
      <c r="K343" s="208" t="s">
        <v>134</v>
      </c>
      <c r="L343" s="46"/>
      <c r="M343" s="213" t="s">
        <v>19</v>
      </c>
      <c r="N343" s="214" t="s">
        <v>40</v>
      </c>
      <c r="O343" s="86"/>
      <c r="P343" s="215">
        <f>O343*H343</f>
        <v>0</v>
      </c>
      <c r="Q343" s="215">
        <v>0.00027999999999999998</v>
      </c>
      <c r="R343" s="215">
        <f>Q343*H343</f>
        <v>0.065415279999999992</v>
      </c>
      <c r="S343" s="215">
        <v>0</v>
      </c>
      <c r="T343" s="216">
        <f>S343*H343</f>
        <v>0</v>
      </c>
      <c r="U343" s="40"/>
      <c r="V343" s="40"/>
      <c r="W343" s="40"/>
      <c r="X343" s="40"/>
      <c r="Y343" s="40"/>
      <c r="Z343" s="40"/>
      <c r="AA343" s="40"/>
      <c r="AB343" s="40"/>
      <c r="AC343" s="40"/>
      <c r="AD343" s="40"/>
      <c r="AE343" s="40"/>
      <c r="AR343" s="217" t="s">
        <v>244</v>
      </c>
      <c r="AT343" s="217" t="s">
        <v>130</v>
      </c>
      <c r="AU343" s="217" t="s">
        <v>79</v>
      </c>
      <c r="AY343" s="19" t="s">
        <v>128</v>
      </c>
      <c r="BE343" s="218">
        <f>IF(N343="základní",J343,0)</f>
        <v>0</v>
      </c>
      <c r="BF343" s="218">
        <f>IF(N343="snížená",J343,0)</f>
        <v>0</v>
      </c>
      <c r="BG343" s="218">
        <f>IF(N343="zákl. přenesená",J343,0)</f>
        <v>0</v>
      </c>
      <c r="BH343" s="218">
        <f>IF(N343="sníž. přenesená",J343,0)</f>
        <v>0</v>
      </c>
      <c r="BI343" s="218">
        <f>IF(N343="nulová",J343,0)</f>
        <v>0</v>
      </c>
      <c r="BJ343" s="19" t="s">
        <v>77</v>
      </c>
      <c r="BK343" s="218">
        <f>ROUND(I343*H343,2)</f>
        <v>0</v>
      </c>
      <c r="BL343" s="19" t="s">
        <v>244</v>
      </c>
      <c r="BM343" s="217" t="s">
        <v>605</v>
      </c>
    </row>
    <row r="344" s="2" customFormat="1">
      <c r="A344" s="40"/>
      <c r="B344" s="41"/>
      <c r="C344" s="42"/>
      <c r="D344" s="219" t="s">
        <v>137</v>
      </c>
      <c r="E344" s="42"/>
      <c r="F344" s="220" t="s">
        <v>606</v>
      </c>
      <c r="G344" s="42"/>
      <c r="H344" s="42"/>
      <c r="I344" s="221"/>
      <c r="J344" s="42"/>
      <c r="K344" s="42"/>
      <c r="L344" s="46"/>
      <c r="M344" s="222"/>
      <c r="N344" s="223"/>
      <c r="O344" s="86"/>
      <c r="P344" s="86"/>
      <c r="Q344" s="86"/>
      <c r="R344" s="86"/>
      <c r="S344" s="86"/>
      <c r="T344" s="87"/>
      <c r="U344" s="40"/>
      <c r="V344" s="40"/>
      <c r="W344" s="40"/>
      <c r="X344" s="40"/>
      <c r="Y344" s="40"/>
      <c r="Z344" s="40"/>
      <c r="AA344" s="40"/>
      <c r="AB344" s="40"/>
      <c r="AC344" s="40"/>
      <c r="AD344" s="40"/>
      <c r="AE344" s="40"/>
      <c r="AT344" s="19" t="s">
        <v>137</v>
      </c>
      <c r="AU344" s="19" t="s">
        <v>79</v>
      </c>
    </row>
    <row r="345" s="14" customFormat="1">
      <c r="A345" s="14"/>
      <c r="B345" s="235"/>
      <c r="C345" s="236"/>
      <c r="D345" s="226" t="s">
        <v>139</v>
      </c>
      <c r="E345" s="237" t="s">
        <v>19</v>
      </c>
      <c r="F345" s="238" t="s">
        <v>607</v>
      </c>
      <c r="G345" s="236"/>
      <c r="H345" s="239">
        <v>233.62600000000001</v>
      </c>
      <c r="I345" s="240"/>
      <c r="J345" s="236"/>
      <c r="K345" s="236"/>
      <c r="L345" s="241"/>
      <c r="M345" s="242"/>
      <c r="N345" s="243"/>
      <c r="O345" s="243"/>
      <c r="P345" s="243"/>
      <c r="Q345" s="243"/>
      <c r="R345" s="243"/>
      <c r="S345" s="243"/>
      <c r="T345" s="244"/>
      <c r="U345" s="14"/>
      <c r="V345" s="14"/>
      <c r="W345" s="14"/>
      <c r="X345" s="14"/>
      <c r="Y345" s="14"/>
      <c r="Z345" s="14"/>
      <c r="AA345" s="14"/>
      <c r="AB345" s="14"/>
      <c r="AC345" s="14"/>
      <c r="AD345" s="14"/>
      <c r="AE345" s="14"/>
      <c r="AT345" s="245" t="s">
        <v>139</v>
      </c>
      <c r="AU345" s="245" t="s">
        <v>79</v>
      </c>
      <c r="AV345" s="14" t="s">
        <v>79</v>
      </c>
      <c r="AW345" s="14" t="s">
        <v>31</v>
      </c>
      <c r="AX345" s="14" t="s">
        <v>69</v>
      </c>
      <c r="AY345" s="245" t="s">
        <v>128</v>
      </c>
    </row>
    <row r="346" s="15" customFormat="1">
      <c r="A346" s="15"/>
      <c r="B346" s="246"/>
      <c r="C346" s="247"/>
      <c r="D346" s="226" t="s">
        <v>139</v>
      </c>
      <c r="E346" s="248" t="s">
        <v>19</v>
      </c>
      <c r="F346" s="249" t="s">
        <v>142</v>
      </c>
      <c r="G346" s="247"/>
      <c r="H346" s="250">
        <v>233.62600000000001</v>
      </c>
      <c r="I346" s="251"/>
      <c r="J346" s="247"/>
      <c r="K346" s="247"/>
      <c r="L346" s="252"/>
      <c r="M346" s="253"/>
      <c r="N346" s="254"/>
      <c r="O346" s="254"/>
      <c r="P346" s="254"/>
      <c r="Q346" s="254"/>
      <c r="R346" s="254"/>
      <c r="S346" s="254"/>
      <c r="T346" s="255"/>
      <c r="U346" s="15"/>
      <c r="V346" s="15"/>
      <c r="W346" s="15"/>
      <c r="X346" s="15"/>
      <c r="Y346" s="15"/>
      <c r="Z346" s="15"/>
      <c r="AA346" s="15"/>
      <c r="AB346" s="15"/>
      <c r="AC346" s="15"/>
      <c r="AD346" s="15"/>
      <c r="AE346" s="15"/>
      <c r="AT346" s="256" t="s">
        <v>139</v>
      </c>
      <c r="AU346" s="256" t="s">
        <v>79</v>
      </c>
      <c r="AV346" s="15" t="s">
        <v>135</v>
      </c>
      <c r="AW346" s="15" t="s">
        <v>31</v>
      </c>
      <c r="AX346" s="15" t="s">
        <v>77</v>
      </c>
      <c r="AY346" s="256" t="s">
        <v>128</v>
      </c>
    </row>
    <row r="347" s="2" customFormat="1" ht="37.8" customHeight="1">
      <c r="A347" s="40"/>
      <c r="B347" s="41"/>
      <c r="C347" s="258" t="s">
        <v>608</v>
      </c>
      <c r="D347" s="258" t="s">
        <v>192</v>
      </c>
      <c r="E347" s="259" t="s">
        <v>590</v>
      </c>
      <c r="F347" s="260" t="s">
        <v>591</v>
      </c>
      <c r="G347" s="261" t="s">
        <v>157</v>
      </c>
      <c r="H347" s="262">
        <v>280.351</v>
      </c>
      <c r="I347" s="263"/>
      <c r="J347" s="264">
        <f>ROUND(I347*H347,2)</f>
        <v>0</v>
      </c>
      <c r="K347" s="260" t="s">
        <v>134</v>
      </c>
      <c r="L347" s="265"/>
      <c r="M347" s="266" t="s">
        <v>19</v>
      </c>
      <c r="N347" s="267" t="s">
        <v>40</v>
      </c>
      <c r="O347" s="86"/>
      <c r="P347" s="215">
        <f>O347*H347</f>
        <v>0</v>
      </c>
      <c r="Q347" s="215">
        <v>0.002</v>
      </c>
      <c r="R347" s="215">
        <f>Q347*H347</f>
        <v>0.56070200000000003</v>
      </c>
      <c r="S347" s="215">
        <v>0</v>
      </c>
      <c r="T347" s="216">
        <f>S347*H347</f>
        <v>0</v>
      </c>
      <c r="U347" s="40"/>
      <c r="V347" s="40"/>
      <c r="W347" s="40"/>
      <c r="X347" s="40"/>
      <c r="Y347" s="40"/>
      <c r="Z347" s="40"/>
      <c r="AA347" s="40"/>
      <c r="AB347" s="40"/>
      <c r="AC347" s="40"/>
      <c r="AD347" s="40"/>
      <c r="AE347" s="40"/>
      <c r="AR347" s="217" t="s">
        <v>272</v>
      </c>
      <c r="AT347" s="217" t="s">
        <v>192</v>
      </c>
      <c r="AU347" s="217" t="s">
        <v>79</v>
      </c>
      <c r="AY347" s="19" t="s">
        <v>128</v>
      </c>
      <c r="BE347" s="218">
        <f>IF(N347="základní",J347,0)</f>
        <v>0</v>
      </c>
      <c r="BF347" s="218">
        <f>IF(N347="snížená",J347,0)</f>
        <v>0</v>
      </c>
      <c r="BG347" s="218">
        <f>IF(N347="zákl. přenesená",J347,0)</f>
        <v>0</v>
      </c>
      <c r="BH347" s="218">
        <f>IF(N347="sníž. přenesená",J347,0)</f>
        <v>0</v>
      </c>
      <c r="BI347" s="218">
        <f>IF(N347="nulová",J347,0)</f>
        <v>0</v>
      </c>
      <c r="BJ347" s="19" t="s">
        <v>77</v>
      </c>
      <c r="BK347" s="218">
        <f>ROUND(I347*H347,2)</f>
        <v>0</v>
      </c>
      <c r="BL347" s="19" t="s">
        <v>244</v>
      </c>
      <c r="BM347" s="217" t="s">
        <v>609</v>
      </c>
    </row>
    <row r="348" s="14" customFormat="1">
      <c r="A348" s="14"/>
      <c r="B348" s="235"/>
      <c r="C348" s="236"/>
      <c r="D348" s="226" t="s">
        <v>139</v>
      </c>
      <c r="E348" s="236"/>
      <c r="F348" s="238" t="s">
        <v>610</v>
      </c>
      <c r="G348" s="236"/>
      <c r="H348" s="239">
        <v>280.351</v>
      </c>
      <c r="I348" s="240"/>
      <c r="J348" s="236"/>
      <c r="K348" s="236"/>
      <c r="L348" s="241"/>
      <c r="M348" s="242"/>
      <c r="N348" s="243"/>
      <c r="O348" s="243"/>
      <c r="P348" s="243"/>
      <c r="Q348" s="243"/>
      <c r="R348" s="243"/>
      <c r="S348" s="243"/>
      <c r="T348" s="244"/>
      <c r="U348" s="14"/>
      <c r="V348" s="14"/>
      <c r="W348" s="14"/>
      <c r="X348" s="14"/>
      <c r="Y348" s="14"/>
      <c r="Z348" s="14"/>
      <c r="AA348" s="14"/>
      <c r="AB348" s="14"/>
      <c r="AC348" s="14"/>
      <c r="AD348" s="14"/>
      <c r="AE348" s="14"/>
      <c r="AT348" s="245" t="s">
        <v>139</v>
      </c>
      <c r="AU348" s="245" t="s">
        <v>79</v>
      </c>
      <c r="AV348" s="14" t="s">
        <v>79</v>
      </c>
      <c r="AW348" s="14" t="s">
        <v>4</v>
      </c>
      <c r="AX348" s="14" t="s">
        <v>77</v>
      </c>
      <c r="AY348" s="245" t="s">
        <v>128</v>
      </c>
    </row>
    <row r="349" s="2" customFormat="1" ht="49.05" customHeight="1">
      <c r="A349" s="40"/>
      <c r="B349" s="41"/>
      <c r="C349" s="206" t="s">
        <v>611</v>
      </c>
      <c r="D349" s="206" t="s">
        <v>130</v>
      </c>
      <c r="E349" s="207" t="s">
        <v>612</v>
      </c>
      <c r="F349" s="208" t="s">
        <v>613</v>
      </c>
      <c r="G349" s="209" t="s">
        <v>195</v>
      </c>
      <c r="H349" s="210">
        <v>3.891</v>
      </c>
      <c r="I349" s="211"/>
      <c r="J349" s="212">
        <f>ROUND(I349*H349,2)</f>
        <v>0</v>
      </c>
      <c r="K349" s="208" t="s">
        <v>134</v>
      </c>
      <c r="L349" s="46"/>
      <c r="M349" s="213" t="s">
        <v>19</v>
      </c>
      <c r="N349" s="214" t="s">
        <v>40</v>
      </c>
      <c r="O349" s="86"/>
      <c r="P349" s="215">
        <f>O349*H349</f>
        <v>0</v>
      </c>
      <c r="Q349" s="215">
        <v>0</v>
      </c>
      <c r="R349" s="215">
        <f>Q349*H349</f>
        <v>0</v>
      </c>
      <c r="S349" s="215">
        <v>0</v>
      </c>
      <c r="T349" s="216">
        <f>S349*H349</f>
        <v>0</v>
      </c>
      <c r="U349" s="40"/>
      <c r="V349" s="40"/>
      <c r="W349" s="40"/>
      <c r="X349" s="40"/>
      <c r="Y349" s="40"/>
      <c r="Z349" s="40"/>
      <c r="AA349" s="40"/>
      <c r="AB349" s="40"/>
      <c r="AC349" s="40"/>
      <c r="AD349" s="40"/>
      <c r="AE349" s="40"/>
      <c r="AR349" s="217" t="s">
        <v>244</v>
      </c>
      <c r="AT349" s="217" t="s">
        <v>130</v>
      </c>
      <c r="AU349" s="217" t="s">
        <v>79</v>
      </c>
      <c r="AY349" s="19" t="s">
        <v>128</v>
      </c>
      <c r="BE349" s="218">
        <f>IF(N349="základní",J349,0)</f>
        <v>0</v>
      </c>
      <c r="BF349" s="218">
        <f>IF(N349="snížená",J349,0)</f>
        <v>0</v>
      </c>
      <c r="BG349" s="218">
        <f>IF(N349="zákl. přenesená",J349,0)</f>
        <v>0</v>
      </c>
      <c r="BH349" s="218">
        <f>IF(N349="sníž. přenesená",J349,0)</f>
        <v>0</v>
      </c>
      <c r="BI349" s="218">
        <f>IF(N349="nulová",J349,0)</f>
        <v>0</v>
      </c>
      <c r="BJ349" s="19" t="s">
        <v>77</v>
      </c>
      <c r="BK349" s="218">
        <f>ROUND(I349*H349,2)</f>
        <v>0</v>
      </c>
      <c r="BL349" s="19" t="s">
        <v>244</v>
      </c>
      <c r="BM349" s="217" t="s">
        <v>614</v>
      </c>
    </row>
    <row r="350" s="2" customFormat="1">
      <c r="A350" s="40"/>
      <c r="B350" s="41"/>
      <c r="C350" s="42"/>
      <c r="D350" s="219" t="s">
        <v>137</v>
      </c>
      <c r="E350" s="42"/>
      <c r="F350" s="220" t="s">
        <v>615</v>
      </c>
      <c r="G350" s="42"/>
      <c r="H350" s="42"/>
      <c r="I350" s="221"/>
      <c r="J350" s="42"/>
      <c r="K350" s="42"/>
      <c r="L350" s="46"/>
      <c r="M350" s="222"/>
      <c r="N350" s="223"/>
      <c r="O350" s="86"/>
      <c r="P350" s="86"/>
      <c r="Q350" s="86"/>
      <c r="R350" s="86"/>
      <c r="S350" s="86"/>
      <c r="T350" s="87"/>
      <c r="U350" s="40"/>
      <c r="V350" s="40"/>
      <c r="W350" s="40"/>
      <c r="X350" s="40"/>
      <c r="Y350" s="40"/>
      <c r="Z350" s="40"/>
      <c r="AA350" s="40"/>
      <c r="AB350" s="40"/>
      <c r="AC350" s="40"/>
      <c r="AD350" s="40"/>
      <c r="AE350" s="40"/>
      <c r="AT350" s="19" t="s">
        <v>137</v>
      </c>
      <c r="AU350" s="19" t="s">
        <v>79</v>
      </c>
    </row>
    <row r="351" s="2" customFormat="1">
      <c r="A351" s="40"/>
      <c r="B351" s="41"/>
      <c r="C351" s="42"/>
      <c r="D351" s="226" t="s">
        <v>160</v>
      </c>
      <c r="E351" s="42"/>
      <c r="F351" s="257" t="s">
        <v>616</v>
      </c>
      <c r="G351" s="42"/>
      <c r="H351" s="42"/>
      <c r="I351" s="221"/>
      <c r="J351" s="42"/>
      <c r="K351" s="42"/>
      <c r="L351" s="46"/>
      <c r="M351" s="222"/>
      <c r="N351" s="223"/>
      <c r="O351" s="86"/>
      <c r="P351" s="86"/>
      <c r="Q351" s="86"/>
      <c r="R351" s="86"/>
      <c r="S351" s="86"/>
      <c r="T351" s="87"/>
      <c r="U351" s="40"/>
      <c r="V351" s="40"/>
      <c r="W351" s="40"/>
      <c r="X351" s="40"/>
      <c r="Y351" s="40"/>
      <c r="Z351" s="40"/>
      <c r="AA351" s="40"/>
      <c r="AB351" s="40"/>
      <c r="AC351" s="40"/>
      <c r="AD351" s="40"/>
      <c r="AE351" s="40"/>
      <c r="AT351" s="19" t="s">
        <v>160</v>
      </c>
      <c r="AU351" s="19" t="s">
        <v>79</v>
      </c>
    </row>
    <row r="352" s="12" customFormat="1" ht="22.8" customHeight="1">
      <c r="A352" s="12"/>
      <c r="B352" s="190"/>
      <c r="C352" s="191"/>
      <c r="D352" s="192" t="s">
        <v>68</v>
      </c>
      <c r="E352" s="204" t="s">
        <v>617</v>
      </c>
      <c r="F352" s="204" t="s">
        <v>618</v>
      </c>
      <c r="G352" s="191"/>
      <c r="H352" s="191"/>
      <c r="I352" s="194"/>
      <c r="J352" s="205">
        <f>BK352</f>
        <v>0</v>
      </c>
      <c r="K352" s="191"/>
      <c r="L352" s="196"/>
      <c r="M352" s="197"/>
      <c r="N352" s="198"/>
      <c r="O352" s="198"/>
      <c r="P352" s="199">
        <f>SUM(P353:P375)</f>
        <v>0</v>
      </c>
      <c r="Q352" s="198"/>
      <c r="R352" s="199">
        <f>SUM(R353:R375)</f>
        <v>3.2985000000000002</v>
      </c>
      <c r="S352" s="198"/>
      <c r="T352" s="200">
        <f>SUM(T353:T375)</f>
        <v>0</v>
      </c>
      <c r="U352" s="12"/>
      <c r="V352" s="12"/>
      <c r="W352" s="12"/>
      <c r="X352" s="12"/>
      <c r="Y352" s="12"/>
      <c r="Z352" s="12"/>
      <c r="AA352" s="12"/>
      <c r="AB352" s="12"/>
      <c r="AC352" s="12"/>
      <c r="AD352" s="12"/>
      <c r="AE352" s="12"/>
      <c r="AR352" s="201" t="s">
        <v>79</v>
      </c>
      <c r="AT352" s="202" t="s">
        <v>68</v>
      </c>
      <c r="AU352" s="202" t="s">
        <v>77</v>
      </c>
      <c r="AY352" s="201" t="s">
        <v>128</v>
      </c>
      <c r="BK352" s="203">
        <f>SUM(BK353:BK375)</f>
        <v>0</v>
      </c>
    </row>
    <row r="353" s="2" customFormat="1" ht="21.75" customHeight="1">
      <c r="A353" s="40"/>
      <c r="B353" s="41"/>
      <c r="C353" s="206" t="s">
        <v>619</v>
      </c>
      <c r="D353" s="206" t="s">
        <v>130</v>
      </c>
      <c r="E353" s="207" t="s">
        <v>620</v>
      </c>
      <c r="F353" s="208" t="s">
        <v>621</v>
      </c>
      <c r="G353" s="209" t="s">
        <v>247</v>
      </c>
      <c r="H353" s="210">
        <v>430</v>
      </c>
      <c r="I353" s="211"/>
      <c r="J353" s="212">
        <f>ROUND(I353*H353,2)</f>
        <v>0</v>
      </c>
      <c r="K353" s="208" t="s">
        <v>19</v>
      </c>
      <c r="L353" s="46"/>
      <c r="M353" s="213" t="s">
        <v>19</v>
      </c>
      <c r="N353" s="214" t="s">
        <v>40</v>
      </c>
      <c r="O353" s="86"/>
      <c r="P353" s="215">
        <f>O353*H353</f>
        <v>0</v>
      </c>
      <c r="Q353" s="215">
        <v>0.0022000000000000001</v>
      </c>
      <c r="R353" s="215">
        <f>Q353*H353</f>
        <v>0.94600000000000006</v>
      </c>
      <c r="S353" s="215">
        <v>0</v>
      </c>
      <c r="T353" s="216">
        <f>S353*H353</f>
        <v>0</v>
      </c>
      <c r="U353" s="40"/>
      <c r="V353" s="40"/>
      <c r="W353" s="40"/>
      <c r="X353" s="40"/>
      <c r="Y353" s="40"/>
      <c r="Z353" s="40"/>
      <c r="AA353" s="40"/>
      <c r="AB353" s="40"/>
      <c r="AC353" s="40"/>
      <c r="AD353" s="40"/>
      <c r="AE353" s="40"/>
      <c r="AR353" s="217" t="s">
        <v>244</v>
      </c>
      <c r="AT353" s="217" t="s">
        <v>130</v>
      </c>
      <c r="AU353" s="217" t="s">
        <v>79</v>
      </c>
      <c r="AY353" s="19" t="s">
        <v>128</v>
      </c>
      <c r="BE353" s="218">
        <f>IF(N353="základní",J353,0)</f>
        <v>0</v>
      </c>
      <c r="BF353" s="218">
        <f>IF(N353="snížená",J353,0)</f>
        <v>0</v>
      </c>
      <c r="BG353" s="218">
        <f>IF(N353="zákl. přenesená",J353,0)</f>
        <v>0</v>
      </c>
      <c r="BH353" s="218">
        <f>IF(N353="sníž. přenesená",J353,0)</f>
        <v>0</v>
      </c>
      <c r="BI353" s="218">
        <f>IF(N353="nulová",J353,0)</f>
        <v>0</v>
      </c>
      <c r="BJ353" s="19" t="s">
        <v>77</v>
      </c>
      <c r="BK353" s="218">
        <f>ROUND(I353*H353,2)</f>
        <v>0</v>
      </c>
      <c r="BL353" s="19" t="s">
        <v>244</v>
      </c>
      <c r="BM353" s="217" t="s">
        <v>622</v>
      </c>
    </row>
    <row r="354" s="14" customFormat="1">
      <c r="A354" s="14"/>
      <c r="B354" s="235"/>
      <c r="C354" s="236"/>
      <c r="D354" s="226" t="s">
        <v>139</v>
      </c>
      <c r="E354" s="237" t="s">
        <v>19</v>
      </c>
      <c r="F354" s="238" t="s">
        <v>623</v>
      </c>
      <c r="G354" s="236"/>
      <c r="H354" s="239">
        <v>430</v>
      </c>
      <c r="I354" s="240"/>
      <c r="J354" s="236"/>
      <c r="K354" s="236"/>
      <c r="L354" s="241"/>
      <c r="M354" s="242"/>
      <c r="N354" s="243"/>
      <c r="O354" s="243"/>
      <c r="P354" s="243"/>
      <c r="Q354" s="243"/>
      <c r="R354" s="243"/>
      <c r="S354" s="243"/>
      <c r="T354" s="244"/>
      <c r="U354" s="14"/>
      <c r="V354" s="14"/>
      <c r="W354" s="14"/>
      <c r="X354" s="14"/>
      <c r="Y354" s="14"/>
      <c r="Z354" s="14"/>
      <c r="AA354" s="14"/>
      <c r="AB354" s="14"/>
      <c r="AC354" s="14"/>
      <c r="AD354" s="14"/>
      <c r="AE354" s="14"/>
      <c r="AT354" s="245" t="s">
        <v>139</v>
      </c>
      <c r="AU354" s="245" t="s">
        <v>79</v>
      </c>
      <c r="AV354" s="14" t="s">
        <v>79</v>
      </c>
      <c r="AW354" s="14" t="s">
        <v>31</v>
      </c>
      <c r="AX354" s="14" t="s">
        <v>69</v>
      </c>
      <c r="AY354" s="245" t="s">
        <v>128</v>
      </c>
    </row>
    <row r="355" s="13" customFormat="1">
      <c r="A355" s="13"/>
      <c r="B355" s="224"/>
      <c r="C355" s="225"/>
      <c r="D355" s="226" t="s">
        <v>139</v>
      </c>
      <c r="E355" s="227" t="s">
        <v>19</v>
      </c>
      <c r="F355" s="228" t="s">
        <v>624</v>
      </c>
      <c r="G355" s="225"/>
      <c r="H355" s="227" t="s">
        <v>19</v>
      </c>
      <c r="I355" s="229"/>
      <c r="J355" s="225"/>
      <c r="K355" s="225"/>
      <c r="L355" s="230"/>
      <c r="M355" s="231"/>
      <c r="N355" s="232"/>
      <c r="O355" s="232"/>
      <c r="P355" s="232"/>
      <c r="Q355" s="232"/>
      <c r="R355" s="232"/>
      <c r="S355" s="232"/>
      <c r="T355" s="233"/>
      <c r="U355" s="13"/>
      <c r="V355" s="13"/>
      <c r="W355" s="13"/>
      <c r="X355" s="13"/>
      <c r="Y355" s="13"/>
      <c r="Z355" s="13"/>
      <c r="AA355" s="13"/>
      <c r="AB355" s="13"/>
      <c r="AC355" s="13"/>
      <c r="AD355" s="13"/>
      <c r="AE355" s="13"/>
      <c r="AT355" s="234" t="s">
        <v>139</v>
      </c>
      <c r="AU355" s="234" t="s">
        <v>79</v>
      </c>
      <c r="AV355" s="13" t="s">
        <v>77</v>
      </c>
      <c r="AW355" s="13" t="s">
        <v>31</v>
      </c>
      <c r="AX355" s="13" t="s">
        <v>69</v>
      </c>
      <c r="AY355" s="234" t="s">
        <v>128</v>
      </c>
    </row>
    <row r="356" s="15" customFormat="1">
      <c r="A356" s="15"/>
      <c r="B356" s="246"/>
      <c r="C356" s="247"/>
      <c r="D356" s="226" t="s">
        <v>139</v>
      </c>
      <c r="E356" s="248" t="s">
        <v>19</v>
      </c>
      <c r="F356" s="249" t="s">
        <v>142</v>
      </c>
      <c r="G356" s="247"/>
      <c r="H356" s="250">
        <v>430</v>
      </c>
      <c r="I356" s="251"/>
      <c r="J356" s="247"/>
      <c r="K356" s="247"/>
      <c r="L356" s="252"/>
      <c r="M356" s="253"/>
      <c r="N356" s="254"/>
      <c r="O356" s="254"/>
      <c r="P356" s="254"/>
      <c r="Q356" s="254"/>
      <c r="R356" s="254"/>
      <c r="S356" s="254"/>
      <c r="T356" s="255"/>
      <c r="U356" s="15"/>
      <c r="V356" s="15"/>
      <c r="W356" s="15"/>
      <c r="X356" s="15"/>
      <c r="Y356" s="15"/>
      <c r="Z356" s="15"/>
      <c r="AA356" s="15"/>
      <c r="AB356" s="15"/>
      <c r="AC356" s="15"/>
      <c r="AD356" s="15"/>
      <c r="AE356" s="15"/>
      <c r="AT356" s="256" t="s">
        <v>139</v>
      </c>
      <c r="AU356" s="256" t="s">
        <v>79</v>
      </c>
      <c r="AV356" s="15" t="s">
        <v>135</v>
      </c>
      <c r="AW356" s="15" t="s">
        <v>31</v>
      </c>
      <c r="AX356" s="15" t="s">
        <v>77</v>
      </c>
      <c r="AY356" s="256" t="s">
        <v>128</v>
      </c>
    </row>
    <row r="357" s="2" customFormat="1" ht="21.75" customHeight="1">
      <c r="A357" s="40"/>
      <c r="B357" s="41"/>
      <c r="C357" s="206" t="s">
        <v>625</v>
      </c>
      <c r="D357" s="206" t="s">
        <v>130</v>
      </c>
      <c r="E357" s="207" t="s">
        <v>626</v>
      </c>
      <c r="F357" s="208" t="s">
        <v>627</v>
      </c>
      <c r="G357" s="209" t="s">
        <v>247</v>
      </c>
      <c r="H357" s="210">
        <v>563</v>
      </c>
      <c r="I357" s="211"/>
      <c r="J357" s="212">
        <f>ROUND(I357*H357,2)</f>
        <v>0</v>
      </c>
      <c r="K357" s="208" t="s">
        <v>19</v>
      </c>
      <c r="L357" s="46"/>
      <c r="M357" s="213" t="s">
        <v>19</v>
      </c>
      <c r="N357" s="214" t="s">
        <v>40</v>
      </c>
      <c r="O357" s="86"/>
      <c r="P357" s="215">
        <f>O357*H357</f>
        <v>0</v>
      </c>
      <c r="Q357" s="215">
        <v>0.0022000000000000001</v>
      </c>
      <c r="R357" s="215">
        <f>Q357*H357</f>
        <v>1.2386000000000002</v>
      </c>
      <c r="S357" s="215">
        <v>0</v>
      </c>
      <c r="T357" s="216">
        <f>S357*H357</f>
        <v>0</v>
      </c>
      <c r="U357" s="40"/>
      <c r="V357" s="40"/>
      <c r="W357" s="40"/>
      <c r="X357" s="40"/>
      <c r="Y357" s="40"/>
      <c r="Z357" s="40"/>
      <c r="AA357" s="40"/>
      <c r="AB357" s="40"/>
      <c r="AC357" s="40"/>
      <c r="AD357" s="40"/>
      <c r="AE357" s="40"/>
      <c r="AR357" s="217" t="s">
        <v>244</v>
      </c>
      <c r="AT357" s="217" t="s">
        <v>130</v>
      </c>
      <c r="AU357" s="217" t="s">
        <v>79</v>
      </c>
      <c r="AY357" s="19" t="s">
        <v>128</v>
      </c>
      <c r="BE357" s="218">
        <f>IF(N357="základní",J357,0)</f>
        <v>0</v>
      </c>
      <c r="BF357" s="218">
        <f>IF(N357="snížená",J357,0)</f>
        <v>0</v>
      </c>
      <c r="BG357" s="218">
        <f>IF(N357="zákl. přenesená",J357,0)</f>
        <v>0</v>
      </c>
      <c r="BH357" s="218">
        <f>IF(N357="sníž. přenesená",J357,0)</f>
        <v>0</v>
      </c>
      <c r="BI357" s="218">
        <f>IF(N357="nulová",J357,0)</f>
        <v>0</v>
      </c>
      <c r="BJ357" s="19" t="s">
        <v>77</v>
      </c>
      <c r="BK357" s="218">
        <f>ROUND(I357*H357,2)</f>
        <v>0</v>
      </c>
      <c r="BL357" s="19" t="s">
        <v>244</v>
      </c>
      <c r="BM357" s="217" t="s">
        <v>628</v>
      </c>
    </row>
    <row r="358" s="14" customFormat="1">
      <c r="A358" s="14"/>
      <c r="B358" s="235"/>
      <c r="C358" s="236"/>
      <c r="D358" s="226" t="s">
        <v>139</v>
      </c>
      <c r="E358" s="237" t="s">
        <v>19</v>
      </c>
      <c r="F358" s="238" t="s">
        <v>629</v>
      </c>
      <c r="G358" s="236"/>
      <c r="H358" s="239">
        <v>563</v>
      </c>
      <c r="I358" s="240"/>
      <c r="J358" s="236"/>
      <c r="K358" s="236"/>
      <c r="L358" s="241"/>
      <c r="M358" s="242"/>
      <c r="N358" s="243"/>
      <c r="O358" s="243"/>
      <c r="P358" s="243"/>
      <c r="Q358" s="243"/>
      <c r="R358" s="243"/>
      <c r="S358" s="243"/>
      <c r="T358" s="244"/>
      <c r="U358" s="14"/>
      <c r="V358" s="14"/>
      <c r="W358" s="14"/>
      <c r="X358" s="14"/>
      <c r="Y358" s="14"/>
      <c r="Z358" s="14"/>
      <c r="AA358" s="14"/>
      <c r="AB358" s="14"/>
      <c r="AC358" s="14"/>
      <c r="AD358" s="14"/>
      <c r="AE358" s="14"/>
      <c r="AT358" s="245" t="s">
        <v>139</v>
      </c>
      <c r="AU358" s="245" t="s">
        <v>79</v>
      </c>
      <c r="AV358" s="14" t="s">
        <v>79</v>
      </c>
      <c r="AW358" s="14" t="s">
        <v>31</v>
      </c>
      <c r="AX358" s="14" t="s">
        <v>69</v>
      </c>
      <c r="AY358" s="245" t="s">
        <v>128</v>
      </c>
    </row>
    <row r="359" s="13" customFormat="1">
      <c r="A359" s="13"/>
      <c r="B359" s="224"/>
      <c r="C359" s="225"/>
      <c r="D359" s="226" t="s">
        <v>139</v>
      </c>
      <c r="E359" s="227" t="s">
        <v>19</v>
      </c>
      <c r="F359" s="228" t="s">
        <v>630</v>
      </c>
      <c r="G359" s="225"/>
      <c r="H359" s="227" t="s">
        <v>19</v>
      </c>
      <c r="I359" s="229"/>
      <c r="J359" s="225"/>
      <c r="K359" s="225"/>
      <c r="L359" s="230"/>
      <c r="M359" s="231"/>
      <c r="N359" s="232"/>
      <c r="O359" s="232"/>
      <c r="P359" s="232"/>
      <c r="Q359" s="232"/>
      <c r="R359" s="232"/>
      <c r="S359" s="232"/>
      <c r="T359" s="233"/>
      <c r="U359" s="13"/>
      <c r="V359" s="13"/>
      <c r="W359" s="13"/>
      <c r="X359" s="13"/>
      <c r="Y359" s="13"/>
      <c r="Z359" s="13"/>
      <c r="AA359" s="13"/>
      <c r="AB359" s="13"/>
      <c r="AC359" s="13"/>
      <c r="AD359" s="13"/>
      <c r="AE359" s="13"/>
      <c r="AT359" s="234" t="s">
        <v>139</v>
      </c>
      <c r="AU359" s="234" t="s">
        <v>79</v>
      </c>
      <c r="AV359" s="13" t="s">
        <v>77</v>
      </c>
      <c r="AW359" s="13" t="s">
        <v>31</v>
      </c>
      <c r="AX359" s="13" t="s">
        <v>69</v>
      </c>
      <c r="AY359" s="234" t="s">
        <v>128</v>
      </c>
    </row>
    <row r="360" s="15" customFormat="1">
      <c r="A360" s="15"/>
      <c r="B360" s="246"/>
      <c r="C360" s="247"/>
      <c r="D360" s="226" t="s">
        <v>139</v>
      </c>
      <c r="E360" s="248" t="s">
        <v>19</v>
      </c>
      <c r="F360" s="249" t="s">
        <v>142</v>
      </c>
      <c r="G360" s="247"/>
      <c r="H360" s="250">
        <v>563</v>
      </c>
      <c r="I360" s="251"/>
      <c r="J360" s="247"/>
      <c r="K360" s="247"/>
      <c r="L360" s="252"/>
      <c r="M360" s="253"/>
      <c r="N360" s="254"/>
      <c r="O360" s="254"/>
      <c r="P360" s="254"/>
      <c r="Q360" s="254"/>
      <c r="R360" s="254"/>
      <c r="S360" s="254"/>
      <c r="T360" s="255"/>
      <c r="U360" s="15"/>
      <c r="V360" s="15"/>
      <c r="W360" s="15"/>
      <c r="X360" s="15"/>
      <c r="Y360" s="15"/>
      <c r="Z360" s="15"/>
      <c r="AA360" s="15"/>
      <c r="AB360" s="15"/>
      <c r="AC360" s="15"/>
      <c r="AD360" s="15"/>
      <c r="AE360" s="15"/>
      <c r="AT360" s="256" t="s">
        <v>139</v>
      </c>
      <c r="AU360" s="256" t="s">
        <v>79</v>
      </c>
      <c r="AV360" s="15" t="s">
        <v>135</v>
      </c>
      <c r="AW360" s="15" t="s">
        <v>31</v>
      </c>
      <c r="AX360" s="15" t="s">
        <v>77</v>
      </c>
      <c r="AY360" s="256" t="s">
        <v>128</v>
      </c>
    </row>
    <row r="361" s="2" customFormat="1" ht="21.75" customHeight="1">
      <c r="A361" s="40"/>
      <c r="B361" s="41"/>
      <c r="C361" s="206" t="s">
        <v>631</v>
      </c>
      <c r="D361" s="206" t="s">
        <v>130</v>
      </c>
      <c r="E361" s="207" t="s">
        <v>632</v>
      </c>
      <c r="F361" s="208" t="s">
        <v>633</v>
      </c>
      <c r="G361" s="209" t="s">
        <v>247</v>
      </c>
      <c r="H361" s="210">
        <v>143</v>
      </c>
      <c r="I361" s="211"/>
      <c r="J361" s="212">
        <f>ROUND(I361*H361,2)</f>
        <v>0</v>
      </c>
      <c r="K361" s="208" t="s">
        <v>19</v>
      </c>
      <c r="L361" s="46"/>
      <c r="M361" s="213" t="s">
        <v>19</v>
      </c>
      <c r="N361" s="214" t="s">
        <v>40</v>
      </c>
      <c r="O361" s="86"/>
      <c r="P361" s="215">
        <f>O361*H361</f>
        <v>0</v>
      </c>
      <c r="Q361" s="215">
        <v>0.0022000000000000001</v>
      </c>
      <c r="R361" s="215">
        <f>Q361*H361</f>
        <v>0.31460000000000005</v>
      </c>
      <c r="S361" s="215">
        <v>0</v>
      </c>
      <c r="T361" s="216">
        <f>S361*H361</f>
        <v>0</v>
      </c>
      <c r="U361" s="40"/>
      <c r="V361" s="40"/>
      <c r="W361" s="40"/>
      <c r="X361" s="40"/>
      <c r="Y361" s="40"/>
      <c r="Z361" s="40"/>
      <c r="AA361" s="40"/>
      <c r="AB361" s="40"/>
      <c r="AC361" s="40"/>
      <c r="AD361" s="40"/>
      <c r="AE361" s="40"/>
      <c r="AR361" s="217" t="s">
        <v>244</v>
      </c>
      <c r="AT361" s="217" t="s">
        <v>130</v>
      </c>
      <c r="AU361" s="217" t="s">
        <v>79</v>
      </c>
      <c r="AY361" s="19" t="s">
        <v>128</v>
      </c>
      <c r="BE361" s="218">
        <f>IF(N361="základní",J361,0)</f>
        <v>0</v>
      </c>
      <c r="BF361" s="218">
        <f>IF(N361="snížená",J361,0)</f>
        <v>0</v>
      </c>
      <c r="BG361" s="218">
        <f>IF(N361="zákl. přenesená",J361,0)</f>
        <v>0</v>
      </c>
      <c r="BH361" s="218">
        <f>IF(N361="sníž. přenesená",J361,0)</f>
        <v>0</v>
      </c>
      <c r="BI361" s="218">
        <f>IF(N361="nulová",J361,0)</f>
        <v>0</v>
      </c>
      <c r="BJ361" s="19" t="s">
        <v>77</v>
      </c>
      <c r="BK361" s="218">
        <f>ROUND(I361*H361,2)</f>
        <v>0</v>
      </c>
      <c r="BL361" s="19" t="s">
        <v>244</v>
      </c>
      <c r="BM361" s="217" t="s">
        <v>634</v>
      </c>
    </row>
    <row r="362" s="14" customFormat="1">
      <c r="A362" s="14"/>
      <c r="B362" s="235"/>
      <c r="C362" s="236"/>
      <c r="D362" s="226" t="s">
        <v>139</v>
      </c>
      <c r="E362" s="237" t="s">
        <v>19</v>
      </c>
      <c r="F362" s="238" t="s">
        <v>635</v>
      </c>
      <c r="G362" s="236"/>
      <c r="H362" s="239">
        <v>143</v>
      </c>
      <c r="I362" s="240"/>
      <c r="J362" s="236"/>
      <c r="K362" s="236"/>
      <c r="L362" s="241"/>
      <c r="M362" s="242"/>
      <c r="N362" s="243"/>
      <c r="O362" s="243"/>
      <c r="P362" s="243"/>
      <c r="Q362" s="243"/>
      <c r="R362" s="243"/>
      <c r="S362" s="243"/>
      <c r="T362" s="244"/>
      <c r="U362" s="14"/>
      <c r="V362" s="14"/>
      <c r="W362" s="14"/>
      <c r="X362" s="14"/>
      <c r="Y362" s="14"/>
      <c r="Z362" s="14"/>
      <c r="AA362" s="14"/>
      <c r="AB362" s="14"/>
      <c r="AC362" s="14"/>
      <c r="AD362" s="14"/>
      <c r="AE362" s="14"/>
      <c r="AT362" s="245" t="s">
        <v>139</v>
      </c>
      <c r="AU362" s="245" t="s">
        <v>79</v>
      </c>
      <c r="AV362" s="14" t="s">
        <v>79</v>
      </c>
      <c r="AW362" s="14" t="s">
        <v>31</v>
      </c>
      <c r="AX362" s="14" t="s">
        <v>69</v>
      </c>
      <c r="AY362" s="245" t="s">
        <v>128</v>
      </c>
    </row>
    <row r="363" s="13" customFormat="1">
      <c r="A363" s="13"/>
      <c r="B363" s="224"/>
      <c r="C363" s="225"/>
      <c r="D363" s="226" t="s">
        <v>139</v>
      </c>
      <c r="E363" s="227" t="s">
        <v>19</v>
      </c>
      <c r="F363" s="228" t="s">
        <v>636</v>
      </c>
      <c r="G363" s="225"/>
      <c r="H363" s="227" t="s">
        <v>19</v>
      </c>
      <c r="I363" s="229"/>
      <c r="J363" s="225"/>
      <c r="K363" s="225"/>
      <c r="L363" s="230"/>
      <c r="M363" s="231"/>
      <c r="N363" s="232"/>
      <c r="O363" s="232"/>
      <c r="P363" s="232"/>
      <c r="Q363" s="232"/>
      <c r="R363" s="232"/>
      <c r="S363" s="232"/>
      <c r="T363" s="233"/>
      <c r="U363" s="13"/>
      <c r="V363" s="13"/>
      <c r="W363" s="13"/>
      <c r="X363" s="13"/>
      <c r="Y363" s="13"/>
      <c r="Z363" s="13"/>
      <c r="AA363" s="13"/>
      <c r="AB363" s="13"/>
      <c r="AC363" s="13"/>
      <c r="AD363" s="13"/>
      <c r="AE363" s="13"/>
      <c r="AT363" s="234" t="s">
        <v>139</v>
      </c>
      <c r="AU363" s="234" t="s">
        <v>79</v>
      </c>
      <c r="AV363" s="13" t="s">
        <v>77</v>
      </c>
      <c r="AW363" s="13" t="s">
        <v>31</v>
      </c>
      <c r="AX363" s="13" t="s">
        <v>69</v>
      </c>
      <c r="AY363" s="234" t="s">
        <v>128</v>
      </c>
    </row>
    <row r="364" s="15" customFormat="1">
      <c r="A364" s="15"/>
      <c r="B364" s="246"/>
      <c r="C364" s="247"/>
      <c r="D364" s="226" t="s">
        <v>139</v>
      </c>
      <c r="E364" s="248" t="s">
        <v>19</v>
      </c>
      <c r="F364" s="249" t="s">
        <v>142</v>
      </c>
      <c r="G364" s="247"/>
      <c r="H364" s="250">
        <v>143</v>
      </c>
      <c r="I364" s="251"/>
      <c r="J364" s="247"/>
      <c r="K364" s="247"/>
      <c r="L364" s="252"/>
      <c r="M364" s="253"/>
      <c r="N364" s="254"/>
      <c r="O364" s="254"/>
      <c r="P364" s="254"/>
      <c r="Q364" s="254"/>
      <c r="R364" s="254"/>
      <c r="S364" s="254"/>
      <c r="T364" s="255"/>
      <c r="U364" s="15"/>
      <c r="V364" s="15"/>
      <c r="W364" s="15"/>
      <c r="X364" s="15"/>
      <c r="Y364" s="15"/>
      <c r="Z364" s="15"/>
      <c r="AA364" s="15"/>
      <c r="AB364" s="15"/>
      <c r="AC364" s="15"/>
      <c r="AD364" s="15"/>
      <c r="AE364" s="15"/>
      <c r="AT364" s="256" t="s">
        <v>139</v>
      </c>
      <c r="AU364" s="256" t="s">
        <v>79</v>
      </c>
      <c r="AV364" s="15" t="s">
        <v>135</v>
      </c>
      <c r="AW364" s="15" t="s">
        <v>31</v>
      </c>
      <c r="AX364" s="15" t="s">
        <v>77</v>
      </c>
      <c r="AY364" s="256" t="s">
        <v>128</v>
      </c>
    </row>
    <row r="365" s="2" customFormat="1" ht="24.15" customHeight="1">
      <c r="A365" s="40"/>
      <c r="B365" s="41"/>
      <c r="C365" s="206" t="s">
        <v>637</v>
      </c>
      <c r="D365" s="206" t="s">
        <v>130</v>
      </c>
      <c r="E365" s="207" t="s">
        <v>638</v>
      </c>
      <c r="F365" s="208" t="s">
        <v>639</v>
      </c>
      <c r="G365" s="209" t="s">
        <v>247</v>
      </c>
      <c r="H365" s="210">
        <v>141</v>
      </c>
      <c r="I365" s="211"/>
      <c r="J365" s="212">
        <f>ROUND(I365*H365,2)</f>
        <v>0</v>
      </c>
      <c r="K365" s="208" t="s">
        <v>19</v>
      </c>
      <c r="L365" s="46"/>
      <c r="M365" s="213" t="s">
        <v>19</v>
      </c>
      <c r="N365" s="214" t="s">
        <v>40</v>
      </c>
      <c r="O365" s="86"/>
      <c r="P365" s="215">
        <f>O365*H365</f>
        <v>0</v>
      </c>
      <c r="Q365" s="215">
        <v>0.0035000000000000001</v>
      </c>
      <c r="R365" s="215">
        <f>Q365*H365</f>
        <v>0.49349999999999999</v>
      </c>
      <c r="S365" s="215">
        <v>0</v>
      </c>
      <c r="T365" s="216">
        <f>S365*H365</f>
        <v>0</v>
      </c>
      <c r="U365" s="40"/>
      <c r="V365" s="40"/>
      <c r="W365" s="40"/>
      <c r="X365" s="40"/>
      <c r="Y365" s="40"/>
      <c r="Z365" s="40"/>
      <c r="AA365" s="40"/>
      <c r="AB365" s="40"/>
      <c r="AC365" s="40"/>
      <c r="AD365" s="40"/>
      <c r="AE365" s="40"/>
      <c r="AR365" s="217" t="s">
        <v>244</v>
      </c>
      <c r="AT365" s="217" t="s">
        <v>130</v>
      </c>
      <c r="AU365" s="217" t="s">
        <v>79</v>
      </c>
      <c r="AY365" s="19" t="s">
        <v>128</v>
      </c>
      <c r="BE365" s="218">
        <f>IF(N365="základní",J365,0)</f>
        <v>0</v>
      </c>
      <c r="BF365" s="218">
        <f>IF(N365="snížená",J365,0)</f>
        <v>0</v>
      </c>
      <c r="BG365" s="218">
        <f>IF(N365="zákl. přenesená",J365,0)</f>
        <v>0</v>
      </c>
      <c r="BH365" s="218">
        <f>IF(N365="sníž. přenesená",J365,0)</f>
        <v>0</v>
      </c>
      <c r="BI365" s="218">
        <f>IF(N365="nulová",J365,0)</f>
        <v>0</v>
      </c>
      <c r="BJ365" s="19" t="s">
        <v>77</v>
      </c>
      <c r="BK365" s="218">
        <f>ROUND(I365*H365,2)</f>
        <v>0</v>
      </c>
      <c r="BL365" s="19" t="s">
        <v>244</v>
      </c>
      <c r="BM365" s="217" t="s">
        <v>640</v>
      </c>
    </row>
    <row r="366" s="14" customFormat="1">
      <c r="A366" s="14"/>
      <c r="B366" s="235"/>
      <c r="C366" s="236"/>
      <c r="D366" s="226" t="s">
        <v>139</v>
      </c>
      <c r="E366" s="237" t="s">
        <v>19</v>
      </c>
      <c r="F366" s="238" t="s">
        <v>641</v>
      </c>
      <c r="G366" s="236"/>
      <c r="H366" s="239">
        <v>141</v>
      </c>
      <c r="I366" s="240"/>
      <c r="J366" s="236"/>
      <c r="K366" s="236"/>
      <c r="L366" s="241"/>
      <c r="M366" s="242"/>
      <c r="N366" s="243"/>
      <c r="O366" s="243"/>
      <c r="P366" s="243"/>
      <c r="Q366" s="243"/>
      <c r="R366" s="243"/>
      <c r="S366" s="243"/>
      <c r="T366" s="244"/>
      <c r="U366" s="14"/>
      <c r="V366" s="14"/>
      <c r="W366" s="14"/>
      <c r="X366" s="14"/>
      <c r="Y366" s="14"/>
      <c r="Z366" s="14"/>
      <c r="AA366" s="14"/>
      <c r="AB366" s="14"/>
      <c r="AC366" s="14"/>
      <c r="AD366" s="14"/>
      <c r="AE366" s="14"/>
      <c r="AT366" s="245" t="s">
        <v>139</v>
      </c>
      <c r="AU366" s="245" t="s">
        <v>79</v>
      </c>
      <c r="AV366" s="14" t="s">
        <v>79</v>
      </c>
      <c r="AW366" s="14" t="s">
        <v>31</v>
      </c>
      <c r="AX366" s="14" t="s">
        <v>69</v>
      </c>
      <c r="AY366" s="245" t="s">
        <v>128</v>
      </c>
    </row>
    <row r="367" s="13" customFormat="1">
      <c r="A367" s="13"/>
      <c r="B367" s="224"/>
      <c r="C367" s="225"/>
      <c r="D367" s="226" t="s">
        <v>139</v>
      </c>
      <c r="E367" s="227" t="s">
        <v>19</v>
      </c>
      <c r="F367" s="228" t="s">
        <v>642</v>
      </c>
      <c r="G367" s="225"/>
      <c r="H367" s="227" t="s">
        <v>19</v>
      </c>
      <c r="I367" s="229"/>
      <c r="J367" s="225"/>
      <c r="K367" s="225"/>
      <c r="L367" s="230"/>
      <c r="M367" s="231"/>
      <c r="N367" s="232"/>
      <c r="O367" s="232"/>
      <c r="P367" s="232"/>
      <c r="Q367" s="232"/>
      <c r="R367" s="232"/>
      <c r="S367" s="232"/>
      <c r="T367" s="233"/>
      <c r="U367" s="13"/>
      <c r="V367" s="13"/>
      <c r="W367" s="13"/>
      <c r="X367" s="13"/>
      <c r="Y367" s="13"/>
      <c r="Z367" s="13"/>
      <c r="AA367" s="13"/>
      <c r="AB367" s="13"/>
      <c r="AC367" s="13"/>
      <c r="AD367" s="13"/>
      <c r="AE367" s="13"/>
      <c r="AT367" s="234" t="s">
        <v>139</v>
      </c>
      <c r="AU367" s="234" t="s">
        <v>79</v>
      </c>
      <c r="AV367" s="13" t="s">
        <v>77</v>
      </c>
      <c r="AW367" s="13" t="s">
        <v>31</v>
      </c>
      <c r="AX367" s="13" t="s">
        <v>69</v>
      </c>
      <c r="AY367" s="234" t="s">
        <v>128</v>
      </c>
    </row>
    <row r="368" s="15" customFormat="1">
      <c r="A368" s="15"/>
      <c r="B368" s="246"/>
      <c r="C368" s="247"/>
      <c r="D368" s="226" t="s">
        <v>139</v>
      </c>
      <c r="E368" s="248" t="s">
        <v>19</v>
      </c>
      <c r="F368" s="249" t="s">
        <v>142</v>
      </c>
      <c r="G368" s="247"/>
      <c r="H368" s="250">
        <v>141</v>
      </c>
      <c r="I368" s="251"/>
      <c r="J368" s="247"/>
      <c r="K368" s="247"/>
      <c r="L368" s="252"/>
      <c r="M368" s="253"/>
      <c r="N368" s="254"/>
      <c r="O368" s="254"/>
      <c r="P368" s="254"/>
      <c r="Q368" s="254"/>
      <c r="R368" s="254"/>
      <c r="S368" s="254"/>
      <c r="T368" s="255"/>
      <c r="U368" s="15"/>
      <c r="V368" s="15"/>
      <c r="W368" s="15"/>
      <c r="X368" s="15"/>
      <c r="Y368" s="15"/>
      <c r="Z368" s="15"/>
      <c r="AA368" s="15"/>
      <c r="AB368" s="15"/>
      <c r="AC368" s="15"/>
      <c r="AD368" s="15"/>
      <c r="AE368" s="15"/>
      <c r="AT368" s="256" t="s">
        <v>139</v>
      </c>
      <c r="AU368" s="256" t="s">
        <v>79</v>
      </c>
      <c r="AV368" s="15" t="s">
        <v>135</v>
      </c>
      <c r="AW368" s="15" t="s">
        <v>31</v>
      </c>
      <c r="AX368" s="15" t="s">
        <v>77</v>
      </c>
      <c r="AY368" s="256" t="s">
        <v>128</v>
      </c>
    </row>
    <row r="369" s="2" customFormat="1" ht="24.15" customHeight="1">
      <c r="A369" s="40"/>
      <c r="B369" s="41"/>
      <c r="C369" s="206" t="s">
        <v>643</v>
      </c>
      <c r="D369" s="206" t="s">
        <v>130</v>
      </c>
      <c r="E369" s="207" t="s">
        <v>644</v>
      </c>
      <c r="F369" s="208" t="s">
        <v>645</v>
      </c>
      <c r="G369" s="209" t="s">
        <v>247</v>
      </c>
      <c r="H369" s="210">
        <v>139</v>
      </c>
      <c r="I369" s="211"/>
      <c r="J369" s="212">
        <f>ROUND(I369*H369,2)</f>
        <v>0</v>
      </c>
      <c r="K369" s="208" t="s">
        <v>19</v>
      </c>
      <c r="L369" s="46"/>
      <c r="M369" s="213" t="s">
        <v>19</v>
      </c>
      <c r="N369" s="214" t="s">
        <v>40</v>
      </c>
      <c r="O369" s="86"/>
      <c r="P369" s="215">
        <f>O369*H369</f>
        <v>0</v>
      </c>
      <c r="Q369" s="215">
        <v>0.0022000000000000001</v>
      </c>
      <c r="R369" s="215">
        <f>Q369*H369</f>
        <v>0.30580000000000002</v>
      </c>
      <c r="S369" s="215">
        <v>0</v>
      </c>
      <c r="T369" s="216">
        <f>S369*H369</f>
        <v>0</v>
      </c>
      <c r="U369" s="40"/>
      <c r="V369" s="40"/>
      <c r="W369" s="40"/>
      <c r="X369" s="40"/>
      <c r="Y369" s="40"/>
      <c r="Z369" s="40"/>
      <c r="AA369" s="40"/>
      <c r="AB369" s="40"/>
      <c r="AC369" s="40"/>
      <c r="AD369" s="40"/>
      <c r="AE369" s="40"/>
      <c r="AR369" s="217" t="s">
        <v>244</v>
      </c>
      <c r="AT369" s="217" t="s">
        <v>130</v>
      </c>
      <c r="AU369" s="217" t="s">
        <v>79</v>
      </c>
      <c r="AY369" s="19" t="s">
        <v>128</v>
      </c>
      <c r="BE369" s="218">
        <f>IF(N369="základní",J369,0)</f>
        <v>0</v>
      </c>
      <c r="BF369" s="218">
        <f>IF(N369="snížená",J369,0)</f>
        <v>0</v>
      </c>
      <c r="BG369" s="218">
        <f>IF(N369="zákl. přenesená",J369,0)</f>
        <v>0</v>
      </c>
      <c r="BH369" s="218">
        <f>IF(N369="sníž. přenesená",J369,0)</f>
        <v>0</v>
      </c>
      <c r="BI369" s="218">
        <f>IF(N369="nulová",J369,0)</f>
        <v>0</v>
      </c>
      <c r="BJ369" s="19" t="s">
        <v>77</v>
      </c>
      <c r="BK369" s="218">
        <f>ROUND(I369*H369,2)</f>
        <v>0</v>
      </c>
      <c r="BL369" s="19" t="s">
        <v>244</v>
      </c>
      <c r="BM369" s="217" t="s">
        <v>646</v>
      </c>
    </row>
    <row r="370" s="14" customFormat="1">
      <c r="A370" s="14"/>
      <c r="B370" s="235"/>
      <c r="C370" s="236"/>
      <c r="D370" s="226" t="s">
        <v>139</v>
      </c>
      <c r="E370" s="237" t="s">
        <v>19</v>
      </c>
      <c r="F370" s="238" t="s">
        <v>647</v>
      </c>
      <c r="G370" s="236"/>
      <c r="H370" s="239">
        <v>139</v>
      </c>
      <c r="I370" s="240"/>
      <c r="J370" s="236"/>
      <c r="K370" s="236"/>
      <c r="L370" s="241"/>
      <c r="M370" s="242"/>
      <c r="N370" s="243"/>
      <c r="O370" s="243"/>
      <c r="P370" s="243"/>
      <c r="Q370" s="243"/>
      <c r="R370" s="243"/>
      <c r="S370" s="243"/>
      <c r="T370" s="244"/>
      <c r="U370" s="14"/>
      <c r="V370" s="14"/>
      <c r="W370" s="14"/>
      <c r="X370" s="14"/>
      <c r="Y370" s="14"/>
      <c r="Z370" s="14"/>
      <c r="AA370" s="14"/>
      <c r="AB370" s="14"/>
      <c r="AC370" s="14"/>
      <c r="AD370" s="14"/>
      <c r="AE370" s="14"/>
      <c r="AT370" s="245" t="s">
        <v>139</v>
      </c>
      <c r="AU370" s="245" t="s">
        <v>79</v>
      </c>
      <c r="AV370" s="14" t="s">
        <v>79</v>
      </c>
      <c r="AW370" s="14" t="s">
        <v>31</v>
      </c>
      <c r="AX370" s="14" t="s">
        <v>69</v>
      </c>
      <c r="AY370" s="245" t="s">
        <v>128</v>
      </c>
    </row>
    <row r="371" s="13" customFormat="1">
      <c r="A371" s="13"/>
      <c r="B371" s="224"/>
      <c r="C371" s="225"/>
      <c r="D371" s="226" t="s">
        <v>139</v>
      </c>
      <c r="E371" s="227" t="s">
        <v>19</v>
      </c>
      <c r="F371" s="228" t="s">
        <v>648</v>
      </c>
      <c r="G371" s="225"/>
      <c r="H371" s="227" t="s">
        <v>19</v>
      </c>
      <c r="I371" s="229"/>
      <c r="J371" s="225"/>
      <c r="K371" s="225"/>
      <c r="L371" s="230"/>
      <c r="M371" s="231"/>
      <c r="N371" s="232"/>
      <c r="O371" s="232"/>
      <c r="P371" s="232"/>
      <c r="Q371" s="232"/>
      <c r="R371" s="232"/>
      <c r="S371" s="232"/>
      <c r="T371" s="233"/>
      <c r="U371" s="13"/>
      <c r="V371" s="13"/>
      <c r="W371" s="13"/>
      <c r="X371" s="13"/>
      <c r="Y371" s="13"/>
      <c r="Z371" s="13"/>
      <c r="AA371" s="13"/>
      <c r="AB371" s="13"/>
      <c r="AC371" s="13"/>
      <c r="AD371" s="13"/>
      <c r="AE371" s="13"/>
      <c r="AT371" s="234" t="s">
        <v>139</v>
      </c>
      <c r="AU371" s="234" t="s">
        <v>79</v>
      </c>
      <c r="AV371" s="13" t="s">
        <v>77</v>
      </c>
      <c r="AW371" s="13" t="s">
        <v>31</v>
      </c>
      <c r="AX371" s="13" t="s">
        <v>69</v>
      </c>
      <c r="AY371" s="234" t="s">
        <v>128</v>
      </c>
    </row>
    <row r="372" s="15" customFormat="1">
      <c r="A372" s="15"/>
      <c r="B372" s="246"/>
      <c r="C372" s="247"/>
      <c r="D372" s="226" t="s">
        <v>139</v>
      </c>
      <c r="E372" s="248" t="s">
        <v>19</v>
      </c>
      <c r="F372" s="249" t="s">
        <v>142</v>
      </c>
      <c r="G372" s="247"/>
      <c r="H372" s="250">
        <v>139</v>
      </c>
      <c r="I372" s="251"/>
      <c r="J372" s="247"/>
      <c r="K372" s="247"/>
      <c r="L372" s="252"/>
      <c r="M372" s="253"/>
      <c r="N372" s="254"/>
      <c r="O372" s="254"/>
      <c r="P372" s="254"/>
      <c r="Q372" s="254"/>
      <c r="R372" s="254"/>
      <c r="S372" s="254"/>
      <c r="T372" s="255"/>
      <c r="U372" s="15"/>
      <c r="V372" s="15"/>
      <c r="W372" s="15"/>
      <c r="X372" s="15"/>
      <c r="Y372" s="15"/>
      <c r="Z372" s="15"/>
      <c r="AA372" s="15"/>
      <c r="AB372" s="15"/>
      <c r="AC372" s="15"/>
      <c r="AD372" s="15"/>
      <c r="AE372" s="15"/>
      <c r="AT372" s="256" t="s">
        <v>139</v>
      </c>
      <c r="AU372" s="256" t="s">
        <v>79</v>
      </c>
      <c r="AV372" s="15" t="s">
        <v>135</v>
      </c>
      <c r="AW372" s="15" t="s">
        <v>31</v>
      </c>
      <c r="AX372" s="15" t="s">
        <v>77</v>
      </c>
      <c r="AY372" s="256" t="s">
        <v>128</v>
      </c>
    </row>
    <row r="373" s="2" customFormat="1" ht="44.25" customHeight="1">
      <c r="A373" s="40"/>
      <c r="B373" s="41"/>
      <c r="C373" s="206" t="s">
        <v>649</v>
      </c>
      <c r="D373" s="206" t="s">
        <v>130</v>
      </c>
      <c r="E373" s="207" t="s">
        <v>650</v>
      </c>
      <c r="F373" s="208" t="s">
        <v>651</v>
      </c>
      <c r="G373" s="209" t="s">
        <v>195</v>
      </c>
      <c r="H373" s="210">
        <v>3.2989999999999999</v>
      </c>
      <c r="I373" s="211"/>
      <c r="J373" s="212">
        <f>ROUND(I373*H373,2)</f>
        <v>0</v>
      </c>
      <c r="K373" s="208" t="s">
        <v>134</v>
      </c>
      <c r="L373" s="46"/>
      <c r="M373" s="213" t="s">
        <v>19</v>
      </c>
      <c r="N373" s="214" t="s">
        <v>40</v>
      </c>
      <c r="O373" s="86"/>
      <c r="P373" s="215">
        <f>O373*H373</f>
        <v>0</v>
      </c>
      <c r="Q373" s="215">
        <v>0</v>
      </c>
      <c r="R373" s="215">
        <f>Q373*H373</f>
        <v>0</v>
      </c>
      <c r="S373" s="215">
        <v>0</v>
      </c>
      <c r="T373" s="216">
        <f>S373*H373</f>
        <v>0</v>
      </c>
      <c r="U373" s="40"/>
      <c r="V373" s="40"/>
      <c r="W373" s="40"/>
      <c r="X373" s="40"/>
      <c r="Y373" s="40"/>
      <c r="Z373" s="40"/>
      <c r="AA373" s="40"/>
      <c r="AB373" s="40"/>
      <c r="AC373" s="40"/>
      <c r="AD373" s="40"/>
      <c r="AE373" s="40"/>
      <c r="AR373" s="217" t="s">
        <v>244</v>
      </c>
      <c r="AT373" s="217" t="s">
        <v>130</v>
      </c>
      <c r="AU373" s="217" t="s">
        <v>79</v>
      </c>
      <c r="AY373" s="19" t="s">
        <v>128</v>
      </c>
      <c r="BE373" s="218">
        <f>IF(N373="základní",J373,0)</f>
        <v>0</v>
      </c>
      <c r="BF373" s="218">
        <f>IF(N373="snížená",J373,0)</f>
        <v>0</v>
      </c>
      <c r="BG373" s="218">
        <f>IF(N373="zákl. přenesená",J373,0)</f>
        <v>0</v>
      </c>
      <c r="BH373" s="218">
        <f>IF(N373="sníž. přenesená",J373,0)</f>
        <v>0</v>
      </c>
      <c r="BI373" s="218">
        <f>IF(N373="nulová",J373,0)</f>
        <v>0</v>
      </c>
      <c r="BJ373" s="19" t="s">
        <v>77</v>
      </c>
      <c r="BK373" s="218">
        <f>ROUND(I373*H373,2)</f>
        <v>0</v>
      </c>
      <c r="BL373" s="19" t="s">
        <v>244</v>
      </c>
      <c r="BM373" s="217" t="s">
        <v>652</v>
      </c>
    </row>
    <row r="374" s="2" customFormat="1">
      <c r="A374" s="40"/>
      <c r="B374" s="41"/>
      <c r="C374" s="42"/>
      <c r="D374" s="219" t="s">
        <v>137</v>
      </c>
      <c r="E374" s="42"/>
      <c r="F374" s="220" t="s">
        <v>653</v>
      </c>
      <c r="G374" s="42"/>
      <c r="H374" s="42"/>
      <c r="I374" s="221"/>
      <c r="J374" s="42"/>
      <c r="K374" s="42"/>
      <c r="L374" s="46"/>
      <c r="M374" s="222"/>
      <c r="N374" s="223"/>
      <c r="O374" s="86"/>
      <c r="P374" s="86"/>
      <c r="Q374" s="86"/>
      <c r="R374" s="86"/>
      <c r="S374" s="86"/>
      <c r="T374" s="87"/>
      <c r="U374" s="40"/>
      <c r="V374" s="40"/>
      <c r="W374" s="40"/>
      <c r="X374" s="40"/>
      <c r="Y374" s="40"/>
      <c r="Z374" s="40"/>
      <c r="AA374" s="40"/>
      <c r="AB374" s="40"/>
      <c r="AC374" s="40"/>
      <c r="AD374" s="40"/>
      <c r="AE374" s="40"/>
      <c r="AT374" s="19" t="s">
        <v>137</v>
      </c>
      <c r="AU374" s="19" t="s">
        <v>79</v>
      </c>
    </row>
    <row r="375" s="2" customFormat="1">
      <c r="A375" s="40"/>
      <c r="B375" s="41"/>
      <c r="C375" s="42"/>
      <c r="D375" s="226" t="s">
        <v>160</v>
      </c>
      <c r="E375" s="42"/>
      <c r="F375" s="257" t="s">
        <v>654</v>
      </c>
      <c r="G375" s="42"/>
      <c r="H375" s="42"/>
      <c r="I375" s="221"/>
      <c r="J375" s="42"/>
      <c r="K375" s="42"/>
      <c r="L375" s="46"/>
      <c r="M375" s="222"/>
      <c r="N375" s="223"/>
      <c r="O375" s="86"/>
      <c r="P375" s="86"/>
      <c r="Q375" s="86"/>
      <c r="R375" s="86"/>
      <c r="S375" s="86"/>
      <c r="T375" s="87"/>
      <c r="U375" s="40"/>
      <c r="V375" s="40"/>
      <c r="W375" s="40"/>
      <c r="X375" s="40"/>
      <c r="Y375" s="40"/>
      <c r="Z375" s="40"/>
      <c r="AA375" s="40"/>
      <c r="AB375" s="40"/>
      <c r="AC375" s="40"/>
      <c r="AD375" s="40"/>
      <c r="AE375" s="40"/>
      <c r="AT375" s="19" t="s">
        <v>160</v>
      </c>
      <c r="AU375" s="19" t="s">
        <v>79</v>
      </c>
    </row>
    <row r="376" s="12" customFormat="1" ht="22.8" customHeight="1">
      <c r="A376" s="12"/>
      <c r="B376" s="190"/>
      <c r="C376" s="191"/>
      <c r="D376" s="192" t="s">
        <v>68</v>
      </c>
      <c r="E376" s="204" t="s">
        <v>260</v>
      </c>
      <c r="F376" s="204" t="s">
        <v>261</v>
      </c>
      <c r="G376" s="191"/>
      <c r="H376" s="191"/>
      <c r="I376" s="194"/>
      <c r="J376" s="205">
        <f>BK376</f>
        <v>0</v>
      </c>
      <c r="K376" s="191"/>
      <c r="L376" s="196"/>
      <c r="M376" s="197"/>
      <c r="N376" s="198"/>
      <c r="O376" s="198"/>
      <c r="P376" s="199">
        <f>SUM(P377:P404)</f>
        <v>0</v>
      </c>
      <c r="Q376" s="198"/>
      <c r="R376" s="199">
        <f>SUM(R377:R404)</f>
        <v>1.292</v>
      </c>
      <c r="S376" s="198"/>
      <c r="T376" s="200">
        <f>SUM(T377:T404)</f>
        <v>4.8455500000000002</v>
      </c>
      <c r="U376" s="12"/>
      <c r="V376" s="12"/>
      <c r="W376" s="12"/>
      <c r="X376" s="12"/>
      <c r="Y376" s="12"/>
      <c r="Z376" s="12"/>
      <c r="AA376" s="12"/>
      <c r="AB376" s="12"/>
      <c r="AC376" s="12"/>
      <c r="AD376" s="12"/>
      <c r="AE376" s="12"/>
      <c r="AR376" s="201" t="s">
        <v>79</v>
      </c>
      <c r="AT376" s="202" t="s">
        <v>68</v>
      </c>
      <c r="AU376" s="202" t="s">
        <v>77</v>
      </c>
      <c r="AY376" s="201" t="s">
        <v>128</v>
      </c>
      <c r="BK376" s="203">
        <f>SUM(BK377:BK404)</f>
        <v>0</v>
      </c>
    </row>
    <row r="377" s="2" customFormat="1" ht="24.15" customHeight="1">
      <c r="A377" s="40"/>
      <c r="B377" s="41"/>
      <c r="C377" s="206" t="s">
        <v>655</v>
      </c>
      <c r="D377" s="206" t="s">
        <v>130</v>
      </c>
      <c r="E377" s="207" t="s">
        <v>656</v>
      </c>
      <c r="F377" s="208" t="s">
        <v>657</v>
      </c>
      <c r="G377" s="209" t="s">
        <v>247</v>
      </c>
      <c r="H377" s="210">
        <v>164.94200000000001</v>
      </c>
      <c r="I377" s="211"/>
      <c r="J377" s="212">
        <f>ROUND(I377*H377,2)</f>
        <v>0</v>
      </c>
      <c r="K377" s="208" t="s">
        <v>134</v>
      </c>
      <c r="L377" s="46"/>
      <c r="M377" s="213" t="s">
        <v>19</v>
      </c>
      <c r="N377" s="214" t="s">
        <v>40</v>
      </c>
      <c r="O377" s="86"/>
      <c r="P377" s="215">
        <f>O377*H377</f>
        <v>0</v>
      </c>
      <c r="Q377" s="215">
        <v>0</v>
      </c>
      <c r="R377" s="215">
        <f>Q377*H377</f>
        <v>0</v>
      </c>
      <c r="S377" s="215">
        <v>0.025000000000000001</v>
      </c>
      <c r="T377" s="216">
        <f>S377*H377</f>
        <v>4.1235500000000007</v>
      </c>
      <c r="U377" s="40"/>
      <c r="V377" s="40"/>
      <c r="W377" s="40"/>
      <c r="X377" s="40"/>
      <c r="Y377" s="40"/>
      <c r="Z377" s="40"/>
      <c r="AA377" s="40"/>
      <c r="AB377" s="40"/>
      <c r="AC377" s="40"/>
      <c r="AD377" s="40"/>
      <c r="AE377" s="40"/>
      <c r="AR377" s="217" t="s">
        <v>244</v>
      </c>
      <c r="AT377" s="217" t="s">
        <v>130</v>
      </c>
      <c r="AU377" s="217" t="s">
        <v>79</v>
      </c>
      <c r="AY377" s="19" t="s">
        <v>128</v>
      </c>
      <c r="BE377" s="218">
        <f>IF(N377="základní",J377,0)</f>
        <v>0</v>
      </c>
      <c r="BF377" s="218">
        <f>IF(N377="snížená",J377,0)</f>
        <v>0</v>
      </c>
      <c r="BG377" s="218">
        <f>IF(N377="zákl. přenesená",J377,0)</f>
        <v>0</v>
      </c>
      <c r="BH377" s="218">
        <f>IF(N377="sníž. přenesená",J377,0)</f>
        <v>0</v>
      </c>
      <c r="BI377" s="218">
        <f>IF(N377="nulová",J377,0)</f>
        <v>0</v>
      </c>
      <c r="BJ377" s="19" t="s">
        <v>77</v>
      </c>
      <c r="BK377" s="218">
        <f>ROUND(I377*H377,2)</f>
        <v>0</v>
      </c>
      <c r="BL377" s="19" t="s">
        <v>244</v>
      </c>
      <c r="BM377" s="217" t="s">
        <v>658</v>
      </c>
    </row>
    <row r="378" s="2" customFormat="1">
      <c r="A378" s="40"/>
      <c r="B378" s="41"/>
      <c r="C378" s="42"/>
      <c r="D378" s="219" t="s">
        <v>137</v>
      </c>
      <c r="E378" s="42"/>
      <c r="F378" s="220" t="s">
        <v>659</v>
      </c>
      <c r="G378" s="42"/>
      <c r="H378" s="42"/>
      <c r="I378" s="221"/>
      <c r="J378" s="42"/>
      <c r="K378" s="42"/>
      <c r="L378" s="46"/>
      <c r="M378" s="222"/>
      <c r="N378" s="223"/>
      <c r="O378" s="86"/>
      <c r="P378" s="86"/>
      <c r="Q378" s="86"/>
      <c r="R378" s="86"/>
      <c r="S378" s="86"/>
      <c r="T378" s="87"/>
      <c r="U378" s="40"/>
      <c r="V378" s="40"/>
      <c r="W378" s="40"/>
      <c r="X378" s="40"/>
      <c r="Y378" s="40"/>
      <c r="Z378" s="40"/>
      <c r="AA378" s="40"/>
      <c r="AB378" s="40"/>
      <c r="AC378" s="40"/>
      <c r="AD378" s="40"/>
      <c r="AE378" s="40"/>
      <c r="AT378" s="19" t="s">
        <v>137</v>
      </c>
      <c r="AU378" s="19" t="s">
        <v>79</v>
      </c>
    </row>
    <row r="379" s="13" customFormat="1">
      <c r="A379" s="13"/>
      <c r="B379" s="224"/>
      <c r="C379" s="225"/>
      <c r="D379" s="226" t="s">
        <v>139</v>
      </c>
      <c r="E379" s="227" t="s">
        <v>19</v>
      </c>
      <c r="F379" s="228" t="s">
        <v>660</v>
      </c>
      <c r="G379" s="225"/>
      <c r="H379" s="227" t="s">
        <v>19</v>
      </c>
      <c r="I379" s="229"/>
      <c r="J379" s="225"/>
      <c r="K379" s="225"/>
      <c r="L379" s="230"/>
      <c r="M379" s="231"/>
      <c r="N379" s="232"/>
      <c r="O379" s="232"/>
      <c r="P379" s="232"/>
      <c r="Q379" s="232"/>
      <c r="R379" s="232"/>
      <c r="S379" s="232"/>
      <c r="T379" s="233"/>
      <c r="U379" s="13"/>
      <c r="V379" s="13"/>
      <c r="W379" s="13"/>
      <c r="X379" s="13"/>
      <c r="Y379" s="13"/>
      <c r="Z379" s="13"/>
      <c r="AA379" s="13"/>
      <c r="AB379" s="13"/>
      <c r="AC379" s="13"/>
      <c r="AD379" s="13"/>
      <c r="AE379" s="13"/>
      <c r="AT379" s="234" t="s">
        <v>139</v>
      </c>
      <c r="AU379" s="234" t="s">
        <v>79</v>
      </c>
      <c r="AV379" s="13" t="s">
        <v>77</v>
      </c>
      <c r="AW379" s="13" t="s">
        <v>31</v>
      </c>
      <c r="AX379" s="13" t="s">
        <v>69</v>
      </c>
      <c r="AY379" s="234" t="s">
        <v>128</v>
      </c>
    </row>
    <row r="380" s="14" customFormat="1">
      <c r="A380" s="14"/>
      <c r="B380" s="235"/>
      <c r="C380" s="236"/>
      <c r="D380" s="226" t="s">
        <v>139</v>
      </c>
      <c r="E380" s="237" t="s">
        <v>19</v>
      </c>
      <c r="F380" s="238" t="s">
        <v>661</v>
      </c>
      <c r="G380" s="236"/>
      <c r="H380" s="239">
        <v>164.94200000000001</v>
      </c>
      <c r="I380" s="240"/>
      <c r="J380" s="236"/>
      <c r="K380" s="236"/>
      <c r="L380" s="241"/>
      <c r="M380" s="242"/>
      <c r="N380" s="243"/>
      <c r="O380" s="243"/>
      <c r="P380" s="243"/>
      <c r="Q380" s="243"/>
      <c r="R380" s="243"/>
      <c r="S380" s="243"/>
      <c r="T380" s="244"/>
      <c r="U380" s="14"/>
      <c r="V380" s="14"/>
      <c r="W380" s="14"/>
      <c r="X380" s="14"/>
      <c r="Y380" s="14"/>
      <c r="Z380" s="14"/>
      <c r="AA380" s="14"/>
      <c r="AB380" s="14"/>
      <c r="AC380" s="14"/>
      <c r="AD380" s="14"/>
      <c r="AE380" s="14"/>
      <c r="AT380" s="245" t="s">
        <v>139</v>
      </c>
      <c r="AU380" s="245" t="s">
        <v>79</v>
      </c>
      <c r="AV380" s="14" t="s">
        <v>79</v>
      </c>
      <c r="AW380" s="14" t="s">
        <v>31</v>
      </c>
      <c r="AX380" s="14" t="s">
        <v>69</v>
      </c>
      <c r="AY380" s="245" t="s">
        <v>128</v>
      </c>
    </row>
    <row r="381" s="15" customFormat="1">
      <c r="A381" s="15"/>
      <c r="B381" s="246"/>
      <c r="C381" s="247"/>
      <c r="D381" s="226" t="s">
        <v>139</v>
      </c>
      <c r="E381" s="248" t="s">
        <v>19</v>
      </c>
      <c r="F381" s="249" t="s">
        <v>142</v>
      </c>
      <c r="G381" s="247"/>
      <c r="H381" s="250">
        <v>164.94200000000001</v>
      </c>
      <c r="I381" s="251"/>
      <c r="J381" s="247"/>
      <c r="K381" s="247"/>
      <c r="L381" s="252"/>
      <c r="M381" s="253"/>
      <c r="N381" s="254"/>
      <c r="O381" s="254"/>
      <c r="P381" s="254"/>
      <c r="Q381" s="254"/>
      <c r="R381" s="254"/>
      <c r="S381" s="254"/>
      <c r="T381" s="255"/>
      <c r="U381" s="15"/>
      <c r="V381" s="15"/>
      <c r="W381" s="15"/>
      <c r="X381" s="15"/>
      <c r="Y381" s="15"/>
      <c r="Z381" s="15"/>
      <c r="AA381" s="15"/>
      <c r="AB381" s="15"/>
      <c r="AC381" s="15"/>
      <c r="AD381" s="15"/>
      <c r="AE381" s="15"/>
      <c r="AT381" s="256" t="s">
        <v>139</v>
      </c>
      <c r="AU381" s="256" t="s">
        <v>79</v>
      </c>
      <c r="AV381" s="15" t="s">
        <v>135</v>
      </c>
      <c r="AW381" s="15" t="s">
        <v>31</v>
      </c>
      <c r="AX381" s="15" t="s">
        <v>77</v>
      </c>
      <c r="AY381" s="256" t="s">
        <v>128</v>
      </c>
    </row>
    <row r="382" s="2" customFormat="1" ht="24.15" customHeight="1">
      <c r="A382" s="40"/>
      <c r="B382" s="41"/>
      <c r="C382" s="206" t="s">
        <v>662</v>
      </c>
      <c r="D382" s="206" t="s">
        <v>130</v>
      </c>
      <c r="E382" s="207" t="s">
        <v>663</v>
      </c>
      <c r="F382" s="208" t="s">
        <v>664</v>
      </c>
      <c r="G382" s="209" t="s">
        <v>247</v>
      </c>
      <c r="H382" s="210">
        <v>28.800000000000001</v>
      </c>
      <c r="I382" s="211"/>
      <c r="J382" s="212">
        <f>ROUND(I382*H382,2)</f>
        <v>0</v>
      </c>
      <c r="K382" s="208" t="s">
        <v>134</v>
      </c>
      <c r="L382" s="46"/>
      <c r="M382" s="213" t="s">
        <v>19</v>
      </c>
      <c r="N382" s="214" t="s">
        <v>40</v>
      </c>
      <c r="O382" s="86"/>
      <c r="P382" s="215">
        <f>O382*H382</f>
        <v>0</v>
      </c>
      <c r="Q382" s="215">
        <v>0</v>
      </c>
      <c r="R382" s="215">
        <f>Q382*H382</f>
        <v>0</v>
      </c>
      <c r="S382" s="215">
        <v>0.025000000000000001</v>
      </c>
      <c r="T382" s="216">
        <f>S382*H382</f>
        <v>0.72000000000000008</v>
      </c>
      <c r="U382" s="40"/>
      <c r="V382" s="40"/>
      <c r="W382" s="40"/>
      <c r="X382" s="40"/>
      <c r="Y382" s="40"/>
      <c r="Z382" s="40"/>
      <c r="AA382" s="40"/>
      <c r="AB382" s="40"/>
      <c r="AC382" s="40"/>
      <c r="AD382" s="40"/>
      <c r="AE382" s="40"/>
      <c r="AR382" s="217" t="s">
        <v>244</v>
      </c>
      <c r="AT382" s="217" t="s">
        <v>130</v>
      </c>
      <c r="AU382" s="217" t="s">
        <v>79</v>
      </c>
      <c r="AY382" s="19" t="s">
        <v>128</v>
      </c>
      <c r="BE382" s="218">
        <f>IF(N382="základní",J382,0)</f>
        <v>0</v>
      </c>
      <c r="BF382" s="218">
        <f>IF(N382="snížená",J382,0)</f>
        <v>0</v>
      </c>
      <c r="BG382" s="218">
        <f>IF(N382="zákl. přenesená",J382,0)</f>
        <v>0</v>
      </c>
      <c r="BH382" s="218">
        <f>IF(N382="sníž. přenesená",J382,0)</f>
        <v>0</v>
      </c>
      <c r="BI382" s="218">
        <f>IF(N382="nulová",J382,0)</f>
        <v>0</v>
      </c>
      <c r="BJ382" s="19" t="s">
        <v>77</v>
      </c>
      <c r="BK382" s="218">
        <f>ROUND(I382*H382,2)</f>
        <v>0</v>
      </c>
      <c r="BL382" s="19" t="s">
        <v>244</v>
      </c>
      <c r="BM382" s="217" t="s">
        <v>665</v>
      </c>
    </row>
    <row r="383" s="2" customFormat="1">
      <c r="A383" s="40"/>
      <c r="B383" s="41"/>
      <c r="C383" s="42"/>
      <c r="D383" s="219" t="s">
        <v>137</v>
      </c>
      <c r="E383" s="42"/>
      <c r="F383" s="220" t="s">
        <v>666</v>
      </c>
      <c r="G383" s="42"/>
      <c r="H383" s="42"/>
      <c r="I383" s="221"/>
      <c r="J383" s="42"/>
      <c r="K383" s="42"/>
      <c r="L383" s="46"/>
      <c r="M383" s="222"/>
      <c r="N383" s="223"/>
      <c r="O383" s="86"/>
      <c r="P383" s="86"/>
      <c r="Q383" s="86"/>
      <c r="R383" s="86"/>
      <c r="S383" s="86"/>
      <c r="T383" s="87"/>
      <c r="U383" s="40"/>
      <c r="V383" s="40"/>
      <c r="W383" s="40"/>
      <c r="X383" s="40"/>
      <c r="Y383" s="40"/>
      <c r="Z383" s="40"/>
      <c r="AA383" s="40"/>
      <c r="AB383" s="40"/>
      <c r="AC383" s="40"/>
      <c r="AD383" s="40"/>
      <c r="AE383" s="40"/>
      <c r="AT383" s="19" t="s">
        <v>137</v>
      </c>
      <c r="AU383" s="19" t="s">
        <v>79</v>
      </c>
    </row>
    <row r="384" s="14" customFormat="1">
      <c r="A384" s="14"/>
      <c r="B384" s="235"/>
      <c r="C384" s="236"/>
      <c r="D384" s="226" t="s">
        <v>139</v>
      </c>
      <c r="E384" s="237" t="s">
        <v>19</v>
      </c>
      <c r="F384" s="238" t="s">
        <v>667</v>
      </c>
      <c r="G384" s="236"/>
      <c r="H384" s="239">
        <v>28.800000000000001</v>
      </c>
      <c r="I384" s="240"/>
      <c r="J384" s="236"/>
      <c r="K384" s="236"/>
      <c r="L384" s="241"/>
      <c r="M384" s="242"/>
      <c r="N384" s="243"/>
      <c r="O384" s="243"/>
      <c r="P384" s="243"/>
      <c r="Q384" s="243"/>
      <c r="R384" s="243"/>
      <c r="S384" s="243"/>
      <c r="T384" s="244"/>
      <c r="U384" s="14"/>
      <c r="V384" s="14"/>
      <c r="W384" s="14"/>
      <c r="X384" s="14"/>
      <c r="Y384" s="14"/>
      <c r="Z384" s="14"/>
      <c r="AA384" s="14"/>
      <c r="AB384" s="14"/>
      <c r="AC384" s="14"/>
      <c r="AD384" s="14"/>
      <c r="AE384" s="14"/>
      <c r="AT384" s="245" t="s">
        <v>139</v>
      </c>
      <c r="AU384" s="245" t="s">
        <v>79</v>
      </c>
      <c r="AV384" s="14" t="s">
        <v>79</v>
      </c>
      <c r="AW384" s="14" t="s">
        <v>31</v>
      </c>
      <c r="AX384" s="14" t="s">
        <v>69</v>
      </c>
      <c r="AY384" s="245" t="s">
        <v>128</v>
      </c>
    </row>
    <row r="385" s="15" customFormat="1">
      <c r="A385" s="15"/>
      <c r="B385" s="246"/>
      <c r="C385" s="247"/>
      <c r="D385" s="226" t="s">
        <v>139</v>
      </c>
      <c r="E385" s="248" t="s">
        <v>19</v>
      </c>
      <c r="F385" s="249" t="s">
        <v>142</v>
      </c>
      <c r="G385" s="247"/>
      <c r="H385" s="250">
        <v>28.800000000000001</v>
      </c>
      <c r="I385" s="251"/>
      <c r="J385" s="247"/>
      <c r="K385" s="247"/>
      <c r="L385" s="252"/>
      <c r="M385" s="253"/>
      <c r="N385" s="254"/>
      <c r="O385" s="254"/>
      <c r="P385" s="254"/>
      <c r="Q385" s="254"/>
      <c r="R385" s="254"/>
      <c r="S385" s="254"/>
      <c r="T385" s="255"/>
      <c r="U385" s="15"/>
      <c r="V385" s="15"/>
      <c r="W385" s="15"/>
      <c r="X385" s="15"/>
      <c r="Y385" s="15"/>
      <c r="Z385" s="15"/>
      <c r="AA385" s="15"/>
      <c r="AB385" s="15"/>
      <c r="AC385" s="15"/>
      <c r="AD385" s="15"/>
      <c r="AE385" s="15"/>
      <c r="AT385" s="256" t="s">
        <v>139</v>
      </c>
      <c r="AU385" s="256" t="s">
        <v>79</v>
      </c>
      <c r="AV385" s="15" t="s">
        <v>135</v>
      </c>
      <c r="AW385" s="15" t="s">
        <v>31</v>
      </c>
      <c r="AX385" s="15" t="s">
        <v>77</v>
      </c>
      <c r="AY385" s="256" t="s">
        <v>128</v>
      </c>
    </row>
    <row r="386" s="2" customFormat="1" ht="37.8" customHeight="1">
      <c r="A386" s="40"/>
      <c r="B386" s="41"/>
      <c r="C386" s="206" t="s">
        <v>668</v>
      </c>
      <c r="D386" s="206" t="s">
        <v>130</v>
      </c>
      <c r="E386" s="207" t="s">
        <v>669</v>
      </c>
      <c r="F386" s="208" t="s">
        <v>670</v>
      </c>
      <c r="G386" s="209" t="s">
        <v>247</v>
      </c>
      <c r="H386" s="210">
        <v>6.21</v>
      </c>
      <c r="I386" s="211"/>
      <c r="J386" s="212">
        <f>ROUND(I386*H386,2)</f>
        <v>0</v>
      </c>
      <c r="K386" s="208" t="s">
        <v>134</v>
      </c>
      <c r="L386" s="46"/>
      <c r="M386" s="213" t="s">
        <v>19</v>
      </c>
      <c r="N386" s="214" t="s">
        <v>40</v>
      </c>
      <c r="O386" s="86"/>
      <c r="P386" s="215">
        <f>O386*H386</f>
        <v>0</v>
      </c>
      <c r="Q386" s="215">
        <v>0</v>
      </c>
      <c r="R386" s="215">
        <f>Q386*H386</f>
        <v>0</v>
      </c>
      <c r="S386" s="215">
        <v>0</v>
      </c>
      <c r="T386" s="216">
        <f>S386*H386</f>
        <v>0</v>
      </c>
      <c r="U386" s="40"/>
      <c r="V386" s="40"/>
      <c r="W386" s="40"/>
      <c r="X386" s="40"/>
      <c r="Y386" s="40"/>
      <c r="Z386" s="40"/>
      <c r="AA386" s="40"/>
      <c r="AB386" s="40"/>
      <c r="AC386" s="40"/>
      <c r="AD386" s="40"/>
      <c r="AE386" s="40"/>
      <c r="AR386" s="217" t="s">
        <v>244</v>
      </c>
      <c r="AT386" s="217" t="s">
        <v>130</v>
      </c>
      <c r="AU386" s="217" t="s">
        <v>79</v>
      </c>
      <c r="AY386" s="19" t="s">
        <v>128</v>
      </c>
      <c r="BE386" s="218">
        <f>IF(N386="základní",J386,0)</f>
        <v>0</v>
      </c>
      <c r="BF386" s="218">
        <f>IF(N386="snížená",J386,0)</f>
        <v>0</v>
      </c>
      <c r="BG386" s="218">
        <f>IF(N386="zákl. přenesená",J386,0)</f>
        <v>0</v>
      </c>
      <c r="BH386" s="218">
        <f>IF(N386="sníž. přenesená",J386,0)</f>
        <v>0</v>
      </c>
      <c r="BI386" s="218">
        <f>IF(N386="nulová",J386,0)</f>
        <v>0</v>
      </c>
      <c r="BJ386" s="19" t="s">
        <v>77</v>
      </c>
      <c r="BK386" s="218">
        <f>ROUND(I386*H386,2)</f>
        <v>0</v>
      </c>
      <c r="BL386" s="19" t="s">
        <v>244</v>
      </c>
      <c r="BM386" s="217" t="s">
        <v>671</v>
      </c>
    </row>
    <row r="387" s="2" customFormat="1">
      <c r="A387" s="40"/>
      <c r="B387" s="41"/>
      <c r="C387" s="42"/>
      <c r="D387" s="219" t="s">
        <v>137</v>
      </c>
      <c r="E387" s="42"/>
      <c r="F387" s="220" t="s">
        <v>672</v>
      </c>
      <c r="G387" s="42"/>
      <c r="H387" s="42"/>
      <c r="I387" s="221"/>
      <c r="J387" s="42"/>
      <c r="K387" s="42"/>
      <c r="L387" s="46"/>
      <c r="M387" s="222"/>
      <c r="N387" s="223"/>
      <c r="O387" s="86"/>
      <c r="P387" s="86"/>
      <c r="Q387" s="86"/>
      <c r="R387" s="86"/>
      <c r="S387" s="86"/>
      <c r="T387" s="87"/>
      <c r="U387" s="40"/>
      <c r="V387" s="40"/>
      <c r="W387" s="40"/>
      <c r="X387" s="40"/>
      <c r="Y387" s="40"/>
      <c r="Z387" s="40"/>
      <c r="AA387" s="40"/>
      <c r="AB387" s="40"/>
      <c r="AC387" s="40"/>
      <c r="AD387" s="40"/>
      <c r="AE387" s="40"/>
      <c r="AT387" s="19" t="s">
        <v>137</v>
      </c>
      <c r="AU387" s="19" t="s">
        <v>79</v>
      </c>
    </row>
    <row r="388" s="2" customFormat="1">
      <c r="A388" s="40"/>
      <c r="B388" s="41"/>
      <c r="C388" s="42"/>
      <c r="D388" s="226" t="s">
        <v>160</v>
      </c>
      <c r="E388" s="42"/>
      <c r="F388" s="257" t="s">
        <v>673</v>
      </c>
      <c r="G388" s="42"/>
      <c r="H388" s="42"/>
      <c r="I388" s="221"/>
      <c r="J388" s="42"/>
      <c r="K388" s="42"/>
      <c r="L388" s="46"/>
      <c r="M388" s="222"/>
      <c r="N388" s="223"/>
      <c r="O388" s="86"/>
      <c r="P388" s="86"/>
      <c r="Q388" s="86"/>
      <c r="R388" s="86"/>
      <c r="S388" s="86"/>
      <c r="T388" s="87"/>
      <c r="U388" s="40"/>
      <c r="V388" s="40"/>
      <c r="W388" s="40"/>
      <c r="X388" s="40"/>
      <c r="Y388" s="40"/>
      <c r="Z388" s="40"/>
      <c r="AA388" s="40"/>
      <c r="AB388" s="40"/>
      <c r="AC388" s="40"/>
      <c r="AD388" s="40"/>
      <c r="AE388" s="40"/>
      <c r="AT388" s="19" t="s">
        <v>160</v>
      </c>
      <c r="AU388" s="19" t="s">
        <v>79</v>
      </c>
    </row>
    <row r="389" s="14" customFormat="1">
      <c r="A389" s="14"/>
      <c r="B389" s="235"/>
      <c r="C389" s="236"/>
      <c r="D389" s="226" t="s">
        <v>139</v>
      </c>
      <c r="E389" s="237" t="s">
        <v>19</v>
      </c>
      <c r="F389" s="238" t="s">
        <v>674</v>
      </c>
      <c r="G389" s="236"/>
      <c r="H389" s="239">
        <v>6.21</v>
      </c>
      <c r="I389" s="240"/>
      <c r="J389" s="236"/>
      <c r="K389" s="236"/>
      <c r="L389" s="241"/>
      <c r="M389" s="242"/>
      <c r="N389" s="243"/>
      <c r="O389" s="243"/>
      <c r="P389" s="243"/>
      <c r="Q389" s="243"/>
      <c r="R389" s="243"/>
      <c r="S389" s="243"/>
      <c r="T389" s="244"/>
      <c r="U389" s="14"/>
      <c r="V389" s="14"/>
      <c r="W389" s="14"/>
      <c r="X389" s="14"/>
      <c r="Y389" s="14"/>
      <c r="Z389" s="14"/>
      <c r="AA389" s="14"/>
      <c r="AB389" s="14"/>
      <c r="AC389" s="14"/>
      <c r="AD389" s="14"/>
      <c r="AE389" s="14"/>
      <c r="AT389" s="245" t="s">
        <v>139</v>
      </c>
      <c r="AU389" s="245" t="s">
        <v>79</v>
      </c>
      <c r="AV389" s="14" t="s">
        <v>79</v>
      </c>
      <c r="AW389" s="14" t="s">
        <v>31</v>
      </c>
      <c r="AX389" s="14" t="s">
        <v>69</v>
      </c>
      <c r="AY389" s="245" t="s">
        <v>128</v>
      </c>
    </row>
    <row r="390" s="13" customFormat="1">
      <c r="A390" s="13"/>
      <c r="B390" s="224"/>
      <c r="C390" s="225"/>
      <c r="D390" s="226" t="s">
        <v>139</v>
      </c>
      <c r="E390" s="227" t="s">
        <v>19</v>
      </c>
      <c r="F390" s="228" t="s">
        <v>675</v>
      </c>
      <c r="G390" s="225"/>
      <c r="H390" s="227" t="s">
        <v>19</v>
      </c>
      <c r="I390" s="229"/>
      <c r="J390" s="225"/>
      <c r="K390" s="225"/>
      <c r="L390" s="230"/>
      <c r="M390" s="231"/>
      <c r="N390" s="232"/>
      <c r="O390" s="232"/>
      <c r="P390" s="232"/>
      <c r="Q390" s="232"/>
      <c r="R390" s="232"/>
      <c r="S390" s="232"/>
      <c r="T390" s="233"/>
      <c r="U390" s="13"/>
      <c r="V390" s="13"/>
      <c r="W390" s="13"/>
      <c r="X390" s="13"/>
      <c r="Y390" s="13"/>
      <c r="Z390" s="13"/>
      <c r="AA390" s="13"/>
      <c r="AB390" s="13"/>
      <c r="AC390" s="13"/>
      <c r="AD390" s="13"/>
      <c r="AE390" s="13"/>
      <c r="AT390" s="234" t="s">
        <v>139</v>
      </c>
      <c r="AU390" s="234" t="s">
        <v>79</v>
      </c>
      <c r="AV390" s="13" t="s">
        <v>77</v>
      </c>
      <c r="AW390" s="13" t="s">
        <v>31</v>
      </c>
      <c r="AX390" s="13" t="s">
        <v>69</v>
      </c>
      <c r="AY390" s="234" t="s">
        <v>128</v>
      </c>
    </row>
    <row r="391" s="15" customFormat="1">
      <c r="A391" s="15"/>
      <c r="B391" s="246"/>
      <c r="C391" s="247"/>
      <c r="D391" s="226" t="s">
        <v>139</v>
      </c>
      <c r="E391" s="248" t="s">
        <v>19</v>
      </c>
      <c r="F391" s="249" t="s">
        <v>142</v>
      </c>
      <c r="G391" s="247"/>
      <c r="H391" s="250">
        <v>6.21</v>
      </c>
      <c r="I391" s="251"/>
      <c r="J391" s="247"/>
      <c r="K391" s="247"/>
      <c r="L391" s="252"/>
      <c r="M391" s="253"/>
      <c r="N391" s="254"/>
      <c r="O391" s="254"/>
      <c r="P391" s="254"/>
      <c r="Q391" s="254"/>
      <c r="R391" s="254"/>
      <c r="S391" s="254"/>
      <c r="T391" s="255"/>
      <c r="U391" s="15"/>
      <c r="V391" s="15"/>
      <c r="W391" s="15"/>
      <c r="X391" s="15"/>
      <c r="Y391" s="15"/>
      <c r="Z391" s="15"/>
      <c r="AA391" s="15"/>
      <c r="AB391" s="15"/>
      <c r="AC391" s="15"/>
      <c r="AD391" s="15"/>
      <c r="AE391" s="15"/>
      <c r="AT391" s="256" t="s">
        <v>139</v>
      </c>
      <c r="AU391" s="256" t="s">
        <v>79</v>
      </c>
      <c r="AV391" s="15" t="s">
        <v>135</v>
      </c>
      <c r="AW391" s="15" t="s">
        <v>31</v>
      </c>
      <c r="AX391" s="15" t="s">
        <v>77</v>
      </c>
      <c r="AY391" s="256" t="s">
        <v>128</v>
      </c>
    </row>
    <row r="392" s="2" customFormat="1" ht="24.15" customHeight="1">
      <c r="A392" s="40"/>
      <c r="B392" s="41"/>
      <c r="C392" s="258" t="s">
        <v>676</v>
      </c>
      <c r="D392" s="258" t="s">
        <v>192</v>
      </c>
      <c r="E392" s="259" t="s">
        <v>677</v>
      </c>
      <c r="F392" s="260" t="s">
        <v>678</v>
      </c>
      <c r="G392" s="261" t="s">
        <v>679</v>
      </c>
      <c r="H392" s="262">
        <v>2</v>
      </c>
      <c r="I392" s="263"/>
      <c r="J392" s="264">
        <f>ROUND(I392*H392,2)</f>
        <v>0</v>
      </c>
      <c r="K392" s="260" t="s">
        <v>19</v>
      </c>
      <c r="L392" s="265"/>
      <c r="M392" s="266" t="s">
        <v>19</v>
      </c>
      <c r="N392" s="267" t="s">
        <v>40</v>
      </c>
      <c r="O392" s="86"/>
      <c r="P392" s="215">
        <f>O392*H392</f>
        <v>0</v>
      </c>
      <c r="Q392" s="215">
        <v>0.20100000000000001</v>
      </c>
      <c r="R392" s="215">
        <f>Q392*H392</f>
        <v>0.40200000000000002</v>
      </c>
      <c r="S392" s="215">
        <v>0</v>
      </c>
      <c r="T392" s="216">
        <f>S392*H392</f>
        <v>0</v>
      </c>
      <c r="U392" s="40"/>
      <c r="V392" s="40"/>
      <c r="W392" s="40"/>
      <c r="X392" s="40"/>
      <c r="Y392" s="40"/>
      <c r="Z392" s="40"/>
      <c r="AA392" s="40"/>
      <c r="AB392" s="40"/>
      <c r="AC392" s="40"/>
      <c r="AD392" s="40"/>
      <c r="AE392" s="40"/>
      <c r="AR392" s="217" t="s">
        <v>272</v>
      </c>
      <c r="AT392" s="217" t="s">
        <v>192</v>
      </c>
      <c r="AU392" s="217" t="s">
        <v>79</v>
      </c>
      <c r="AY392" s="19" t="s">
        <v>128</v>
      </c>
      <c r="BE392" s="218">
        <f>IF(N392="základní",J392,0)</f>
        <v>0</v>
      </c>
      <c r="BF392" s="218">
        <f>IF(N392="snížená",J392,0)</f>
        <v>0</v>
      </c>
      <c r="BG392" s="218">
        <f>IF(N392="zákl. přenesená",J392,0)</f>
        <v>0</v>
      </c>
      <c r="BH392" s="218">
        <f>IF(N392="sníž. přenesená",J392,0)</f>
        <v>0</v>
      </c>
      <c r="BI392" s="218">
        <f>IF(N392="nulová",J392,0)</f>
        <v>0</v>
      </c>
      <c r="BJ392" s="19" t="s">
        <v>77</v>
      </c>
      <c r="BK392" s="218">
        <f>ROUND(I392*H392,2)</f>
        <v>0</v>
      </c>
      <c r="BL392" s="19" t="s">
        <v>244</v>
      </c>
      <c r="BM392" s="217" t="s">
        <v>680</v>
      </c>
    </row>
    <row r="393" s="14" customFormat="1">
      <c r="A393" s="14"/>
      <c r="B393" s="235"/>
      <c r="C393" s="236"/>
      <c r="D393" s="226" t="s">
        <v>139</v>
      </c>
      <c r="E393" s="237" t="s">
        <v>19</v>
      </c>
      <c r="F393" s="238" t="s">
        <v>79</v>
      </c>
      <c r="G393" s="236"/>
      <c r="H393" s="239">
        <v>2</v>
      </c>
      <c r="I393" s="240"/>
      <c r="J393" s="236"/>
      <c r="K393" s="236"/>
      <c r="L393" s="241"/>
      <c r="M393" s="242"/>
      <c r="N393" s="243"/>
      <c r="O393" s="243"/>
      <c r="P393" s="243"/>
      <c r="Q393" s="243"/>
      <c r="R393" s="243"/>
      <c r="S393" s="243"/>
      <c r="T393" s="244"/>
      <c r="U393" s="14"/>
      <c r="V393" s="14"/>
      <c r="W393" s="14"/>
      <c r="X393" s="14"/>
      <c r="Y393" s="14"/>
      <c r="Z393" s="14"/>
      <c r="AA393" s="14"/>
      <c r="AB393" s="14"/>
      <c r="AC393" s="14"/>
      <c r="AD393" s="14"/>
      <c r="AE393" s="14"/>
      <c r="AT393" s="245" t="s">
        <v>139</v>
      </c>
      <c r="AU393" s="245" t="s">
        <v>79</v>
      </c>
      <c r="AV393" s="14" t="s">
        <v>79</v>
      </c>
      <c r="AW393" s="14" t="s">
        <v>31</v>
      </c>
      <c r="AX393" s="14" t="s">
        <v>69</v>
      </c>
      <c r="AY393" s="245" t="s">
        <v>128</v>
      </c>
    </row>
    <row r="394" s="13" customFormat="1">
      <c r="A394" s="13"/>
      <c r="B394" s="224"/>
      <c r="C394" s="225"/>
      <c r="D394" s="226" t="s">
        <v>139</v>
      </c>
      <c r="E394" s="227" t="s">
        <v>19</v>
      </c>
      <c r="F394" s="228" t="s">
        <v>675</v>
      </c>
      <c r="G394" s="225"/>
      <c r="H394" s="227" t="s">
        <v>19</v>
      </c>
      <c r="I394" s="229"/>
      <c r="J394" s="225"/>
      <c r="K394" s="225"/>
      <c r="L394" s="230"/>
      <c r="M394" s="231"/>
      <c r="N394" s="232"/>
      <c r="O394" s="232"/>
      <c r="P394" s="232"/>
      <c r="Q394" s="232"/>
      <c r="R394" s="232"/>
      <c r="S394" s="232"/>
      <c r="T394" s="233"/>
      <c r="U394" s="13"/>
      <c r="V394" s="13"/>
      <c r="W394" s="13"/>
      <c r="X394" s="13"/>
      <c r="Y394" s="13"/>
      <c r="Z394" s="13"/>
      <c r="AA394" s="13"/>
      <c r="AB394" s="13"/>
      <c r="AC394" s="13"/>
      <c r="AD394" s="13"/>
      <c r="AE394" s="13"/>
      <c r="AT394" s="234" t="s">
        <v>139</v>
      </c>
      <c r="AU394" s="234" t="s">
        <v>79</v>
      </c>
      <c r="AV394" s="13" t="s">
        <v>77</v>
      </c>
      <c r="AW394" s="13" t="s">
        <v>31</v>
      </c>
      <c r="AX394" s="13" t="s">
        <v>69</v>
      </c>
      <c r="AY394" s="234" t="s">
        <v>128</v>
      </c>
    </row>
    <row r="395" s="15" customFormat="1">
      <c r="A395" s="15"/>
      <c r="B395" s="246"/>
      <c r="C395" s="247"/>
      <c r="D395" s="226" t="s">
        <v>139</v>
      </c>
      <c r="E395" s="248" t="s">
        <v>19</v>
      </c>
      <c r="F395" s="249" t="s">
        <v>142</v>
      </c>
      <c r="G395" s="247"/>
      <c r="H395" s="250">
        <v>2</v>
      </c>
      <c r="I395" s="251"/>
      <c r="J395" s="247"/>
      <c r="K395" s="247"/>
      <c r="L395" s="252"/>
      <c r="M395" s="253"/>
      <c r="N395" s="254"/>
      <c r="O395" s="254"/>
      <c r="P395" s="254"/>
      <c r="Q395" s="254"/>
      <c r="R395" s="254"/>
      <c r="S395" s="254"/>
      <c r="T395" s="255"/>
      <c r="U395" s="15"/>
      <c r="V395" s="15"/>
      <c r="W395" s="15"/>
      <c r="X395" s="15"/>
      <c r="Y395" s="15"/>
      <c r="Z395" s="15"/>
      <c r="AA395" s="15"/>
      <c r="AB395" s="15"/>
      <c r="AC395" s="15"/>
      <c r="AD395" s="15"/>
      <c r="AE395" s="15"/>
      <c r="AT395" s="256" t="s">
        <v>139</v>
      </c>
      <c r="AU395" s="256" t="s">
        <v>79</v>
      </c>
      <c r="AV395" s="15" t="s">
        <v>135</v>
      </c>
      <c r="AW395" s="15" t="s">
        <v>31</v>
      </c>
      <c r="AX395" s="15" t="s">
        <v>77</v>
      </c>
      <c r="AY395" s="256" t="s">
        <v>128</v>
      </c>
    </row>
    <row r="396" s="2" customFormat="1" ht="24.15" customHeight="1">
      <c r="A396" s="40"/>
      <c r="B396" s="41"/>
      <c r="C396" s="206" t="s">
        <v>681</v>
      </c>
      <c r="D396" s="206" t="s">
        <v>130</v>
      </c>
      <c r="E396" s="207" t="s">
        <v>682</v>
      </c>
      <c r="F396" s="208" t="s">
        <v>683</v>
      </c>
      <c r="G396" s="209" t="s">
        <v>684</v>
      </c>
      <c r="H396" s="210">
        <v>1</v>
      </c>
      <c r="I396" s="211"/>
      <c r="J396" s="212">
        <f>ROUND(I396*H396,2)</f>
        <v>0</v>
      </c>
      <c r="K396" s="208" t="s">
        <v>19</v>
      </c>
      <c r="L396" s="46"/>
      <c r="M396" s="213" t="s">
        <v>19</v>
      </c>
      <c r="N396" s="214" t="s">
        <v>40</v>
      </c>
      <c r="O396" s="86"/>
      <c r="P396" s="215">
        <f>O396*H396</f>
        <v>0</v>
      </c>
      <c r="Q396" s="215">
        <v>0</v>
      </c>
      <c r="R396" s="215">
        <f>Q396*H396</f>
        <v>0</v>
      </c>
      <c r="S396" s="215">
        <v>0.001</v>
      </c>
      <c r="T396" s="216">
        <f>S396*H396</f>
        <v>0.001</v>
      </c>
      <c r="U396" s="40"/>
      <c r="V396" s="40"/>
      <c r="W396" s="40"/>
      <c r="X396" s="40"/>
      <c r="Y396" s="40"/>
      <c r="Z396" s="40"/>
      <c r="AA396" s="40"/>
      <c r="AB396" s="40"/>
      <c r="AC396" s="40"/>
      <c r="AD396" s="40"/>
      <c r="AE396" s="40"/>
      <c r="AR396" s="217" t="s">
        <v>244</v>
      </c>
      <c r="AT396" s="217" t="s">
        <v>130</v>
      </c>
      <c r="AU396" s="217" t="s">
        <v>79</v>
      </c>
      <c r="AY396" s="19" t="s">
        <v>128</v>
      </c>
      <c r="BE396" s="218">
        <f>IF(N396="základní",J396,0)</f>
        <v>0</v>
      </c>
      <c r="BF396" s="218">
        <f>IF(N396="snížená",J396,0)</f>
        <v>0</v>
      </c>
      <c r="BG396" s="218">
        <f>IF(N396="zákl. přenesená",J396,0)</f>
        <v>0</v>
      </c>
      <c r="BH396" s="218">
        <f>IF(N396="sníž. přenesená",J396,0)</f>
        <v>0</v>
      </c>
      <c r="BI396" s="218">
        <f>IF(N396="nulová",J396,0)</f>
        <v>0</v>
      </c>
      <c r="BJ396" s="19" t="s">
        <v>77</v>
      </c>
      <c r="BK396" s="218">
        <f>ROUND(I396*H396,2)</f>
        <v>0</v>
      </c>
      <c r="BL396" s="19" t="s">
        <v>244</v>
      </c>
      <c r="BM396" s="217" t="s">
        <v>685</v>
      </c>
    </row>
    <row r="397" s="2" customFormat="1">
      <c r="A397" s="40"/>
      <c r="B397" s="41"/>
      <c r="C397" s="42"/>
      <c r="D397" s="226" t="s">
        <v>160</v>
      </c>
      <c r="E397" s="42"/>
      <c r="F397" s="257" t="s">
        <v>686</v>
      </c>
      <c r="G397" s="42"/>
      <c r="H397" s="42"/>
      <c r="I397" s="221"/>
      <c r="J397" s="42"/>
      <c r="K397" s="42"/>
      <c r="L397" s="46"/>
      <c r="M397" s="222"/>
      <c r="N397" s="223"/>
      <c r="O397" s="86"/>
      <c r="P397" s="86"/>
      <c r="Q397" s="86"/>
      <c r="R397" s="86"/>
      <c r="S397" s="86"/>
      <c r="T397" s="87"/>
      <c r="U397" s="40"/>
      <c r="V397" s="40"/>
      <c r="W397" s="40"/>
      <c r="X397" s="40"/>
      <c r="Y397" s="40"/>
      <c r="Z397" s="40"/>
      <c r="AA397" s="40"/>
      <c r="AB397" s="40"/>
      <c r="AC397" s="40"/>
      <c r="AD397" s="40"/>
      <c r="AE397" s="40"/>
      <c r="AT397" s="19" t="s">
        <v>160</v>
      </c>
      <c r="AU397" s="19" t="s">
        <v>79</v>
      </c>
    </row>
    <row r="398" s="2" customFormat="1" ht="33" customHeight="1">
      <c r="A398" s="40"/>
      <c r="B398" s="41"/>
      <c r="C398" s="206" t="s">
        <v>687</v>
      </c>
      <c r="D398" s="206" t="s">
        <v>130</v>
      </c>
      <c r="E398" s="207" t="s">
        <v>688</v>
      </c>
      <c r="F398" s="208" t="s">
        <v>689</v>
      </c>
      <c r="G398" s="209" t="s">
        <v>684</v>
      </c>
      <c r="H398" s="210">
        <v>1</v>
      </c>
      <c r="I398" s="211"/>
      <c r="J398" s="212">
        <f>ROUND(I398*H398,2)</f>
        <v>0</v>
      </c>
      <c r="K398" s="208" t="s">
        <v>19</v>
      </c>
      <c r="L398" s="46"/>
      <c r="M398" s="213" t="s">
        <v>19</v>
      </c>
      <c r="N398" s="214" t="s">
        <v>40</v>
      </c>
      <c r="O398" s="86"/>
      <c r="P398" s="215">
        <f>O398*H398</f>
        <v>0</v>
      </c>
      <c r="Q398" s="215">
        <v>0</v>
      </c>
      <c r="R398" s="215">
        <f>Q398*H398</f>
        <v>0</v>
      </c>
      <c r="S398" s="215">
        <v>0.001</v>
      </c>
      <c r="T398" s="216">
        <f>S398*H398</f>
        <v>0.001</v>
      </c>
      <c r="U398" s="40"/>
      <c r="V398" s="40"/>
      <c r="W398" s="40"/>
      <c r="X398" s="40"/>
      <c r="Y398" s="40"/>
      <c r="Z398" s="40"/>
      <c r="AA398" s="40"/>
      <c r="AB398" s="40"/>
      <c r="AC398" s="40"/>
      <c r="AD398" s="40"/>
      <c r="AE398" s="40"/>
      <c r="AR398" s="217" t="s">
        <v>244</v>
      </c>
      <c r="AT398" s="217" t="s">
        <v>130</v>
      </c>
      <c r="AU398" s="217" t="s">
        <v>79</v>
      </c>
      <c r="AY398" s="19" t="s">
        <v>128</v>
      </c>
      <c r="BE398" s="218">
        <f>IF(N398="základní",J398,0)</f>
        <v>0</v>
      </c>
      <c r="BF398" s="218">
        <f>IF(N398="snížená",J398,0)</f>
        <v>0</v>
      </c>
      <c r="BG398" s="218">
        <f>IF(N398="zákl. přenesená",J398,0)</f>
        <v>0</v>
      </c>
      <c r="BH398" s="218">
        <f>IF(N398="sníž. přenesená",J398,0)</f>
        <v>0</v>
      </c>
      <c r="BI398" s="218">
        <f>IF(N398="nulová",J398,0)</f>
        <v>0</v>
      </c>
      <c r="BJ398" s="19" t="s">
        <v>77</v>
      </c>
      <c r="BK398" s="218">
        <f>ROUND(I398*H398,2)</f>
        <v>0</v>
      </c>
      <c r="BL398" s="19" t="s">
        <v>244</v>
      </c>
      <c r="BM398" s="217" t="s">
        <v>690</v>
      </c>
    </row>
    <row r="399" s="2" customFormat="1">
      <c r="A399" s="40"/>
      <c r="B399" s="41"/>
      <c r="C399" s="42"/>
      <c r="D399" s="226" t="s">
        <v>160</v>
      </c>
      <c r="E399" s="42"/>
      <c r="F399" s="257" t="s">
        <v>686</v>
      </c>
      <c r="G399" s="42"/>
      <c r="H399" s="42"/>
      <c r="I399" s="221"/>
      <c r="J399" s="42"/>
      <c r="K399" s="42"/>
      <c r="L399" s="46"/>
      <c r="M399" s="222"/>
      <c r="N399" s="223"/>
      <c r="O399" s="86"/>
      <c r="P399" s="86"/>
      <c r="Q399" s="86"/>
      <c r="R399" s="86"/>
      <c r="S399" s="86"/>
      <c r="T399" s="87"/>
      <c r="U399" s="40"/>
      <c r="V399" s="40"/>
      <c r="W399" s="40"/>
      <c r="X399" s="40"/>
      <c r="Y399" s="40"/>
      <c r="Z399" s="40"/>
      <c r="AA399" s="40"/>
      <c r="AB399" s="40"/>
      <c r="AC399" s="40"/>
      <c r="AD399" s="40"/>
      <c r="AE399" s="40"/>
      <c r="AT399" s="19" t="s">
        <v>160</v>
      </c>
      <c r="AU399" s="19" t="s">
        <v>79</v>
      </c>
    </row>
    <row r="400" s="2" customFormat="1" ht="16.5" customHeight="1">
      <c r="A400" s="40"/>
      <c r="B400" s="41"/>
      <c r="C400" s="206" t="s">
        <v>249</v>
      </c>
      <c r="D400" s="206" t="s">
        <v>130</v>
      </c>
      <c r="E400" s="207" t="s">
        <v>691</v>
      </c>
      <c r="F400" s="208" t="s">
        <v>692</v>
      </c>
      <c r="G400" s="209" t="s">
        <v>679</v>
      </c>
      <c r="H400" s="210">
        <v>1</v>
      </c>
      <c r="I400" s="211"/>
      <c r="J400" s="212">
        <f>ROUND(I400*H400,2)</f>
        <v>0</v>
      </c>
      <c r="K400" s="208" t="s">
        <v>19</v>
      </c>
      <c r="L400" s="46"/>
      <c r="M400" s="213" t="s">
        <v>19</v>
      </c>
      <c r="N400" s="214" t="s">
        <v>40</v>
      </c>
      <c r="O400" s="86"/>
      <c r="P400" s="215">
        <f>O400*H400</f>
        <v>0</v>
      </c>
      <c r="Q400" s="215">
        <v>0.89000000000000001</v>
      </c>
      <c r="R400" s="215">
        <f>Q400*H400</f>
        <v>0.89000000000000001</v>
      </c>
      <c r="S400" s="215">
        <v>0</v>
      </c>
      <c r="T400" s="216">
        <f>S400*H400</f>
        <v>0</v>
      </c>
      <c r="U400" s="40"/>
      <c r="V400" s="40"/>
      <c r="W400" s="40"/>
      <c r="X400" s="40"/>
      <c r="Y400" s="40"/>
      <c r="Z400" s="40"/>
      <c r="AA400" s="40"/>
      <c r="AB400" s="40"/>
      <c r="AC400" s="40"/>
      <c r="AD400" s="40"/>
      <c r="AE400" s="40"/>
      <c r="AR400" s="217" t="s">
        <v>244</v>
      </c>
      <c r="AT400" s="217" t="s">
        <v>130</v>
      </c>
      <c r="AU400" s="217" t="s">
        <v>79</v>
      </c>
      <c r="AY400" s="19" t="s">
        <v>128</v>
      </c>
      <c r="BE400" s="218">
        <f>IF(N400="základní",J400,0)</f>
        <v>0</v>
      </c>
      <c r="BF400" s="218">
        <f>IF(N400="snížená",J400,0)</f>
        <v>0</v>
      </c>
      <c r="BG400" s="218">
        <f>IF(N400="zákl. přenesená",J400,0)</f>
        <v>0</v>
      </c>
      <c r="BH400" s="218">
        <f>IF(N400="sníž. přenesená",J400,0)</f>
        <v>0</v>
      </c>
      <c r="BI400" s="218">
        <f>IF(N400="nulová",J400,0)</f>
        <v>0</v>
      </c>
      <c r="BJ400" s="19" t="s">
        <v>77</v>
      </c>
      <c r="BK400" s="218">
        <f>ROUND(I400*H400,2)</f>
        <v>0</v>
      </c>
      <c r="BL400" s="19" t="s">
        <v>244</v>
      </c>
      <c r="BM400" s="217" t="s">
        <v>693</v>
      </c>
    </row>
    <row r="401" s="2" customFormat="1">
      <c r="A401" s="40"/>
      <c r="B401" s="41"/>
      <c r="C401" s="42"/>
      <c r="D401" s="226" t="s">
        <v>160</v>
      </c>
      <c r="E401" s="42"/>
      <c r="F401" s="257" t="s">
        <v>694</v>
      </c>
      <c r="G401" s="42"/>
      <c r="H401" s="42"/>
      <c r="I401" s="221"/>
      <c r="J401" s="42"/>
      <c r="K401" s="42"/>
      <c r="L401" s="46"/>
      <c r="M401" s="222"/>
      <c r="N401" s="223"/>
      <c r="O401" s="86"/>
      <c r="P401" s="86"/>
      <c r="Q401" s="86"/>
      <c r="R401" s="86"/>
      <c r="S401" s="86"/>
      <c r="T401" s="87"/>
      <c r="U401" s="40"/>
      <c r="V401" s="40"/>
      <c r="W401" s="40"/>
      <c r="X401" s="40"/>
      <c r="Y401" s="40"/>
      <c r="Z401" s="40"/>
      <c r="AA401" s="40"/>
      <c r="AB401" s="40"/>
      <c r="AC401" s="40"/>
      <c r="AD401" s="40"/>
      <c r="AE401" s="40"/>
      <c r="AT401" s="19" t="s">
        <v>160</v>
      </c>
      <c r="AU401" s="19" t="s">
        <v>79</v>
      </c>
    </row>
    <row r="402" s="2" customFormat="1" ht="44.25" customHeight="1">
      <c r="A402" s="40"/>
      <c r="B402" s="41"/>
      <c r="C402" s="206" t="s">
        <v>695</v>
      </c>
      <c r="D402" s="206" t="s">
        <v>130</v>
      </c>
      <c r="E402" s="207" t="s">
        <v>696</v>
      </c>
      <c r="F402" s="208" t="s">
        <v>697</v>
      </c>
      <c r="G402" s="209" t="s">
        <v>195</v>
      </c>
      <c r="H402" s="210">
        <v>1.292</v>
      </c>
      <c r="I402" s="211"/>
      <c r="J402" s="212">
        <f>ROUND(I402*H402,2)</f>
        <v>0</v>
      </c>
      <c r="K402" s="208" t="s">
        <v>134</v>
      </c>
      <c r="L402" s="46"/>
      <c r="M402" s="213" t="s">
        <v>19</v>
      </c>
      <c r="N402" s="214" t="s">
        <v>40</v>
      </c>
      <c r="O402" s="86"/>
      <c r="P402" s="215">
        <f>O402*H402</f>
        <v>0</v>
      </c>
      <c r="Q402" s="215">
        <v>0</v>
      </c>
      <c r="R402" s="215">
        <f>Q402*H402</f>
        <v>0</v>
      </c>
      <c r="S402" s="215">
        <v>0</v>
      </c>
      <c r="T402" s="216">
        <f>S402*H402</f>
        <v>0</v>
      </c>
      <c r="U402" s="40"/>
      <c r="V402" s="40"/>
      <c r="W402" s="40"/>
      <c r="X402" s="40"/>
      <c r="Y402" s="40"/>
      <c r="Z402" s="40"/>
      <c r="AA402" s="40"/>
      <c r="AB402" s="40"/>
      <c r="AC402" s="40"/>
      <c r="AD402" s="40"/>
      <c r="AE402" s="40"/>
      <c r="AR402" s="217" t="s">
        <v>244</v>
      </c>
      <c r="AT402" s="217" t="s">
        <v>130</v>
      </c>
      <c r="AU402" s="217" t="s">
        <v>79</v>
      </c>
      <c r="AY402" s="19" t="s">
        <v>128</v>
      </c>
      <c r="BE402" s="218">
        <f>IF(N402="základní",J402,0)</f>
        <v>0</v>
      </c>
      <c r="BF402" s="218">
        <f>IF(N402="snížená",J402,0)</f>
        <v>0</v>
      </c>
      <c r="BG402" s="218">
        <f>IF(N402="zákl. přenesená",J402,0)</f>
        <v>0</v>
      </c>
      <c r="BH402" s="218">
        <f>IF(N402="sníž. přenesená",J402,0)</f>
        <v>0</v>
      </c>
      <c r="BI402" s="218">
        <f>IF(N402="nulová",J402,0)</f>
        <v>0</v>
      </c>
      <c r="BJ402" s="19" t="s">
        <v>77</v>
      </c>
      <c r="BK402" s="218">
        <f>ROUND(I402*H402,2)</f>
        <v>0</v>
      </c>
      <c r="BL402" s="19" t="s">
        <v>244</v>
      </c>
      <c r="BM402" s="217" t="s">
        <v>698</v>
      </c>
    </row>
    <row r="403" s="2" customFormat="1">
      <c r="A403" s="40"/>
      <c r="B403" s="41"/>
      <c r="C403" s="42"/>
      <c r="D403" s="219" t="s">
        <v>137</v>
      </c>
      <c r="E403" s="42"/>
      <c r="F403" s="220" t="s">
        <v>699</v>
      </c>
      <c r="G403" s="42"/>
      <c r="H403" s="42"/>
      <c r="I403" s="221"/>
      <c r="J403" s="42"/>
      <c r="K403" s="42"/>
      <c r="L403" s="46"/>
      <c r="M403" s="222"/>
      <c r="N403" s="223"/>
      <c r="O403" s="86"/>
      <c r="P403" s="86"/>
      <c r="Q403" s="86"/>
      <c r="R403" s="86"/>
      <c r="S403" s="86"/>
      <c r="T403" s="87"/>
      <c r="U403" s="40"/>
      <c r="V403" s="40"/>
      <c r="W403" s="40"/>
      <c r="X403" s="40"/>
      <c r="Y403" s="40"/>
      <c r="Z403" s="40"/>
      <c r="AA403" s="40"/>
      <c r="AB403" s="40"/>
      <c r="AC403" s="40"/>
      <c r="AD403" s="40"/>
      <c r="AE403" s="40"/>
      <c r="AT403" s="19" t="s">
        <v>137</v>
      </c>
      <c r="AU403" s="19" t="s">
        <v>79</v>
      </c>
    </row>
    <row r="404" s="2" customFormat="1">
      <c r="A404" s="40"/>
      <c r="B404" s="41"/>
      <c r="C404" s="42"/>
      <c r="D404" s="226" t="s">
        <v>160</v>
      </c>
      <c r="E404" s="42"/>
      <c r="F404" s="257" t="s">
        <v>283</v>
      </c>
      <c r="G404" s="42"/>
      <c r="H404" s="42"/>
      <c r="I404" s="221"/>
      <c r="J404" s="42"/>
      <c r="K404" s="42"/>
      <c r="L404" s="46"/>
      <c r="M404" s="268"/>
      <c r="N404" s="269"/>
      <c r="O404" s="270"/>
      <c r="P404" s="270"/>
      <c r="Q404" s="270"/>
      <c r="R404" s="270"/>
      <c r="S404" s="270"/>
      <c r="T404" s="271"/>
      <c r="U404" s="40"/>
      <c r="V404" s="40"/>
      <c r="W404" s="40"/>
      <c r="X404" s="40"/>
      <c r="Y404" s="40"/>
      <c r="Z404" s="40"/>
      <c r="AA404" s="40"/>
      <c r="AB404" s="40"/>
      <c r="AC404" s="40"/>
      <c r="AD404" s="40"/>
      <c r="AE404" s="40"/>
      <c r="AT404" s="19" t="s">
        <v>160</v>
      </c>
      <c r="AU404" s="19" t="s">
        <v>79</v>
      </c>
    </row>
    <row r="405" s="2" customFormat="1" ht="6.96" customHeight="1">
      <c r="A405" s="40"/>
      <c r="B405" s="61"/>
      <c r="C405" s="62"/>
      <c r="D405" s="62"/>
      <c r="E405" s="62"/>
      <c r="F405" s="62"/>
      <c r="G405" s="62"/>
      <c r="H405" s="62"/>
      <c r="I405" s="62"/>
      <c r="J405" s="62"/>
      <c r="K405" s="62"/>
      <c r="L405" s="46"/>
      <c r="M405" s="40"/>
      <c r="O405" s="40"/>
      <c r="P405" s="40"/>
      <c r="Q405" s="40"/>
      <c r="R405" s="40"/>
      <c r="S405" s="40"/>
      <c r="T405" s="40"/>
      <c r="U405" s="40"/>
      <c r="V405" s="40"/>
      <c r="W405" s="40"/>
      <c r="X405" s="40"/>
      <c r="Y405" s="40"/>
      <c r="Z405" s="40"/>
      <c r="AA405" s="40"/>
      <c r="AB405" s="40"/>
      <c r="AC405" s="40"/>
      <c r="AD405" s="40"/>
      <c r="AE405" s="40"/>
    </row>
  </sheetData>
  <sheetProtection sheet="1" autoFilter="0" formatColumns="0" formatRows="0" objects="1" scenarios="1" spinCount="100000" saltValue="xpeaLL1OC9cDc3KJvnRqKEw5a50i2myhqHIKLF7t6xkrsjjPMunMS6vRuRkrvhmndFyCY+BsWQWZ1wq7iB9sOg==" hashValue="kTUnqLUdK/vr2ZmcNT7o0iJzrz5moswQ/WXtuEpBJXIyz9IOxwvIK7O0d/lUUjPDCWLnks++tOxq2aMes4naxw==" algorithmName="SHA-512" password="CC35"/>
  <autoFilter ref="C90:K404"/>
  <mergeCells count="9">
    <mergeCell ref="E7:H7"/>
    <mergeCell ref="E9:H9"/>
    <mergeCell ref="E18:H18"/>
    <mergeCell ref="E27:H27"/>
    <mergeCell ref="E48:H48"/>
    <mergeCell ref="E50:H50"/>
    <mergeCell ref="E81:H81"/>
    <mergeCell ref="E83:H83"/>
    <mergeCell ref="L2:V2"/>
  </mergeCells>
  <hyperlinks>
    <hyperlink ref="F95" r:id="rId1" display="https://podminky.urs.cz/item/CS_URS_2024_01/113106142"/>
    <hyperlink ref="F105" r:id="rId2" display="https://podminky.urs.cz/item/CS_URS_2024_01/113107212"/>
    <hyperlink ref="F111" r:id="rId3" display="https://podminky.urs.cz/item/CS_URS_2024_01/113152112"/>
    <hyperlink ref="F119" r:id="rId4" display="https://podminky.urs.cz/item/CS_URS_2024_01/273313611"/>
    <hyperlink ref="F124" r:id="rId5" display="https://podminky.urs.cz/item/CS_URS_2024_01/273321511"/>
    <hyperlink ref="F130" r:id="rId6" display="https://podminky.urs.cz/item/CS_URS_2024_01/273351121"/>
    <hyperlink ref="F135" r:id="rId7" display="https://podminky.urs.cz/item/CS_URS_2024_01/273351122"/>
    <hyperlink ref="F138" r:id="rId8" display="https://podminky.urs.cz/item/CS_URS_2024_01/273362021"/>
    <hyperlink ref="F144" r:id="rId9" display="https://podminky.urs.cz/item/CS_URS_2024_01/380321662"/>
    <hyperlink ref="F152" r:id="rId10" display="https://podminky.urs.cz/item/CS_URS_2024_01/380321662"/>
    <hyperlink ref="F159" r:id="rId11" display="https://podminky.urs.cz/item/CS_URS_2024_01/380321663"/>
    <hyperlink ref="F168" r:id="rId12" display="https://podminky.urs.cz/item/CS_URS_2024_01/380356231"/>
    <hyperlink ref="F178" r:id="rId13" display="https://podminky.urs.cz/item/CS_URS_2024_01/380356232"/>
    <hyperlink ref="F181" r:id="rId14" display="https://podminky.urs.cz/item/CS_URS_2024_01/380361006"/>
    <hyperlink ref="F186" r:id="rId15" display="https://podminky.urs.cz/item/CS_URS_2024_01/631311126"/>
    <hyperlink ref="F195" r:id="rId16" display="https://podminky.urs.cz/item/CS_URS_2024_01/631362021"/>
    <hyperlink ref="F200" r:id="rId17" display="https://podminky.urs.cz/item/CS_URS_2024_01/933901112"/>
    <hyperlink ref="F204" r:id="rId18" display="https://podminky.urs.cz/item/CS_URS_2024_01/933901312"/>
    <hyperlink ref="F211" r:id="rId19" display="https://podminky.urs.cz/item/CS_URS_2024_01/961055111"/>
    <hyperlink ref="F216" r:id="rId20" display="https://podminky.urs.cz/item/CS_URS_2024_01/962032231"/>
    <hyperlink ref="F221" r:id="rId21" display="https://podminky.urs.cz/item/CS_URS_2024_01/962052211"/>
    <hyperlink ref="F230" r:id="rId22" display="https://podminky.urs.cz/item/CS_URS_2024_01/962052211"/>
    <hyperlink ref="F236" r:id="rId23" display="https://podminky.urs.cz/item/CS_URS_2024_01/962052314"/>
    <hyperlink ref="F242" r:id="rId24" display="https://podminky.urs.cz/item/CS_URS_2024_01/963053937"/>
    <hyperlink ref="F246" r:id="rId25" display="https://podminky.urs.cz/item/CS_URS_2024_01/965042241"/>
    <hyperlink ref="F251" r:id="rId26" display="https://podminky.urs.cz/item/CS_URS_2024_01/965043441"/>
    <hyperlink ref="F255" r:id="rId27" display="https://podminky.urs.cz/item/CS_URS_2024_01/965046111"/>
    <hyperlink ref="F258" r:id="rId28" display="https://podminky.urs.cz/item/CS_URS_2024_01/965046119"/>
    <hyperlink ref="F263" r:id="rId29" display="https://podminky.urs.cz/item/CS_URS_2024_01/965049112"/>
    <hyperlink ref="F265" r:id="rId30" display="https://podminky.urs.cz/item/CS_URS_2024_01/985112132"/>
    <hyperlink ref="F271" r:id="rId31" display="https://podminky.urs.cz/item/CS_URS_2024_01/985121122"/>
    <hyperlink ref="F282" r:id="rId32" display="https://podminky.urs.cz/item/CS_URS_2024_01/997013151"/>
    <hyperlink ref="F285" r:id="rId33" display="https://podminky.urs.cz/item/CS_URS_2024_01/997013501"/>
    <hyperlink ref="F288" r:id="rId34" display="https://podminky.urs.cz/item/CS_URS_2024_01/997013509"/>
    <hyperlink ref="F293" r:id="rId35" display="https://podminky.urs.cz/item/CS_URS_2024_01/997013601"/>
    <hyperlink ref="F297" r:id="rId36" display="https://podminky.urs.cz/item/CS_URS_2024_01/997013602"/>
    <hyperlink ref="F302" r:id="rId37" display="https://podminky.urs.cz/item/CS_URS_2024_01/997013863"/>
    <hyperlink ref="F306" r:id="rId38" display="https://podminky.urs.cz/item/CS_URS_2024_01/997223873"/>
    <hyperlink ref="F312" r:id="rId39" display="https://podminky.urs.cz/item/CS_URS_2024_01/998142251"/>
    <hyperlink ref="F331" r:id="rId40" display="https://podminky.urs.cz/item/CS_URS_2024_01/715231001"/>
    <hyperlink ref="F344" r:id="rId41" display="https://podminky.urs.cz/item/CS_URS_2024_01/715232001"/>
    <hyperlink ref="F350" r:id="rId42" display="https://podminky.urs.cz/item/CS_URS_2024_01/998715101"/>
    <hyperlink ref="F374" r:id="rId43" display="https://podminky.urs.cz/item/CS_URS_2024_01/998764101"/>
    <hyperlink ref="F378" r:id="rId44" display="https://podminky.urs.cz/item/CS_URS_2024_01/767161814"/>
    <hyperlink ref="F383" r:id="rId45" display="https://podminky.urs.cz/item/CS_URS_2024_01/767161824"/>
    <hyperlink ref="F387" r:id="rId46" display="https://podminky.urs.cz/item/CS_URS_2024_01/767220120"/>
    <hyperlink ref="F403" r:id="rId47" display="https://podminky.urs.cz/item/CS_URS_2024_01/998767101"/>
  </hyperlinks>
  <pageMargins left="0.39375" right="0.39375" top="0.39375" bottom="0.39375" header="0" footer="0"/>
  <pageSetup paperSize="9" orientation="portrait" blackAndWhite="1" fitToHeight="100"/>
  <headerFooter>
    <oddFooter>&amp;CStrana &amp;P z &amp;N</oddFooter>
  </headerFooter>
  <drawing r:id="rId4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Klatovy - Plavecký bazén , Stav.práce z důvodu nerealizace Obslužného objektu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700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22. 3. 2024</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ROUND(J84,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ROUND((SUM(BE84:BE136)),  2)</f>
        <v>0</v>
      </c>
      <c r="G33" s="40"/>
      <c r="H33" s="40"/>
      <c r="I33" s="150">
        <v>0.20999999999999999</v>
      </c>
      <c r="J33" s="149">
        <f>ROUND(((SUM(BE84:BE136))*I33),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ROUND((SUM(BF84:BF136)),  2)</f>
        <v>0</v>
      </c>
      <c r="G34" s="40"/>
      <c r="H34" s="40"/>
      <c r="I34" s="150">
        <v>0.14999999999999999</v>
      </c>
      <c r="J34" s="149">
        <f>ROUND(((SUM(BF84:BF136))*I34),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ROUND((SUM(BG84:BG136)),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ROUND((SUM(BH84:BH136)),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ROUND((SUM(BI84:BI136)),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101</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Klatovy - Plavecký bazén , Stav.práce z důvodu nerealizace Obslužného objektu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KLAT0107 - PS  01 Plavecký bazén - Technologie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22. 3. 2024</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102</v>
      </c>
      <c r="D57" s="164"/>
      <c r="E57" s="164"/>
      <c r="F57" s="164"/>
      <c r="G57" s="164"/>
      <c r="H57" s="164"/>
      <c r="I57" s="164"/>
      <c r="J57" s="165" t="s">
        <v>103</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J84</f>
        <v>0</v>
      </c>
      <c r="K59" s="42"/>
      <c r="L59" s="136"/>
      <c r="S59" s="40"/>
      <c r="T59" s="40"/>
      <c r="U59" s="40"/>
      <c r="V59" s="40"/>
      <c r="W59" s="40"/>
      <c r="X59" s="40"/>
      <c r="Y59" s="40"/>
      <c r="Z59" s="40"/>
      <c r="AA59" s="40"/>
      <c r="AB59" s="40"/>
      <c r="AC59" s="40"/>
      <c r="AD59" s="40"/>
      <c r="AE59" s="40"/>
      <c r="AU59" s="19" t="s">
        <v>104</v>
      </c>
    </row>
    <row r="60" s="9" customFormat="1" ht="24.96" customHeight="1">
      <c r="A60" s="9"/>
      <c r="B60" s="167"/>
      <c r="C60" s="168"/>
      <c r="D60" s="169" t="s">
        <v>701</v>
      </c>
      <c r="E60" s="170"/>
      <c r="F60" s="170"/>
      <c r="G60" s="170"/>
      <c r="H60" s="170"/>
      <c r="I60" s="170"/>
      <c r="J60" s="171">
        <f>J85</f>
        <v>0</v>
      </c>
      <c r="K60" s="168"/>
      <c r="L60" s="172"/>
      <c r="S60" s="9"/>
      <c r="T60" s="9"/>
      <c r="U60" s="9"/>
      <c r="V60" s="9"/>
      <c r="W60" s="9"/>
      <c r="X60" s="9"/>
      <c r="Y60" s="9"/>
      <c r="Z60" s="9"/>
      <c r="AA60" s="9"/>
      <c r="AB60" s="9"/>
      <c r="AC60" s="9"/>
      <c r="AD60" s="9"/>
      <c r="AE60" s="9"/>
    </row>
    <row r="61" s="10" customFormat="1" ht="19.92" customHeight="1">
      <c r="A61" s="10"/>
      <c r="B61" s="173"/>
      <c r="C61" s="174"/>
      <c r="D61" s="175" t="s">
        <v>702</v>
      </c>
      <c r="E61" s="176"/>
      <c r="F61" s="176"/>
      <c r="G61" s="176"/>
      <c r="H61" s="176"/>
      <c r="I61" s="176"/>
      <c r="J61" s="177">
        <f>J86</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703</v>
      </c>
      <c r="E62" s="176"/>
      <c r="F62" s="176"/>
      <c r="G62" s="176"/>
      <c r="H62" s="176"/>
      <c r="I62" s="176"/>
      <c r="J62" s="177">
        <f>J123</f>
        <v>0</v>
      </c>
      <c r="K62" s="174"/>
      <c r="L62" s="178"/>
      <c r="S62" s="10"/>
      <c r="T62" s="10"/>
      <c r="U62" s="10"/>
      <c r="V62" s="10"/>
      <c r="W62" s="10"/>
      <c r="X62" s="10"/>
      <c r="Y62" s="10"/>
      <c r="Z62" s="10"/>
      <c r="AA62" s="10"/>
      <c r="AB62" s="10"/>
      <c r="AC62" s="10"/>
      <c r="AD62" s="10"/>
      <c r="AE62" s="10"/>
    </row>
    <row r="63" s="9" customFormat="1" ht="24.96" customHeight="1">
      <c r="A63" s="9"/>
      <c r="B63" s="167"/>
      <c r="C63" s="168"/>
      <c r="D63" s="169" t="s">
        <v>111</v>
      </c>
      <c r="E63" s="170"/>
      <c r="F63" s="170"/>
      <c r="G63" s="170"/>
      <c r="H63" s="170"/>
      <c r="I63" s="170"/>
      <c r="J63" s="171">
        <f>J132</f>
        <v>0</v>
      </c>
      <c r="K63" s="168"/>
      <c r="L63" s="172"/>
      <c r="S63" s="9"/>
      <c r="T63" s="9"/>
      <c r="U63" s="9"/>
      <c r="V63" s="9"/>
      <c r="W63" s="9"/>
      <c r="X63" s="9"/>
      <c r="Y63" s="9"/>
      <c r="Z63" s="9"/>
      <c r="AA63" s="9"/>
      <c r="AB63" s="9"/>
      <c r="AC63" s="9"/>
      <c r="AD63" s="9"/>
      <c r="AE63" s="9"/>
    </row>
    <row r="64" s="10" customFormat="1" ht="19.92" customHeight="1">
      <c r="A64" s="10"/>
      <c r="B64" s="173"/>
      <c r="C64" s="174"/>
      <c r="D64" s="175" t="s">
        <v>704</v>
      </c>
      <c r="E64" s="176"/>
      <c r="F64" s="176"/>
      <c r="G64" s="176"/>
      <c r="H64" s="176"/>
      <c r="I64" s="176"/>
      <c r="J64" s="177">
        <f>J133</f>
        <v>0</v>
      </c>
      <c r="K64" s="174"/>
      <c r="L64" s="178"/>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3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3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36"/>
      <c r="S70" s="40"/>
      <c r="T70" s="40"/>
      <c r="U70" s="40"/>
      <c r="V70" s="40"/>
      <c r="W70" s="40"/>
      <c r="X70" s="40"/>
      <c r="Y70" s="40"/>
      <c r="Z70" s="40"/>
      <c r="AA70" s="40"/>
      <c r="AB70" s="40"/>
      <c r="AC70" s="40"/>
      <c r="AD70" s="40"/>
      <c r="AE70" s="40"/>
    </row>
    <row r="71" s="2" customFormat="1" ht="24.96" customHeight="1">
      <c r="A71" s="40"/>
      <c r="B71" s="41"/>
      <c r="C71" s="25" t="s">
        <v>113</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26.25" customHeight="1">
      <c r="A74" s="40"/>
      <c r="B74" s="41"/>
      <c r="C74" s="42"/>
      <c r="D74" s="42"/>
      <c r="E74" s="162" t="str">
        <f>E7</f>
        <v>Klatovy - Plavecký bazén , Stav.práce z důvodu nerealizace Obslužného objektu</v>
      </c>
      <c r="F74" s="34"/>
      <c r="G74" s="34"/>
      <c r="H74" s="34"/>
      <c r="I74" s="42"/>
      <c r="J74" s="42"/>
      <c r="K74" s="42"/>
      <c r="L74" s="136"/>
      <c r="S74" s="40"/>
      <c r="T74" s="40"/>
      <c r="U74" s="40"/>
      <c r="V74" s="40"/>
      <c r="W74" s="40"/>
      <c r="X74" s="40"/>
      <c r="Y74" s="40"/>
      <c r="Z74" s="40"/>
      <c r="AA74" s="40"/>
      <c r="AB74" s="40"/>
      <c r="AC74" s="40"/>
      <c r="AD74" s="40"/>
      <c r="AE74" s="40"/>
    </row>
    <row r="75" s="2" customFormat="1" ht="12" customHeight="1">
      <c r="A75" s="40"/>
      <c r="B75" s="41"/>
      <c r="C75" s="34" t="s">
        <v>99</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71" t="str">
        <f>E9</f>
        <v xml:space="preserve">KLAT0107 - PS  01 Plavecký bazén - Technologie</v>
      </c>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34" t="s">
        <v>23</v>
      </c>
      <c r="J78" s="74" t="str">
        <f>IF(J12="","",J12)</f>
        <v>22. 3. 2024</v>
      </c>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 xml:space="preserve"> </v>
      </c>
      <c r="G80" s="42"/>
      <c r="H80" s="42"/>
      <c r="I80" s="34" t="s">
        <v>30</v>
      </c>
      <c r="J80" s="38" t="str">
        <f>E21</f>
        <v xml:space="preserve"> </v>
      </c>
      <c r="K80" s="42"/>
      <c r="L80" s="136"/>
      <c r="S80" s="40"/>
      <c r="T80" s="40"/>
      <c r="U80" s="40"/>
      <c r="V80" s="40"/>
      <c r="W80" s="40"/>
      <c r="X80" s="40"/>
      <c r="Y80" s="40"/>
      <c r="Z80" s="40"/>
      <c r="AA80" s="40"/>
      <c r="AB80" s="40"/>
      <c r="AC80" s="40"/>
      <c r="AD80" s="40"/>
      <c r="AE80" s="40"/>
    </row>
    <row r="81" s="2" customFormat="1" ht="15.15" customHeight="1">
      <c r="A81" s="40"/>
      <c r="B81" s="41"/>
      <c r="C81" s="34" t="s">
        <v>28</v>
      </c>
      <c r="D81" s="42"/>
      <c r="E81" s="42"/>
      <c r="F81" s="29" t="str">
        <f>IF(E18="","",E18)</f>
        <v>Vyplň údaj</v>
      </c>
      <c r="G81" s="42"/>
      <c r="H81" s="42"/>
      <c r="I81" s="34" t="s">
        <v>32</v>
      </c>
      <c r="J81" s="38" t="str">
        <f>E24</f>
        <v xml:space="preserve"> </v>
      </c>
      <c r="K81" s="42"/>
      <c r="L81" s="13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11" customFormat="1" ht="29.28" customHeight="1">
      <c r="A83" s="179"/>
      <c r="B83" s="180"/>
      <c r="C83" s="181" t="s">
        <v>114</v>
      </c>
      <c r="D83" s="182" t="s">
        <v>54</v>
      </c>
      <c r="E83" s="182" t="s">
        <v>50</v>
      </c>
      <c r="F83" s="182" t="s">
        <v>51</v>
      </c>
      <c r="G83" s="182" t="s">
        <v>115</v>
      </c>
      <c r="H83" s="182" t="s">
        <v>116</v>
      </c>
      <c r="I83" s="182" t="s">
        <v>117</v>
      </c>
      <c r="J83" s="182" t="s">
        <v>103</v>
      </c>
      <c r="K83" s="183" t="s">
        <v>118</v>
      </c>
      <c r="L83" s="184"/>
      <c r="M83" s="94" t="s">
        <v>19</v>
      </c>
      <c r="N83" s="95" t="s">
        <v>39</v>
      </c>
      <c r="O83" s="95" t="s">
        <v>119</v>
      </c>
      <c r="P83" s="95" t="s">
        <v>120</v>
      </c>
      <c r="Q83" s="95" t="s">
        <v>121</v>
      </c>
      <c r="R83" s="95" t="s">
        <v>122</v>
      </c>
      <c r="S83" s="95" t="s">
        <v>123</v>
      </c>
      <c r="T83" s="96" t="s">
        <v>124</v>
      </c>
      <c r="U83" s="179"/>
      <c r="V83" s="179"/>
      <c r="W83" s="179"/>
      <c r="X83" s="179"/>
      <c r="Y83" s="179"/>
      <c r="Z83" s="179"/>
      <c r="AA83" s="179"/>
      <c r="AB83" s="179"/>
      <c r="AC83" s="179"/>
      <c r="AD83" s="179"/>
      <c r="AE83" s="179"/>
    </row>
    <row r="84" s="2" customFormat="1" ht="22.8" customHeight="1">
      <c r="A84" s="40"/>
      <c r="B84" s="41"/>
      <c r="C84" s="101" t="s">
        <v>125</v>
      </c>
      <c r="D84" s="42"/>
      <c r="E84" s="42"/>
      <c r="F84" s="42"/>
      <c r="G84" s="42"/>
      <c r="H84" s="42"/>
      <c r="I84" s="42"/>
      <c r="J84" s="185">
        <f>BK84</f>
        <v>0</v>
      </c>
      <c r="K84" s="42"/>
      <c r="L84" s="46"/>
      <c r="M84" s="97"/>
      <c r="N84" s="186"/>
      <c r="O84" s="98"/>
      <c r="P84" s="187">
        <f>P85+P132</f>
        <v>0</v>
      </c>
      <c r="Q84" s="98"/>
      <c r="R84" s="187">
        <f>R85+R132</f>
        <v>3623.8069600000003</v>
      </c>
      <c r="S84" s="98"/>
      <c r="T84" s="188">
        <f>T85+T132</f>
        <v>0</v>
      </c>
      <c r="U84" s="40"/>
      <c r="V84" s="40"/>
      <c r="W84" s="40"/>
      <c r="X84" s="40"/>
      <c r="Y84" s="40"/>
      <c r="Z84" s="40"/>
      <c r="AA84" s="40"/>
      <c r="AB84" s="40"/>
      <c r="AC84" s="40"/>
      <c r="AD84" s="40"/>
      <c r="AE84" s="40"/>
      <c r="AT84" s="19" t="s">
        <v>68</v>
      </c>
      <c r="AU84" s="19" t="s">
        <v>104</v>
      </c>
      <c r="BK84" s="189">
        <f>BK85+BK132</f>
        <v>0</v>
      </c>
    </row>
    <row r="85" s="12" customFormat="1" ht="25.92" customHeight="1">
      <c r="A85" s="12"/>
      <c r="B85" s="190"/>
      <c r="C85" s="191"/>
      <c r="D85" s="192" t="s">
        <v>68</v>
      </c>
      <c r="E85" s="193" t="s">
        <v>126</v>
      </c>
      <c r="F85" s="193" t="s">
        <v>705</v>
      </c>
      <c r="G85" s="191"/>
      <c r="H85" s="191"/>
      <c r="I85" s="194"/>
      <c r="J85" s="195">
        <f>BK85</f>
        <v>0</v>
      </c>
      <c r="K85" s="191"/>
      <c r="L85" s="196"/>
      <c r="M85" s="197"/>
      <c r="N85" s="198"/>
      <c r="O85" s="198"/>
      <c r="P85" s="199">
        <f>P86+P123</f>
        <v>0</v>
      </c>
      <c r="Q85" s="198"/>
      <c r="R85" s="199">
        <f>R86+R123</f>
        <v>3623.4055600000002</v>
      </c>
      <c r="S85" s="198"/>
      <c r="T85" s="200">
        <f>T86+T123</f>
        <v>0</v>
      </c>
      <c r="U85" s="12"/>
      <c r="V85" s="12"/>
      <c r="W85" s="12"/>
      <c r="X85" s="12"/>
      <c r="Y85" s="12"/>
      <c r="Z85" s="12"/>
      <c r="AA85" s="12"/>
      <c r="AB85" s="12"/>
      <c r="AC85" s="12"/>
      <c r="AD85" s="12"/>
      <c r="AE85" s="12"/>
      <c r="AR85" s="201" t="s">
        <v>77</v>
      </c>
      <c r="AT85" s="202" t="s">
        <v>68</v>
      </c>
      <c r="AU85" s="202" t="s">
        <v>69</v>
      </c>
      <c r="AY85" s="201" t="s">
        <v>128</v>
      </c>
      <c r="BK85" s="203">
        <f>BK86+BK123</f>
        <v>0</v>
      </c>
    </row>
    <row r="86" s="12" customFormat="1" ht="22.8" customHeight="1">
      <c r="A86" s="12"/>
      <c r="B86" s="190"/>
      <c r="C86" s="191"/>
      <c r="D86" s="192" t="s">
        <v>68</v>
      </c>
      <c r="E86" s="204" t="s">
        <v>183</v>
      </c>
      <c r="F86" s="204" t="s">
        <v>706</v>
      </c>
      <c r="G86" s="191"/>
      <c r="H86" s="191"/>
      <c r="I86" s="194"/>
      <c r="J86" s="205">
        <f>BK86</f>
        <v>0</v>
      </c>
      <c r="K86" s="191"/>
      <c r="L86" s="196"/>
      <c r="M86" s="197"/>
      <c r="N86" s="198"/>
      <c r="O86" s="198"/>
      <c r="P86" s="199">
        <f>SUM(P87:P122)</f>
        <v>0</v>
      </c>
      <c r="Q86" s="198"/>
      <c r="R86" s="199">
        <f>SUM(R87:R122)</f>
        <v>3623.3969999999999</v>
      </c>
      <c r="S86" s="198"/>
      <c r="T86" s="200">
        <f>SUM(T87:T122)</f>
        <v>0</v>
      </c>
      <c r="U86" s="12"/>
      <c r="V86" s="12"/>
      <c r="W86" s="12"/>
      <c r="X86" s="12"/>
      <c r="Y86" s="12"/>
      <c r="Z86" s="12"/>
      <c r="AA86" s="12"/>
      <c r="AB86" s="12"/>
      <c r="AC86" s="12"/>
      <c r="AD86" s="12"/>
      <c r="AE86" s="12"/>
      <c r="AR86" s="201" t="s">
        <v>77</v>
      </c>
      <c r="AT86" s="202" t="s">
        <v>68</v>
      </c>
      <c r="AU86" s="202" t="s">
        <v>77</v>
      </c>
      <c r="AY86" s="201" t="s">
        <v>128</v>
      </c>
      <c r="BK86" s="203">
        <f>SUM(BK87:BK122)</f>
        <v>0</v>
      </c>
    </row>
    <row r="87" s="2" customFormat="1" ht="21.75" customHeight="1">
      <c r="A87" s="40"/>
      <c r="B87" s="41"/>
      <c r="C87" s="206" t="s">
        <v>77</v>
      </c>
      <c r="D87" s="206" t="s">
        <v>130</v>
      </c>
      <c r="E87" s="207" t="s">
        <v>707</v>
      </c>
      <c r="F87" s="208" t="s">
        <v>708</v>
      </c>
      <c r="G87" s="209" t="s">
        <v>247</v>
      </c>
      <c r="H87" s="210">
        <v>751</v>
      </c>
      <c r="I87" s="211"/>
      <c r="J87" s="212">
        <f>ROUND(I87*H87,2)</f>
        <v>0</v>
      </c>
      <c r="K87" s="208" t="s">
        <v>19</v>
      </c>
      <c r="L87" s="46"/>
      <c r="M87" s="213" t="s">
        <v>19</v>
      </c>
      <c r="N87" s="214" t="s">
        <v>40</v>
      </c>
      <c r="O87" s="86"/>
      <c r="P87" s="215">
        <f>O87*H87</f>
        <v>0</v>
      </c>
      <c r="Q87" s="215">
        <v>1.5445</v>
      </c>
      <c r="R87" s="215">
        <f>Q87*H87</f>
        <v>1159.9195</v>
      </c>
      <c r="S87" s="215">
        <v>0</v>
      </c>
      <c r="T87" s="216">
        <f>S87*H87</f>
        <v>0</v>
      </c>
      <c r="U87" s="40"/>
      <c r="V87" s="40"/>
      <c r="W87" s="40"/>
      <c r="X87" s="40"/>
      <c r="Y87" s="40"/>
      <c r="Z87" s="40"/>
      <c r="AA87" s="40"/>
      <c r="AB87" s="40"/>
      <c r="AC87" s="40"/>
      <c r="AD87" s="40"/>
      <c r="AE87" s="40"/>
      <c r="AR87" s="217" t="s">
        <v>135</v>
      </c>
      <c r="AT87" s="217" t="s">
        <v>130</v>
      </c>
      <c r="AU87" s="217" t="s">
        <v>79</v>
      </c>
      <c r="AY87" s="19" t="s">
        <v>128</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135</v>
      </c>
      <c r="BM87" s="217" t="s">
        <v>709</v>
      </c>
    </row>
    <row r="88" s="2" customFormat="1">
      <c r="A88" s="40"/>
      <c r="B88" s="41"/>
      <c r="C88" s="42"/>
      <c r="D88" s="226" t="s">
        <v>160</v>
      </c>
      <c r="E88" s="42"/>
      <c r="F88" s="257" t="s">
        <v>710</v>
      </c>
      <c r="G88" s="42"/>
      <c r="H88" s="42"/>
      <c r="I88" s="221"/>
      <c r="J88" s="42"/>
      <c r="K88" s="42"/>
      <c r="L88" s="46"/>
      <c r="M88" s="222"/>
      <c r="N88" s="223"/>
      <c r="O88" s="86"/>
      <c r="P88" s="86"/>
      <c r="Q88" s="86"/>
      <c r="R88" s="86"/>
      <c r="S88" s="86"/>
      <c r="T88" s="87"/>
      <c r="U88" s="40"/>
      <c r="V88" s="40"/>
      <c r="W88" s="40"/>
      <c r="X88" s="40"/>
      <c r="Y88" s="40"/>
      <c r="Z88" s="40"/>
      <c r="AA88" s="40"/>
      <c r="AB88" s="40"/>
      <c r="AC88" s="40"/>
      <c r="AD88" s="40"/>
      <c r="AE88" s="40"/>
      <c r="AT88" s="19" t="s">
        <v>160</v>
      </c>
      <c r="AU88" s="19" t="s">
        <v>79</v>
      </c>
    </row>
    <row r="89" s="2" customFormat="1" ht="21.75" customHeight="1">
      <c r="A89" s="40"/>
      <c r="B89" s="41"/>
      <c r="C89" s="206" t="s">
        <v>79</v>
      </c>
      <c r="D89" s="206" t="s">
        <v>130</v>
      </c>
      <c r="E89" s="207" t="s">
        <v>711</v>
      </c>
      <c r="F89" s="208" t="s">
        <v>712</v>
      </c>
      <c r="G89" s="209" t="s">
        <v>247</v>
      </c>
      <c r="H89" s="210">
        <v>491</v>
      </c>
      <c r="I89" s="211"/>
      <c r="J89" s="212">
        <f>ROUND(I89*H89,2)</f>
        <v>0</v>
      </c>
      <c r="K89" s="208" t="s">
        <v>19</v>
      </c>
      <c r="L89" s="46"/>
      <c r="M89" s="213" t="s">
        <v>19</v>
      </c>
      <c r="N89" s="214" t="s">
        <v>40</v>
      </c>
      <c r="O89" s="86"/>
      <c r="P89" s="215">
        <f>O89*H89</f>
        <v>0</v>
      </c>
      <c r="Q89" s="215">
        <v>1.5445</v>
      </c>
      <c r="R89" s="215">
        <f>Q89*H89</f>
        <v>758.34950000000003</v>
      </c>
      <c r="S89" s="215">
        <v>0</v>
      </c>
      <c r="T89" s="216">
        <f>S89*H89</f>
        <v>0</v>
      </c>
      <c r="U89" s="40"/>
      <c r="V89" s="40"/>
      <c r="W89" s="40"/>
      <c r="X89" s="40"/>
      <c r="Y89" s="40"/>
      <c r="Z89" s="40"/>
      <c r="AA89" s="40"/>
      <c r="AB89" s="40"/>
      <c r="AC89" s="40"/>
      <c r="AD89" s="40"/>
      <c r="AE89" s="40"/>
      <c r="AR89" s="217" t="s">
        <v>135</v>
      </c>
      <c r="AT89" s="217" t="s">
        <v>130</v>
      </c>
      <c r="AU89" s="217" t="s">
        <v>79</v>
      </c>
      <c r="AY89" s="19" t="s">
        <v>128</v>
      </c>
      <c r="BE89" s="218">
        <f>IF(N89="základní",J89,0)</f>
        <v>0</v>
      </c>
      <c r="BF89" s="218">
        <f>IF(N89="snížená",J89,0)</f>
        <v>0</v>
      </c>
      <c r="BG89" s="218">
        <f>IF(N89="zákl. přenesená",J89,0)</f>
        <v>0</v>
      </c>
      <c r="BH89" s="218">
        <f>IF(N89="sníž. přenesená",J89,0)</f>
        <v>0</v>
      </c>
      <c r="BI89" s="218">
        <f>IF(N89="nulová",J89,0)</f>
        <v>0</v>
      </c>
      <c r="BJ89" s="19" t="s">
        <v>77</v>
      </c>
      <c r="BK89" s="218">
        <f>ROUND(I89*H89,2)</f>
        <v>0</v>
      </c>
      <c r="BL89" s="19" t="s">
        <v>135</v>
      </c>
      <c r="BM89" s="217" t="s">
        <v>713</v>
      </c>
    </row>
    <row r="90" s="2" customFormat="1">
      <c r="A90" s="40"/>
      <c r="B90" s="41"/>
      <c r="C90" s="42"/>
      <c r="D90" s="226" t="s">
        <v>160</v>
      </c>
      <c r="E90" s="42"/>
      <c r="F90" s="257" t="s">
        <v>710</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160</v>
      </c>
      <c r="AU90" s="19" t="s">
        <v>79</v>
      </c>
    </row>
    <row r="91" s="2" customFormat="1" ht="24.15" customHeight="1">
      <c r="A91" s="40"/>
      <c r="B91" s="41"/>
      <c r="C91" s="206" t="s">
        <v>148</v>
      </c>
      <c r="D91" s="206" t="s">
        <v>130</v>
      </c>
      <c r="E91" s="207" t="s">
        <v>714</v>
      </c>
      <c r="F91" s="208" t="s">
        <v>715</v>
      </c>
      <c r="G91" s="209" t="s">
        <v>247</v>
      </c>
      <c r="H91" s="210">
        <v>260</v>
      </c>
      <c r="I91" s="211"/>
      <c r="J91" s="212">
        <f>ROUND(I91*H91,2)</f>
        <v>0</v>
      </c>
      <c r="K91" s="208" t="s">
        <v>19</v>
      </c>
      <c r="L91" s="46"/>
      <c r="M91" s="213" t="s">
        <v>19</v>
      </c>
      <c r="N91" s="214" t="s">
        <v>40</v>
      </c>
      <c r="O91" s="86"/>
      <c r="P91" s="215">
        <f>O91*H91</f>
        <v>0</v>
      </c>
      <c r="Q91" s="215">
        <v>1.5445</v>
      </c>
      <c r="R91" s="215">
        <f>Q91*H91</f>
        <v>401.56999999999999</v>
      </c>
      <c r="S91" s="215">
        <v>0</v>
      </c>
      <c r="T91" s="216">
        <f>S91*H91</f>
        <v>0</v>
      </c>
      <c r="U91" s="40"/>
      <c r="V91" s="40"/>
      <c r="W91" s="40"/>
      <c r="X91" s="40"/>
      <c r="Y91" s="40"/>
      <c r="Z91" s="40"/>
      <c r="AA91" s="40"/>
      <c r="AB91" s="40"/>
      <c r="AC91" s="40"/>
      <c r="AD91" s="40"/>
      <c r="AE91" s="40"/>
      <c r="AR91" s="217" t="s">
        <v>135</v>
      </c>
      <c r="AT91" s="217" t="s">
        <v>130</v>
      </c>
      <c r="AU91" s="217" t="s">
        <v>79</v>
      </c>
      <c r="AY91" s="19" t="s">
        <v>128</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135</v>
      </c>
      <c r="BM91" s="217" t="s">
        <v>716</v>
      </c>
    </row>
    <row r="92" s="2" customFormat="1" ht="24.15" customHeight="1">
      <c r="A92" s="40"/>
      <c r="B92" s="41"/>
      <c r="C92" s="206" t="s">
        <v>163</v>
      </c>
      <c r="D92" s="206" t="s">
        <v>130</v>
      </c>
      <c r="E92" s="207" t="s">
        <v>717</v>
      </c>
      <c r="F92" s="208" t="s">
        <v>718</v>
      </c>
      <c r="G92" s="209" t="s">
        <v>679</v>
      </c>
      <c r="H92" s="210">
        <v>1</v>
      </c>
      <c r="I92" s="211"/>
      <c r="J92" s="212">
        <f>ROUND(I92*H92,2)</f>
        <v>0</v>
      </c>
      <c r="K92" s="208" t="s">
        <v>19</v>
      </c>
      <c r="L92" s="46"/>
      <c r="M92" s="213" t="s">
        <v>19</v>
      </c>
      <c r="N92" s="214" t="s">
        <v>40</v>
      </c>
      <c r="O92" s="86"/>
      <c r="P92" s="215">
        <f>O92*H92</f>
        <v>0</v>
      </c>
      <c r="Q92" s="215">
        <v>1.5445</v>
      </c>
      <c r="R92" s="215">
        <f>Q92*H92</f>
        <v>1.5445</v>
      </c>
      <c r="S92" s="215">
        <v>0</v>
      </c>
      <c r="T92" s="216">
        <f>S92*H92</f>
        <v>0</v>
      </c>
      <c r="U92" s="40"/>
      <c r="V92" s="40"/>
      <c r="W92" s="40"/>
      <c r="X92" s="40"/>
      <c r="Y92" s="40"/>
      <c r="Z92" s="40"/>
      <c r="AA92" s="40"/>
      <c r="AB92" s="40"/>
      <c r="AC92" s="40"/>
      <c r="AD92" s="40"/>
      <c r="AE92" s="40"/>
      <c r="AR92" s="217" t="s">
        <v>135</v>
      </c>
      <c r="AT92" s="217" t="s">
        <v>130</v>
      </c>
      <c r="AU92" s="217" t="s">
        <v>79</v>
      </c>
      <c r="AY92" s="19" t="s">
        <v>128</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135</v>
      </c>
      <c r="BM92" s="217" t="s">
        <v>719</v>
      </c>
    </row>
    <row r="93" s="2" customFormat="1" ht="16.5" customHeight="1">
      <c r="A93" s="40"/>
      <c r="B93" s="41"/>
      <c r="C93" s="206" t="s">
        <v>169</v>
      </c>
      <c r="D93" s="206" t="s">
        <v>130</v>
      </c>
      <c r="E93" s="207" t="s">
        <v>720</v>
      </c>
      <c r="F93" s="208" t="s">
        <v>721</v>
      </c>
      <c r="G93" s="209" t="s">
        <v>679</v>
      </c>
      <c r="H93" s="210">
        <v>9</v>
      </c>
      <c r="I93" s="211"/>
      <c r="J93" s="212">
        <f>ROUND(I93*H93,2)</f>
        <v>0</v>
      </c>
      <c r="K93" s="208" t="s">
        <v>19</v>
      </c>
      <c r="L93" s="46"/>
      <c r="M93" s="213" t="s">
        <v>19</v>
      </c>
      <c r="N93" s="214" t="s">
        <v>40</v>
      </c>
      <c r="O93" s="86"/>
      <c r="P93" s="215">
        <f>O93*H93</f>
        <v>0</v>
      </c>
      <c r="Q93" s="215">
        <v>1.5445</v>
      </c>
      <c r="R93" s="215">
        <f>Q93*H93</f>
        <v>13.900499999999999</v>
      </c>
      <c r="S93" s="215">
        <v>0</v>
      </c>
      <c r="T93" s="216">
        <f>S93*H93</f>
        <v>0</v>
      </c>
      <c r="U93" s="40"/>
      <c r="V93" s="40"/>
      <c r="W93" s="40"/>
      <c r="X93" s="40"/>
      <c r="Y93" s="40"/>
      <c r="Z93" s="40"/>
      <c r="AA93" s="40"/>
      <c r="AB93" s="40"/>
      <c r="AC93" s="40"/>
      <c r="AD93" s="40"/>
      <c r="AE93" s="40"/>
      <c r="AR93" s="217" t="s">
        <v>135</v>
      </c>
      <c r="AT93" s="217" t="s">
        <v>130</v>
      </c>
      <c r="AU93" s="217" t="s">
        <v>79</v>
      </c>
      <c r="AY93" s="19" t="s">
        <v>128</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135</v>
      </c>
      <c r="BM93" s="217" t="s">
        <v>722</v>
      </c>
    </row>
    <row r="94" s="14" customFormat="1">
      <c r="A94" s="14"/>
      <c r="B94" s="235"/>
      <c r="C94" s="236"/>
      <c r="D94" s="226" t="s">
        <v>139</v>
      </c>
      <c r="E94" s="237" t="s">
        <v>19</v>
      </c>
      <c r="F94" s="238" t="s">
        <v>723</v>
      </c>
      <c r="G94" s="236"/>
      <c r="H94" s="239">
        <v>9</v>
      </c>
      <c r="I94" s="240"/>
      <c r="J94" s="236"/>
      <c r="K94" s="236"/>
      <c r="L94" s="241"/>
      <c r="M94" s="242"/>
      <c r="N94" s="243"/>
      <c r="O94" s="243"/>
      <c r="P94" s="243"/>
      <c r="Q94" s="243"/>
      <c r="R94" s="243"/>
      <c r="S94" s="243"/>
      <c r="T94" s="244"/>
      <c r="U94" s="14"/>
      <c r="V94" s="14"/>
      <c r="W94" s="14"/>
      <c r="X94" s="14"/>
      <c r="Y94" s="14"/>
      <c r="Z94" s="14"/>
      <c r="AA94" s="14"/>
      <c r="AB94" s="14"/>
      <c r="AC94" s="14"/>
      <c r="AD94" s="14"/>
      <c r="AE94" s="14"/>
      <c r="AT94" s="245" t="s">
        <v>139</v>
      </c>
      <c r="AU94" s="245" t="s">
        <v>79</v>
      </c>
      <c r="AV94" s="14" t="s">
        <v>79</v>
      </c>
      <c r="AW94" s="14" t="s">
        <v>31</v>
      </c>
      <c r="AX94" s="14" t="s">
        <v>69</v>
      </c>
      <c r="AY94" s="245" t="s">
        <v>128</v>
      </c>
    </row>
    <row r="95" s="15" customFormat="1">
      <c r="A95" s="15"/>
      <c r="B95" s="246"/>
      <c r="C95" s="247"/>
      <c r="D95" s="226" t="s">
        <v>139</v>
      </c>
      <c r="E95" s="248" t="s">
        <v>19</v>
      </c>
      <c r="F95" s="249" t="s">
        <v>142</v>
      </c>
      <c r="G95" s="247"/>
      <c r="H95" s="250">
        <v>9</v>
      </c>
      <c r="I95" s="251"/>
      <c r="J95" s="247"/>
      <c r="K95" s="247"/>
      <c r="L95" s="252"/>
      <c r="M95" s="253"/>
      <c r="N95" s="254"/>
      <c r="O95" s="254"/>
      <c r="P95" s="254"/>
      <c r="Q95" s="254"/>
      <c r="R95" s="254"/>
      <c r="S95" s="254"/>
      <c r="T95" s="255"/>
      <c r="U95" s="15"/>
      <c r="V95" s="15"/>
      <c r="W95" s="15"/>
      <c r="X95" s="15"/>
      <c r="Y95" s="15"/>
      <c r="Z95" s="15"/>
      <c r="AA95" s="15"/>
      <c r="AB95" s="15"/>
      <c r="AC95" s="15"/>
      <c r="AD95" s="15"/>
      <c r="AE95" s="15"/>
      <c r="AT95" s="256" t="s">
        <v>139</v>
      </c>
      <c r="AU95" s="256" t="s">
        <v>79</v>
      </c>
      <c r="AV95" s="15" t="s">
        <v>135</v>
      </c>
      <c r="AW95" s="15" t="s">
        <v>31</v>
      </c>
      <c r="AX95" s="15" t="s">
        <v>77</v>
      </c>
      <c r="AY95" s="256" t="s">
        <v>128</v>
      </c>
    </row>
    <row r="96" s="2" customFormat="1" ht="16.5" customHeight="1">
      <c r="A96" s="40"/>
      <c r="B96" s="41"/>
      <c r="C96" s="206" t="s">
        <v>178</v>
      </c>
      <c r="D96" s="206" t="s">
        <v>130</v>
      </c>
      <c r="E96" s="207" t="s">
        <v>724</v>
      </c>
      <c r="F96" s="208" t="s">
        <v>725</v>
      </c>
      <c r="G96" s="209" t="s">
        <v>679</v>
      </c>
      <c r="H96" s="210">
        <v>1</v>
      </c>
      <c r="I96" s="211"/>
      <c r="J96" s="212">
        <f>ROUND(I96*H96,2)</f>
        <v>0</v>
      </c>
      <c r="K96" s="208" t="s">
        <v>19</v>
      </c>
      <c r="L96" s="46"/>
      <c r="M96" s="213" t="s">
        <v>19</v>
      </c>
      <c r="N96" s="214" t="s">
        <v>40</v>
      </c>
      <c r="O96" s="86"/>
      <c r="P96" s="215">
        <f>O96*H96</f>
        <v>0</v>
      </c>
      <c r="Q96" s="215">
        <v>1.5445</v>
      </c>
      <c r="R96" s="215">
        <f>Q96*H96</f>
        <v>1.5445</v>
      </c>
      <c r="S96" s="215">
        <v>0</v>
      </c>
      <c r="T96" s="216">
        <f>S96*H96</f>
        <v>0</v>
      </c>
      <c r="U96" s="40"/>
      <c r="V96" s="40"/>
      <c r="W96" s="40"/>
      <c r="X96" s="40"/>
      <c r="Y96" s="40"/>
      <c r="Z96" s="40"/>
      <c r="AA96" s="40"/>
      <c r="AB96" s="40"/>
      <c r="AC96" s="40"/>
      <c r="AD96" s="40"/>
      <c r="AE96" s="40"/>
      <c r="AR96" s="217" t="s">
        <v>135</v>
      </c>
      <c r="AT96" s="217" t="s">
        <v>130</v>
      </c>
      <c r="AU96" s="217" t="s">
        <v>79</v>
      </c>
      <c r="AY96" s="19" t="s">
        <v>128</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135</v>
      </c>
      <c r="BM96" s="217" t="s">
        <v>726</v>
      </c>
    </row>
    <row r="97" s="2" customFormat="1" ht="16.5" customHeight="1">
      <c r="A97" s="40"/>
      <c r="B97" s="41"/>
      <c r="C97" s="206" t="s">
        <v>183</v>
      </c>
      <c r="D97" s="206" t="s">
        <v>130</v>
      </c>
      <c r="E97" s="207" t="s">
        <v>727</v>
      </c>
      <c r="F97" s="208" t="s">
        <v>728</v>
      </c>
      <c r="G97" s="209" t="s">
        <v>247</v>
      </c>
      <c r="H97" s="210">
        <v>95</v>
      </c>
      <c r="I97" s="211"/>
      <c r="J97" s="212">
        <f>ROUND(I97*H97,2)</f>
        <v>0</v>
      </c>
      <c r="K97" s="208" t="s">
        <v>19</v>
      </c>
      <c r="L97" s="46"/>
      <c r="M97" s="213" t="s">
        <v>19</v>
      </c>
      <c r="N97" s="214" t="s">
        <v>40</v>
      </c>
      <c r="O97" s="86"/>
      <c r="P97" s="215">
        <f>O97*H97</f>
        <v>0</v>
      </c>
      <c r="Q97" s="215">
        <v>1.5445</v>
      </c>
      <c r="R97" s="215">
        <f>Q97*H97</f>
        <v>146.72749999999999</v>
      </c>
      <c r="S97" s="215">
        <v>0</v>
      </c>
      <c r="T97" s="216">
        <f>S97*H97</f>
        <v>0</v>
      </c>
      <c r="U97" s="40"/>
      <c r="V97" s="40"/>
      <c r="W97" s="40"/>
      <c r="X97" s="40"/>
      <c r="Y97" s="40"/>
      <c r="Z97" s="40"/>
      <c r="AA97" s="40"/>
      <c r="AB97" s="40"/>
      <c r="AC97" s="40"/>
      <c r="AD97" s="40"/>
      <c r="AE97" s="40"/>
      <c r="AR97" s="217" t="s">
        <v>135</v>
      </c>
      <c r="AT97" s="217" t="s">
        <v>130</v>
      </c>
      <c r="AU97" s="217" t="s">
        <v>79</v>
      </c>
      <c r="AY97" s="19" t="s">
        <v>128</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135</v>
      </c>
      <c r="BM97" s="217" t="s">
        <v>729</v>
      </c>
    </row>
    <row r="98" s="2" customFormat="1" ht="16.5" customHeight="1">
      <c r="A98" s="40"/>
      <c r="B98" s="41"/>
      <c r="C98" s="206" t="s">
        <v>191</v>
      </c>
      <c r="D98" s="206" t="s">
        <v>130</v>
      </c>
      <c r="E98" s="207" t="s">
        <v>730</v>
      </c>
      <c r="F98" s="208" t="s">
        <v>731</v>
      </c>
      <c r="G98" s="209" t="s">
        <v>247</v>
      </c>
      <c r="H98" s="210">
        <v>55</v>
      </c>
      <c r="I98" s="211"/>
      <c r="J98" s="212">
        <f>ROUND(I98*H98,2)</f>
        <v>0</v>
      </c>
      <c r="K98" s="208" t="s">
        <v>19</v>
      </c>
      <c r="L98" s="46"/>
      <c r="M98" s="213" t="s">
        <v>19</v>
      </c>
      <c r="N98" s="214" t="s">
        <v>40</v>
      </c>
      <c r="O98" s="86"/>
      <c r="P98" s="215">
        <f>O98*H98</f>
        <v>0</v>
      </c>
      <c r="Q98" s="215">
        <v>1.5445</v>
      </c>
      <c r="R98" s="215">
        <f>Q98*H98</f>
        <v>84.947500000000005</v>
      </c>
      <c r="S98" s="215">
        <v>0</v>
      </c>
      <c r="T98" s="216">
        <f>S98*H98</f>
        <v>0</v>
      </c>
      <c r="U98" s="40"/>
      <c r="V98" s="40"/>
      <c r="W98" s="40"/>
      <c r="X98" s="40"/>
      <c r="Y98" s="40"/>
      <c r="Z98" s="40"/>
      <c r="AA98" s="40"/>
      <c r="AB98" s="40"/>
      <c r="AC98" s="40"/>
      <c r="AD98" s="40"/>
      <c r="AE98" s="40"/>
      <c r="AR98" s="217" t="s">
        <v>135</v>
      </c>
      <c r="AT98" s="217" t="s">
        <v>130</v>
      </c>
      <c r="AU98" s="217" t="s">
        <v>79</v>
      </c>
      <c r="AY98" s="19" t="s">
        <v>128</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135</v>
      </c>
      <c r="BM98" s="217" t="s">
        <v>732</v>
      </c>
    </row>
    <row r="99" s="2" customFormat="1" ht="16.5" customHeight="1">
      <c r="A99" s="40"/>
      <c r="B99" s="41"/>
      <c r="C99" s="206" t="s">
        <v>199</v>
      </c>
      <c r="D99" s="206" t="s">
        <v>130</v>
      </c>
      <c r="E99" s="207" t="s">
        <v>733</v>
      </c>
      <c r="F99" s="208" t="s">
        <v>734</v>
      </c>
      <c r="G99" s="209" t="s">
        <v>247</v>
      </c>
      <c r="H99" s="210">
        <v>90</v>
      </c>
      <c r="I99" s="211"/>
      <c r="J99" s="212">
        <f>ROUND(I99*H99,2)</f>
        <v>0</v>
      </c>
      <c r="K99" s="208" t="s">
        <v>19</v>
      </c>
      <c r="L99" s="46"/>
      <c r="M99" s="213" t="s">
        <v>19</v>
      </c>
      <c r="N99" s="214" t="s">
        <v>40</v>
      </c>
      <c r="O99" s="86"/>
      <c r="P99" s="215">
        <f>O99*H99</f>
        <v>0</v>
      </c>
      <c r="Q99" s="215">
        <v>1.5445</v>
      </c>
      <c r="R99" s="215">
        <f>Q99*H99</f>
        <v>139.005</v>
      </c>
      <c r="S99" s="215">
        <v>0</v>
      </c>
      <c r="T99" s="216">
        <f>S99*H99</f>
        <v>0</v>
      </c>
      <c r="U99" s="40"/>
      <c r="V99" s="40"/>
      <c r="W99" s="40"/>
      <c r="X99" s="40"/>
      <c r="Y99" s="40"/>
      <c r="Z99" s="40"/>
      <c r="AA99" s="40"/>
      <c r="AB99" s="40"/>
      <c r="AC99" s="40"/>
      <c r="AD99" s="40"/>
      <c r="AE99" s="40"/>
      <c r="AR99" s="217" t="s">
        <v>135</v>
      </c>
      <c r="AT99" s="217" t="s">
        <v>130</v>
      </c>
      <c r="AU99" s="217" t="s">
        <v>79</v>
      </c>
      <c r="AY99" s="19" t="s">
        <v>128</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135</v>
      </c>
      <c r="BM99" s="217" t="s">
        <v>735</v>
      </c>
    </row>
    <row r="100" s="2" customFormat="1" ht="16.5" customHeight="1">
      <c r="A100" s="40"/>
      <c r="B100" s="41"/>
      <c r="C100" s="206" t="s">
        <v>208</v>
      </c>
      <c r="D100" s="206" t="s">
        <v>130</v>
      </c>
      <c r="E100" s="207" t="s">
        <v>736</v>
      </c>
      <c r="F100" s="208" t="s">
        <v>737</v>
      </c>
      <c r="G100" s="209" t="s">
        <v>247</v>
      </c>
      <c r="H100" s="210">
        <v>20</v>
      </c>
      <c r="I100" s="211"/>
      <c r="J100" s="212">
        <f>ROUND(I100*H100,2)</f>
        <v>0</v>
      </c>
      <c r="K100" s="208" t="s">
        <v>19</v>
      </c>
      <c r="L100" s="46"/>
      <c r="M100" s="213" t="s">
        <v>19</v>
      </c>
      <c r="N100" s="214" t="s">
        <v>40</v>
      </c>
      <c r="O100" s="86"/>
      <c r="P100" s="215">
        <f>O100*H100</f>
        <v>0</v>
      </c>
      <c r="Q100" s="215">
        <v>1.5445</v>
      </c>
      <c r="R100" s="215">
        <f>Q100*H100</f>
        <v>30.890000000000001</v>
      </c>
      <c r="S100" s="215">
        <v>0</v>
      </c>
      <c r="T100" s="216">
        <f>S100*H100</f>
        <v>0</v>
      </c>
      <c r="U100" s="40"/>
      <c r="V100" s="40"/>
      <c r="W100" s="40"/>
      <c r="X100" s="40"/>
      <c r="Y100" s="40"/>
      <c r="Z100" s="40"/>
      <c r="AA100" s="40"/>
      <c r="AB100" s="40"/>
      <c r="AC100" s="40"/>
      <c r="AD100" s="40"/>
      <c r="AE100" s="40"/>
      <c r="AR100" s="217" t="s">
        <v>135</v>
      </c>
      <c r="AT100" s="217" t="s">
        <v>130</v>
      </c>
      <c r="AU100" s="217" t="s">
        <v>79</v>
      </c>
      <c r="AY100" s="19" t="s">
        <v>128</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135</v>
      </c>
      <c r="BM100" s="217" t="s">
        <v>738</v>
      </c>
    </row>
    <row r="101" s="2" customFormat="1" ht="16.5" customHeight="1">
      <c r="A101" s="40"/>
      <c r="B101" s="41"/>
      <c r="C101" s="206" t="s">
        <v>217</v>
      </c>
      <c r="D101" s="206" t="s">
        <v>130</v>
      </c>
      <c r="E101" s="207" t="s">
        <v>739</v>
      </c>
      <c r="F101" s="208" t="s">
        <v>740</v>
      </c>
      <c r="G101" s="209" t="s">
        <v>247</v>
      </c>
      <c r="H101" s="210">
        <v>12</v>
      </c>
      <c r="I101" s="211"/>
      <c r="J101" s="212">
        <f>ROUND(I101*H101,2)</f>
        <v>0</v>
      </c>
      <c r="K101" s="208" t="s">
        <v>19</v>
      </c>
      <c r="L101" s="46"/>
      <c r="M101" s="213" t="s">
        <v>19</v>
      </c>
      <c r="N101" s="214" t="s">
        <v>40</v>
      </c>
      <c r="O101" s="86"/>
      <c r="P101" s="215">
        <f>O101*H101</f>
        <v>0</v>
      </c>
      <c r="Q101" s="215">
        <v>1.5445</v>
      </c>
      <c r="R101" s="215">
        <f>Q101*H101</f>
        <v>18.533999999999999</v>
      </c>
      <c r="S101" s="215">
        <v>0</v>
      </c>
      <c r="T101" s="216">
        <f>S101*H101</f>
        <v>0</v>
      </c>
      <c r="U101" s="40"/>
      <c r="V101" s="40"/>
      <c r="W101" s="40"/>
      <c r="X101" s="40"/>
      <c r="Y101" s="40"/>
      <c r="Z101" s="40"/>
      <c r="AA101" s="40"/>
      <c r="AB101" s="40"/>
      <c r="AC101" s="40"/>
      <c r="AD101" s="40"/>
      <c r="AE101" s="40"/>
      <c r="AR101" s="217" t="s">
        <v>135</v>
      </c>
      <c r="AT101" s="217" t="s">
        <v>130</v>
      </c>
      <c r="AU101" s="217" t="s">
        <v>79</v>
      </c>
      <c r="AY101" s="19" t="s">
        <v>128</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135</v>
      </c>
      <c r="BM101" s="217" t="s">
        <v>741</v>
      </c>
    </row>
    <row r="102" s="2" customFormat="1" ht="16.5" customHeight="1">
      <c r="A102" s="40"/>
      <c r="B102" s="41"/>
      <c r="C102" s="206" t="s">
        <v>223</v>
      </c>
      <c r="D102" s="206" t="s">
        <v>130</v>
      </c>
      <c r="E102" s="207" t="s">
        <v>742</v>
      </c>
      <c r="F102" s="208" t="s">
        <v>743</v>
      </c>
      <c r="G102" s="209" t="s">
        <v>744</v>
      </c>
      <c r="H102" s="210">
        <v>4</v>
      </c>
      <c r="I102" s="211"/>
      <c r="J102" s="212">
        <f>ROUND(I102*H102,2)</f>
        <v>0</v>
      </c>
      <c r="K102" s="208" t="s">
        <v>19</v>
      </c>
      <c r="L102" s="46"/>
      <c r="M102" s="213" t="s">
        <v>19</v>
      </c>
      <c r="N102" s="214" t="s">
        <v>40</v>
      </c>
      <c r="O102" s="86"/>
      <c r="P102" s="215">
        <f>O102*H102</f>
        <v>0</v>
      </c>
      <c r="Q102" s="215">
        <v>1.5445</v>
      </c>
      <c r="R102" s="215">
        <f>Q102*H102</f>
        <v>6.1779999999999999</v>
      </c>
      <c r="S102" s="215">
        <v>0</v>
      </c>
      <c r="T102" s="216">
        <f>S102*H102</f>
        <v>0</v>
      </c>
      <c r="U102" s="40"/>
      <c r="V102" s="40"/>
      <c r="W102" s="40"/>
      <c r="X102" s="40"/>
      <c r="Y102" s="40"/>
      <c r="Z102" s="40"/>
      <c r="AA102" s="40"/>
      <c r="AB102" s="40"/>
      <c r="AC102" s="40"/>
      <c r="AD102" s="40"/>
      <c r="AE102" s="40"/>
      <c r="AR102" s="217" t="s">
        <v>135</v>
      </c>
      <c r="AT102" s="217" t="s">
        <v>130</v>
      </c>
      <c r="AU102" s="217" t="s">
        <v>79</v>
      </c>
      <c r="AY102" s="19" t="s">
        <v>128</v>
      </c>
      <c r="BE102" s="218">
        <f>IF(N102="základní",J102,0)</f>
        <v>0</v>
      </c>
      <c r="BF102" s="218">
        <f>IF(N102="snížená",J102,0)</f>
        <v>0</v>
      </c>
      <c r="BG102" s="218">
        <f>IF(N102="zákl. přenesená",J102,0)</f>
        <v>0</v>
      </c>
      <c r="BH102" s="218">
        <f>IF(N102="sníž. přenesená",J102,0)</f>
        <v>0</v>
      </c>
      <c r="BI102" s="218">
        <f>IF(N102="nulová",J102,0)</f>
        <v>0</v>
      </c>
      <c r="BJ102" s="19" t="s">
        <v>77</v>
      </c>
      <c r="BK102" s="218">
        <f>ROUND(I102*H102,2)</f>
        <v>0</v>
      </c>
      <c r="BL102" s="19" t="s">
        <v>135</v>
      </c>
      <c r="BM102" s="217" t="s">
        <v>745</v>
      </c>
    </row>
    <row r="103" s="2" customFormat="1" ht="16.5" customHeight="1">
      <c r="A103" s="40"/>
      <c r="B103" s="41"/>
      <c r="C103" s="206" t="s">
        <v>229</v>
      </c>
      <c r="D103" s="206" t="s">
        <v>130</v>
      </c>
      <c r="E103" s="207" t="s">
        <v>746</v>
      </c>
      <c r="F103" s="208" t="s">
        <v>747</v>
      </c>
      <c r="G103" s="209" t="s">
        <v>744</v>
      </c>
      <c r="H103" s="210">
        <v>3</v>
      </c>
      <c r="I103" s="211"/>
      <c r="J103" s="212">
        <f>ROUND(I103*H103,2)</f>
        <v>0</v>
      </c>
      <c r="K103" s="208" t="s">
        <v>19</v>
      </c>
      <c r="L103" s="46"/>
      <c r="M103" s="213" t="s">
        <v>19</v>
      </c>
      <c r="N103" s="214" t="s">
        <v>40</v>
      </c>
      <c r="O103" s="86"/>
      <c r="P103" s="215">
        <f>O103*H103</f>
        <v>0</v>
      </c>
      <c r="Q103" s="215">
        <v>1.5445</v>
      </c>
      <c r="R103" s="215">
        <f>Q103*H103</f>
        <v>4.6334999999999997</v>
      </c>
      <c r="S103" s="215">
        <v>0</v>
      </c>
      <c r="T103" s="216">
        <f>S103*H103</f>
        <v>0</v>
      </c>
      <c r="U103" s="40"/>
      <c r="V103" s="40"/>
      <c r="W103" s="40"/>
      <c r="X103" s="40"/>
      <c r="Y103" s="40"/>
      <c r="Z103" s="40"/>
      <c r="AA103" s="40"/>
      <c r="AB103" s="40"/>
      <c r="AC103" s="40"/>
      <c r="AD103" s="40"/>
      <c r="AE103" s="40"/>
      <c r="AR103" s="217" t="s">
        <v>135</v>
      </c>
      <c r="AT103" s="217" t="s">
        <v>130</v>
      </c>
      <c r="AU103" s="217" t="s">
        <v>79</v>
      </c>
      <c r="AY103" s="19" t="s">
        <v>128</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135</v>
      </c>
      <c r="BM103" s="217" t="s">
        <v>748</v>
      </c>
    </row>
    <row r="104" s="2" customFormat="1" ht="16.5" customHeight="1">
      <c r="A104" s="40"/>
      <c r="B104" s="41"/>
      <c r="C104" s="206" t="s">
        <v>8</v>
      </c>
      <c r="D104" s="206" t="s">
        <v>130</v>
      </c>
      <c r="E104" s="207" t="s">
        <v>749</v>
      </c>
      <c r="F104" s="208" t="s">
        <v>750</v>
      </c>
      <c r="G104" s="209" t="s">
        <v>744</v>
      </c>
      <c r="H104" s="210">
        <v>9</v>
      </c>
      <c r="I104" s="211"/>
      <c r="J104" s="212">
        <f>ROUND(I104*H104,2)</f>
        <v>0</v>
      </c>
      <c r="K104" s="208" t="s">
        <v>19</v>
      </c>
      <c r="L104" s="46"/>
      <c r="M104" s="213" t="s">
        <v>19</v>
      </c>
      <c r="N104" s="214" t="s">
        <v>40</v>
      </c>
      <c r="O104" s="86"/>
      <c r="P104" s="215">
        <f>O104*H104</f>
        <v>0</v>
      </c>
      <c r="Q104" s="215">
        <v>1.5445</v>
      </c>
      <c r="R104" s="215">
        <f>Q104*H104</f>
        <v>13.900499999999999</v>
      </c>
      <c r="S104" s="215">
        <v>0</v>
      </c>
      <c r="T104" s="216">
        <f>S104*H104</f>
        <v>0</v>
      </c>
      <c r="U104" s="40"/>
      <c r="V104" s="40"/>
      <c r="W104" s="40"/>
      <c r="X104" s="40"/>
      <c r="Y104" s="40"/>
      <c r="Z104" s="40"/>
      <c r="AA104" s="40"/>
      <c r="AB104" s="40"/>
      <c r="AC104" s="40"/>
      <c r="AD104" s="40"/>
      <c r="AE104" s="40"/>
      <c r="AR104" s="217" t="s">
        <v>135</v>
      </c>
      <c r="AT104" s="217" t="s">
        <v>130</v>
      </c>
      <c r="AU104" s="217" t="s">
        <v>79</v>
      </c>
      <c r="AY104" s="19" t="s">
        <v>128</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135</v>
      </c>
      <c r="BM104" s="217" t="s">
        <v>751</v>
      </c>
    </row>
    <row r="105" s="2" customFormat="1" ht="16.5" customHeight="1">
      <c r="A105" s="40"/>
      <c r="B105" s="41"/>
      <c r="C105" s="206" t="s">
        <v>244</v>
      </c>
      <c r="D105" s="206" t="s">
        <v>130</v>
      </c>
      <c r="E105" s="207" t="s">
        <v>752</v>
      </c>
      <c r="F105" s="208" t="s">
        <v>753</v>
      </c>
      <c r="G105" s="209" t="s">
        <v>744</v>
      </c>
      <c r="H105" s="210">
        <v>8</v>
      </c>
      <c r="I105" s="211"/>
      <c r="J105" s="212">
        <f>ROUND(I105*H105,2)</f>
        <v>0</v>
      </c>
      <c r="K105" s="208" t="s">
        <v>19</v>
      </c>
      <c r="L105" s="46"/>
      <c r="M105" s="213" t="s">
        <v>19</v>
      </c>
      <c r="N105" s="214" t="s">
        <v>40</v>
      </c>
      <c r="O105" s="86"/>
      <c r="P105" s="215">
        <f>O105*H105</f>
        <v>0</v>
      </c>
      <c r="Q105" s="215">
        <v>1.5445</v>
      </c>
      <c r="R105" s="215">
        <f>Q105*H105</f>
        <v>12.356</v>
      </c>
      <c r="S105" s="215">
        <v>0</v>
      </c>
      <c r="T105" s="216">
        <f>S105*H105</f>
        <v>0</v>
      </c>
      <c r="U105" s="40"/>
      <c r="V105" s="40"/>
      <c r="W105" s="40"/>
      <c r="X105" s="40"/>
      <c r="Y105" s="40"/>
      <c r="Z105" s="40"/>
      <c r="AA105" s="40"/>
      <c r="AB105" s="40"/>
      <c r="AC105" s="40"/>
      <c r="AD105" s="40"/>
      <c r="AE105" s="40"/>
      <c r="AR105" s="217" t="s">
        <v>135</v>
      </c>
      <c r="AT105" s="217" t="s">
        <v>130</v>
      </c>
      <c r="AU105" s="217" t="s">
        <v>79</v>
      </c>
      <c r="AY105" s="19" t="s">
        <v>128</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135</v>
      </c>
      <c r="BM105" s="217" t="s">
        <v>754</v>
      </c>
    </row>
    <row r="106" s="2" customFormat="1" ht="16.5" customHeight="1">
      <c r="A106" s="40"/>
      <c r="B106" s="41"/>
      <c r="C106" s="206" t="s">
        <v>252</v>
      </c>
      <c r="D106" s="206" t="s">
        <v>130</v>
      </c>
      <c r="E106" s="207" t="s">
        <v>755</v>
      </c>
      <c r="F106" s="208" t="s">
        <v>756</v>
      </c>
      <c r="G106" s="209" t="s">
        <v>744</v>
      </c>
      <c r="H106" s="210">
        <v>4</v>
      </c>
      <c r="I106" s="211"/>
      <c r="J106" s="212">
        <f>ROUND(I106*H106,2)</f>
        <v>0</v>
      </c>
      <c r="K106" s="208" t="s">
        <v>19</v>
      </c>
      <c r="L106" s="46"/>
      <c r="M106" s="213" t="s">
        <v>19</v>
      </c>
      <c r="N106" s="214" t="s">
        <v>40</v>
      </c>
      <c r="O106" s="86"/>
      <c r="P106" s="215">
        <f>O106*H106</f>
        <v>0</v>
      </c>
      <c r="Q106" s="215">
        <v>1.5445</v>
      </c>
      <c r="R106" s="215">
        <f>Q106*H106</f>
        <v>6.1779999999999999</v>
      </c>
      <c r="S106" s="215">
        <v>0</v>
      </c>
      <c r="T106" s="216">
        <f>S106*H106</f>
        <v>0</v>
      </c>
      <c r="U106" s="40"/>
      <c r="V106" s="40"/>
      <c r="W106" s="40"/>
      <c r="X106" s="40"/>
      <c r="Y106" s="40"/>
      <c r="Z106" s="40"/>
      <c r="AA106" s="40"/>
      <c r="AB106" s="40"/>
      <c r="AC106" s="40"/>
      <c r="AD106" s="40"/>
      <c r="AE106" s="40"/>
      <c r="AR106" s="217" t="s">
        <v>135</v>
      </c>
      <c r="AT106" s="217" t="s">
        <v>130</v>
      </c>
      <c r="AU106" s="217" t="s">
        <v>79</v>
      </c>
      <c r="AY106" s="19" t="s">
        <v>128</v>
      </c>
      <c r="BE106" s="218">
        <f>IF(N106="základní",J106,0)</f>
        <v>0</v>
      </c>
      <c r="BF106" s="218">
        <f>IF(N106="snížená",J106,0)</f>
        <v>0</v>
      </c>
      <c r="BG106" s="218">
        <f>IF(N106="zákl. přenesená",J106,0)</f>
        <v>0</v>
      </c>
      <c r="BH106" s="218">
        <f>IF(N106="sníž. přenesená",J106,0)</f>
        <v>0</v>
      </c>
      <c r="BI106" s="218">
        <f>IF(N106="nulová",J106,0)</f>
        <v>0</v>
      </c>
      <c r="BJ106" s="19" t="s">
        <v>77</v>
      </c>
      <c r="BK106" s="218">
        <f>ROUND(I106*H106,2)</f>
        <v>0</v>
      </c>
      <c r="BL106" s="19" t="s">
        <v>135</v>
      </c>
      <c r="BM106" s="217" t="s">
        <v>757</v>
      </c>
    </row>
    <row r="107" s="2" customFormat="1" ht="16.5" customHeight="1">
      <c r="A107" s="40"/>
      <c r="B107" s="41"/>
      <c r="C107" s="206" t="s">
        <v>262</v>
      </c>
      <c r="D107" s="206" t="s">
        <v>130</v>
      </c>
      <c r="E107" s="207" t="s">
        <v>758</v>
      </c>
      <c r="F107" s="208" t="s">
        <v>759</v>
      </c>
      <c r="G107" s="209" t="s">
        <v>744</v>
      </c>
      <c r="H107" s="210">
        <v>7</v>
      </c>
      <c r="I107" s="211"/>
      <c r="J107" s="212">
        <f>ROUND(I107*H107,2)</f>
        <v>0</v>
      </c>
      <c r="K107" s="208" t="s">
        <v>19</v>
      </c>
      <c r="L107" s="46"/>
      <c r="M107" s="213" t="s">
        <v>19</v>
      </c>
      <c r="N107" s="214" t="s">
        <v>40</v>
      </c>
      <c r="O107" s="86"/>
      <c r="P107" s="215">
        <f>O107*H107</f>
        <v>0</v>
      </c>
      <c r="Q107" s="215">
        <v>1.5445</v>
      </c>
      <c r="R107" s="215">
        <f>Q107*H107</f>
        <v>10.811500000000001</v>
      </c>
      <c r="S107" s="215">
        <v>0</v>
      </c>
      <c r="T107" s="216">
        <f>S107*H107</f>
        <v>0</v>
      </c>
      <c r="U107" s="40"/>
      <c r="V107" s="40"/>
      <c r="W107" s="40"/>
      <c r="X107" s="40"/>
      <c r="Y107" s="40"/>
      <c r="Z107" s="40"/>
      <c r="AA107" s="40"/>
      <c r="AB107" s="40"/>
      <c r="AC107" s="40"/>
      <c r="AD107" s="40"/>
      <c r="AE107" s="40"/>
      <c r="AR107" s="217" t="s">
        <v>135</v>
      </c>
      <c r="AT107" s="217" t="s">
        <v>130</v>
      </c>
      <c r="AU107" s="217" t="s">
        <v>79</v>
      </c>
      <c r="AY107" s="19" t="s">
        <v>128</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135</v>
      </c>
      <c r="BM107" s="217" t="s">
        <v>760</v>
      </c>
    </row>
    <row r="108" s="2" customFormat="1" ht="16.5" customHeight="1">
      <c r="A108" s="40"/>
      <c r="B108" s="41"/>
      <c r="C108" s="206" t="s">
        <v>269</v>
      </c>
      <c r="D108" s="206" t="s">
        <v>130</v>
      </c>
      <c r="E108" s="207" t="s">
        <v>761</v>
      </c>
      <c r="F108" s="208" t="s">
        <v>762</v>
      </c>
      <c r="G108" s="209" t="s">
        <v>679</v>
      </c>
      <c r="H108" s="210">
        <v>25</v>
      </c>
      <c r="I108" s="211"/>
      <c r="J108" s="212">
        <f>ROUND(I108*H108,2)</f>
        <v>0</v>
      </c>
      <c r="K108" s="208" t="s">
        <v>19</v>
      </c>
      <c r="L108" s="46"/>
      <c r="M108" s="213" t="s">
        <v>19</v>
      </c>
      <c r="N108" s="214" t="s">
        <v>40</v>
      </c>
      <c r="O108" s="86"/>
      <c r="P108" s="215">
        <f>O108*H108</f>
        <v>0</v>
      </c>
      <c r="Q108" s="215">
        <v>1.5445</v>
      </c>
      <c r="R108" s="215">
        <f>Q108*H108</f>
        <v>38.612499999999997</v>
      </c>
      <c r="S108" s="215">
        <v>0</v>
      </c>
      <c r="T108" s="216">
        <f>S108*H108</f>
        <v>0</v>
      </c>
      <c r="U108" s="40"/>
      <c r="V108" s="40"/>
      <c r="W108" s="40"/>
      <c r="X108" s="40"/>
      <c r="Y108" s="40"/>
      <c r="Z108" s="40"/>
      <c r="AA108" s="40"/>
      <c r="AB108" s="40"/>
      <c r="AC108" s="40"/>
      <c r="AD108" s="40"/>
      <c r="AE108" s="40"/>
      <c r="AR108" s="217" t="s">
        <v>135</v>
      </c>
      <c r="AT108" s="217" t="s">
        <v>130</v>
      </c>
      <c r="AU108" s="217" t="s">
        <v>79</v>
      </c>
      <c r="AY108" s="19" t="s">
        <v>128</v>
      </c>
      <c r="BE108" s="218">
        <f>IF(N108="základní",J108,0)</f>
        <v>0</v>
      </c>
      <c r="BF108" s="218">
        <f>IF(N108="snížená",J108,0)</f>
        <v>0</v>
      </c>
      <c r="BG108" s="218">
        <f>IF(N108="zákl. přenesená",J108,0)</f>
        <v>0</v>
      </c>
      <c r="BH108" s="218">
        <f>IF(N108="sníž. přenesená",J108,0)</f>
        <v>0</v>
      </c>
      <c r="BI108" s="218">
        <f>IF(N108="nulová",J108,0)</f>
        <v>0</v>
      </c>
      <c r="BJ108" s="19" t="s">
        <v>77</v>
      </c>
      <c r="BK108" s="218">
        <f>ROUND(I108*H108,2)</f>
        <v>0</v>
      </c>
      <c r="BL108" s="19" t="s">
        <v>135</v>
      </c>
      <c r="BM108" s="217" t="s">
        <v>763</v>
      </c>
    </row>
    <row r="109" s="2" customFormat="1">
      <c r="A109" s="40"/>
      <c r="B109" s="41"/>
      <c r="C109" s="42"/>
      <c r="D109" s="226" t="s">
        <v>160</v>
      </c>
      <c r="E109" s="42"/>
      <c r="F109" s="257" t="s">
        <v>710</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160</v>
      </c>
      <c r="AU109" s="19" t="s">
        <v>79</v>
      </c>
    </row>
    <row r="110" s="2" customFormat="1" ht="16.5" customHeight="1">
      <c r="A110" s="40"/>
      <c r="B110" s="41"/>
      <c r="C110" s="206" t="s">
        <v>274</v>
      </c>
      <c r="D110" s="206" t="s">
        <v>130</v>
      </c>
      <c r="E110" s="207" t="s">
        <v>764</v>
      </c>
      <c r="F110" s="208" t="s">
        <v>765</v>
      </c>
      <c r="G110" s="209" t="s">
        <v>679</v>
      </c>
      <c r="H110" s="210">
        <v>9</v>
      </c>
      <c r="I110" s="211"/>
      <c r="J110" s="212">
        <f>ROUND(I110*H110,2)</f>
        <v>0</v>
      </c>
      <c r="K110" s="208" t="s">
        <v>19</v>
      </c>
      <c r="L110" s="46"/>
      <c r="M110" s="213" t="s">
        <v>19</v>
      </c>
      <c r="N110" s="214" t="s">
        <v>40</v>
      </c>
      <c r="O110" s="86"/>
      <c r="P110" s="215">
        <f>O110*H110</f>
        <v>0</v>
      </c>
      <c r="Q110" s="215">
        <v>1.5445</v>
      </c>
      <c r="R110" s="215">
        <f>Q110*H110</f>
        <v>13.900499999999999</v>
      </c>
      <c r="S110" s="215">
        <v>0</v>
      </c>
      <c r="T110" s="216">
        <f>S110*H110</f>
        <v>0</v>
      </c>
      <c r="U110" s="40"/>
      <c r="V110" s="40"/>
      <c r="W110" s="40"/>
      <c r="X110" s="40"/>
      <c r="Y110" s="40"/>
      <c r="Z110" s="40"/>
      <c r="AA110" s="40"/>
      <c r="AB110" s="40"/>
      <c r="AC110" s="40"/>
      <c r="AD110" s="40"/>
      <c r="AE110" s="40"/>
      <c r="AR110" s="217" t="s">
        <v>135</v>
      </c>
      <c r="AT110" s="217" t="s">
        <v>130</v>
      </c>
      <c r="AU110" s="217" t="s">
        <v>79</v>
      </c>
      <c r="AY110" s="19" t="s">
        <v>128</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135</v>
      </c>
      <c r="BM110" s="217" t="s">
        <v>766</v>
      </c>
    </row>
    <row r="111" s="2" customFormat="1">
      <c r="A111" s="40"/>
      <c r="B111" s="41"/>
      <c r="C111" s="42"/>
      <c r="D111" s="226" t="s">
        <v>160</v>
      </c>
      <c r="E111" s="42"/>
      <c r="F111" s="257" t="s">
        <v>710</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160</v>
      </c>
      <c r="AU111" s="19" t="s">
        <v>79</v>
      </c>
    </row>
    <row r="112" s="2" customFormat="1" ht="16.5" customHeight="1">
      <c r="A112" s="40"/>
      <c r="B112" s="41"/>
      <c r="C112" s="206" t="s">
        <v>649</v>
      </c>
      <c r="D112" s="206" t="s">
        <v>130</v>
      </c>
      <c r="E112" s="207" t="s">
        <v>767</v>
      </c>
      <c r="F112" s="208" t="s">
        <v>768</v>
      </c>
      <c r="G112" s="209" t="s">
        <v>247</v>
      </c>
      <c r="H112" s="210">
        <v>115</v>
      </c>
      <c r="I112" s="211"/>
      <c r="J112" s="212">
        <f>ROUND(I112*H112,2)</f>
        <v>0</v>
      </c>
      <c r="K112" s="208" t="s">
        <v>19</v>
      </c>
      <c r="L112" s="46"/>
      <c r="M112" s="213" t="s">
        <v>19</v>
      </c>
      <c r="N112" s="214" t="s">
        <v>40</v>
      </c>
      <c r="O112" s="86"/>
      <c r="P112" s="215">
        <f>O112*H112</f>
        <v>0</v>
      </c>
      <c r="Q112" s="215">
        <v>1.5445</v>
      </c>
      <c r="R112" s="215">
        <f>Q112*H112</f>
        <v>177.61750000000001</v>
      </c>
      <c r="S112" s="215">
        <v>0</v>
      </c>
      <c r="T112" s="216">
        <f>S112*H112</f>
        <v>0</v>
      </c>
      <c r="U112" s="40"/>
      <c r="V112" s="40"/>
      <c r="W112" s="40"/>
      <c r="X112" s="40"/>
      <c r="Y112" s="40"/>
      <c r="Z112" s="40"/>
      <c r="AA112" s="40"/>
      <c r="AB112" s="40"/>
      <c r="AC112" s="40"/>
      <c r="AD112" s="40"/>
      <c r="AE112" s="40"/>
      <c r="AR112" s="217" t="s">
        <v>135</v>
      </c>
      <c r="AT112" s="217" t="s">
        <v>130</v>
      </c>
      <c r="AU112" s="217" t="s">
        <v>79</v>
      </c>
      <c r="AY112" s="19" t="s">
        <v>128</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135</v>
      </c>
      <c r="BM112" s="217" t="s">
        <v>769</v>
      </c>
    </row>
    <row r="113" s="2" customFormat="1">
      <c r="A113" s="40"/>
      <c r="B113" s="41"/>
      <c r="C113" s="42"/>
      <c r="D113" s="226" t="s">
        <v>160</v>
      </c>
      <c r="E113" s="42"/>
      <c r="F113" s="257" t="s">
        <v>710</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160</v>
      </c>
      <c r="AU113" s="19" t="s">
        <v>79</v>
      </c>
    </row>
    <row r="114" s="2" customFormat="1" ht="16.5" customHeight="1">
      <c r="A114" s="40"/>
      <c r="B114" s="41"/>
      <c r="C114" s="206" t="s">
        <v>655</v>
      </c>
      <c r="D114" s="206" t="s">
        <v>130</v>
      </c>
      <c r="E114" s="207" t="s">
        <v>770</v>
      </c>
      <c r="F114" s="208" t="s">
        <v>771</v>
      </c>
      <c r="G114" s="209" t="s">
        <v>247</v>
      </c>
      <c r="H114" s="210">
        <v>167</v>
      </c>
      <c r="I114" s="211"/>
      <c r="J114" s="212">
        <f>ROUND(I114*H114,2)</f>
        <v>0</v>
      </c>
      <c r="K114" s="208" t="s">
        <v>19</v>
      </c>
      <c r="L114" s="46"/>
      <c r="M114" s="213" t="s">
        <v>19</v>
      </c>
      <c r="N114" s="214" t="s">
        <v>40</v>
      </c>
      <c r="O114" s="86"/>
      <c r="P114" s="215">
        <f>O114*H114</f>
        <v>0</v>
      </c>
      <c r="Q114" s="215">
        <v>1.5445</v>
      </c>
      <c r="R114" s="215">
        <f>Q114*H114</f>
        <v>257.93149999999997</v>
      </c>
      <c r="S114" s="215">
        <v>0</v>
      </c>
      <c r="T114" s="216">
        <f>S114*H114</f>
        <v>0</v>
      </c>
      <c r="U114" s="40"/>
      <c r="V114" s="40"/>
      <c r="W114" s="40"/>
      <c r="X114" s="40"/>
      <c r="Y114" s="40"/>
      <c r="Z114" s="40"/>
      <c r="AA114" s="40"/>
      <c r="AB114" s="40"/>
      <c r="AC114" s="40"/>
      <c r="AD114" s="40"/>
      <c r="AE114" s="40"/>
      <c r="AR114" s="217" t="s">
        <v>135</v>
      </c>
      <c r="AT114" s="217" t="s">
        <v>130</v>
      </c>
      <c r="AU114" s="217" t="s">
        <v>79</v>
      </c>
      <c r="AY114" s="19" t="s">
        <v>128</v>
      </c>
      <c r="BE114" s="218">
        <f>IF(N114="základní",J114,0)</f>
        <v>0</v>
      </c>
      <c r="BF114" s="218">
        <f>IF(N114="snížená",J114,0)</f>
        <v>0</v>
      </c>
      <c r="BG114" s="218">
        <f>IF(N114="zákl. přenesená",J114,0)</f>
        <v>0</v>
      </c>
      <c r="BH114" s="218">
        <f>IF(N114="sníž. přenesená",J114,0)</f>
        <v>0</v>
      </c>
      <c r="BI114" s="218">
        <f>IF(N114="nulová",J114,0)</f>
        <v>0</v>
      </c>
      <c r="BJ114" s="19" t="s">
        <v>77</v>
      </c>
      <c r="BK114" s="218">
        <f>ROUND(I114*H114,2)</f>
        <v>0</v>
      </c>
      <c r="BL114" s="19" t="s">
        <v>135</v>
      </c>
      <c r="BM114" s="217" t="s">
        <v>772</v>
      </c>
    </row>
    <row r="115" s="2" customFormat="1">
      <c r="A115" s="40"/>
      <c r="B115" s="41"/>
      <c r="C115" s="42"/>
      <c r="D115" s="226" t="s">
        <v>160</v>
      </c>
      <c r="E115" s="42"/>
      <c r="F115" s="257" t="s">
        <v>710</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160</v>
      </c>
      <c r="AU115" s="19" t="s">
        <v>79</v>
      </c>
    </row>
    <row r="116" s="2" customFormat="1" ht="16.5" customHeight="1">
      <c r="A116" s="40"/>
      <c r="B116" s="41"/>
      <c r="C116" s="206" t="s">
        <v>662</v>
      </c>
      <c r="D116" s="206" t="s">
        <v>130</v>
      </c>
      <c r="E116" s="207" t="s">
        <v>773</v>
      </c>
      <c r="F116" s="208" t="s">
        <v>774</v>
      </c>
      <c r="G116" s="209" t="s">
        <v>247</v>
      </c>
      <c r="H116" s="210">
        <v>105</v>
      </c>
      <c r="I116" s="211"/>
      <c r="J116" s="212">
        <f>ROUND(I116*H116,2)</f>
        <v>0</v>
      </c>
      <c r="K116" s="208" t="s">
        <v>19</v>
      </c>
      <c r="L116" s="46"/>
      <c r="M116" s="213" t="s">
        <v>19</v>
      </c>
      <c r="N116" s="214" t="s">
        <v>40</v>
      </c>
      <c r="O116" s="86"/>
      <c r="P116" s="215">
        <f>O116*H116</f>
        <v>0</v>
      </c>
      <c r="Q116" s="215">
        <v>1.5445</v>
      </c>
      <c r="R116" s="215">
        <f>Q116*H116</f>
        <v>162.17249999999999</v>
      </c>
      <c r="S116" s="215">
        <v>0</v>
      </c>
      <c r="T116" s="216">
        <f>S116*H116</f>
        <v>0</v>
      </c>
      <c r="U116" s="40"/>
      <c r="V116" s="40"/>
      <c r="W116" s="40"/>
      <c r="X116" s="40"/>
      <c r="Y116" s="40"/>
      <c r="Z116" s="40"/>
      <c r="AA116" s="40"/>
      <c r="AB116" s="40"/>
      <c r="AC116" s="40"/>
      <c r="AD116" s="40"/>
      <c r="AE116" s="40"/>
      <c r="AR116" s="217" t="s">
        <v>135</v>
      </c>
      <c r="AT116" s="217" t="s">
        <v>130</v>
      </c>
      <c r="AU116" s="217" t="s">
        <v>79</v>
      </c>
      <c r="AY116" s="19" t="s">
        <v>128</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135</v>
      </c>
      <c r="BM116" s="217" t="s">
        <v>775</v>
      </c>
    </row>
    <row r="117" s="2" customFormat="1">
      <c r="A117" s="40"/>
      <c r="B117" s="41"/>
      <c r="C117" s="42"/>
      <c r="D117" s="226" t="s">
        <v>160</v>
      </c>
      <c r="E117" s="42"/>
      <c r="F117" s="257" t="s">
        <v>710</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160</v>
      </c>
      <c r="AU117" s="19" t="s">
        <v>79</v>
      </c>
    </row>
    <row r="118" s="2" customFormat="1" ht="16.5" customHeight="1">
      <c r="A118" s="40"/>
      <c r="B118" s="41"/>
      <c r="C118" s="206" t="s">
        <v>668</v>
      </c>
      <c r="D118" s="206" t="s">
        <v>130</v>
      </c>
      <c r="E118" s="207" t="s">
        <v>776</v>
      </c>
      <c r="F118" s="208" t="s">
        <v>777</v>
      </c>
      <c r="G118" s="209" t="s">
        <v>247</v>
      </c>
      <c r="H118" s="210">
        <v>64</v>
      </c>
      <c r="I118" s="211"/>
      <c r="J118" s="212">
        <f>ROUND(I118*H118,2)</f>
        <v>0</v>
      </c>
      <c r="K118" s="208" t="s">
        <v>19</v>
      </c>
      <c r="L118" s="46"/>
      <c r="M118" s="213" t="s">
        <v>19</v>
      </c>
      <c r="N118" s="214" t="s">
        <v>40</v>
      </c>
      <c r="O118" s="86"/>
      <c r="P118" s="215">
        <f>O118*H118</f>
        <v>0</v>
      </c>
      <c r="Q118" s="215">
        <v>1.5445</v>
      </c>
      <c r="R118" s="215">
        <f>Q118*H118</f>
        <v>98.847999999999999</v>
      </c>
      <c r="S118" s="215">
        <v>0</v>
      </c>
      <c r="T118" s="216">
        <f>S118*H118</f>
        <v>0</v>
      </c>
      <c r="U118" s="40"/>
      <c r="V118" s="40"/>
      <c r="W118" s="40"/>
      <c r="X118" s="40"/>
      <c r="Y118" s="40"/>
      <c r="Z118" s="40"/>
      <c r="AA118" s="40"/>
      <c r="AB118" s="40"/>
      <c r="AC118" s="40"/>
      <c r="AD118" s="40"/>
      <c r="AE118" s="40"/>
      <c r="AR118" s="217" t="s">
        <v>135</v>
      </c>
      <c r="AT118" s="217" t="s">
        <v>130</v>
      </c>
      <c r="AU118" s="217" t="s">
        <v>79</v>
      </c>
      <c r="AY118" s="19" t="s">
        <v>128</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135</v>
      </c>
      <c r="BM118" s="217" t="s">
        <v>778</v>
      </c>
    </row>
    <row r="119" s="2" customFormat="1">
      <c r="A119" s="40"/>
      <c r="B119" s="41"/>
      <c r="C119" s="42"/>
      <c r="D119" s="226" t="s">
        <v>160</v>
      </c>
      <c r="E119" s="42"/>
      <c r="F119" s="257" t="s">
        <v>710</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160</v>
      </c>
      <c r="AU119" s="19" t="s">
        <v>79</v>
      </c>
    </row>
    <row r="120" s="2" customFormat="1" ht="16.5" customHeight="1">
      <c r="A120" s="40"/>
      <c r="B120" s="41"/>
      <c r="C120" s="206" t="s">
        <v>676</v>
      </c>
      <c r="D120" s="206" t="s">
        <v>130</v>
      </c>
      <c r="E120" s="207" t="s">
        <v>779</v>
      </c>
      <c r="F120" s="208" t="s">
        <v>777</v>
      </c>
      <c r="G120" s="209" t="s">
        <v>247</v>
      </c>
      <c r="H120" s="210">
        <v>40</v>
      </c>
      <c r="I120" s="211"/>
      <c r="J120" s="212">
        <f>ROUND(I120*H120,2)</f>
        <v>0</v>
      </c>
      <c r="K120" s="208" t="s">
        <v>19</v>
      </c>
      <c r="L120" s="46"/>
      <c r="M120" s="213" t="s">
        <v>19</v>
      </c>
      <c r="N120" s="214" t="s">
        <v>40</v>
      </c>
      <c r="O120" s="86"/>
      <c r="P120" s="215">
        <f>O120*H120</f>
        <v>0</v>
      </c>
      <c r="Q120" s="215">
        <v>1.5445</v>
      </c>
      <c r="R120" s="215">
        <f>Q120*H120</f>
        <v>61.780000000000001</v>
      </c>
      <c r="S120" s="215">
        <v>0</v>
      </c>
      <c r="T120" s="216">
        <f>S120*H120</f>
        <v>0</v>
      </c>
      <c r="U120" s="40"/>
      <c r="V120" s="40"/>
      <c r="W120" s="40"/>
      <c r="X120" s="40"/>
      <c r="Y120" s="40"/>
      <c r="Z120" s="40"/>
      <c r="AA120" s="40"/>
      <c r="AB120" s="40"/>
      <c r="AC120" s="40"/>
      <c r="AD120" s="40"/>
      <c r="AE120" s="40"/>
      <c r="AR120" s="217" t="s">
        <v>135</v>
      </c>
      <c r="AT120" s="217" t="s">
        <v>130</v>
      </c>
      <c r="AU120" s="217" t="s">
        <v>79</v>
      </c>
      <c r="AY120" s="19" t="s">
        <v>128</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135</v>
      </c>
      <c r="BM120" s="217" t="s">
        <v>780</v>
      </c>
    </row>
    <row r="121" s="2" customFormat="1">
      <c r="A121" s="40"/>
      <c r="B121" s="41"/>
      <c r="C121" s="42"/>
      <c r="D121" s="226" t="s">
        <v>160</v>
      </c>
      <c r="E121" s="42"/>
      <c r="F121" s="257" t="s">
        <v>710</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160</v>
      </c>
      <c r="AU121" s="19" t="s">
        <v>79</v>
      </c>
    </row>
    <row r="122" s="2" customFormat="1" ht="16.5" customHeight="1">
      <c r="A122" s="40"/>
      <c r="B122" s="41"/>
      <c r="C122" s="206" t="s">
        <v>781</v>
      </c>
      <c r="D122" s="206" t="s">
        <v>130</v>
      </c>
      <c r="E122" s="207" t="s">
        <v>782</v>
      </c>
      <c r="F122" s="208" t="s">
        <v>783</v>
      </c>
      <c r="G122" s="209" t="s">
        <v>784</v>
      </c>
      <c r="H122" s="210">
        <v>1</v>
      </c>
      <c r="I122" s="211"/>
      <c r="J122" s="212">
        <f>ROUND(I122*H122,2)</f>
        <v>0</v>
      </c>
      <c r="K122" s="208" t="s">
        <v>19</v>
      </c>
      <c r="L122" s="46"/>
      <c r="M122" s="213" t="s">
        <v>19</v>
      </c>
      <c r="N122" s="214" t="s">
        <v>40</v>
      </c>
      <c r="O122" s="86"/>
      <c r="P122" s="215">
        <f>O122*H122</f>
        <v>0</v>
      </c>
      <c r="Q122" s="215">
        <v>1.5445</v>
      </c>
      <c r="R122" s="215">
        <f>Q122*H122</f>
        <v>1.5445</v>
      </c>
      <c r="S122" s="215">
        <v>0</v>
      </c>
      <c r="T122" s="216">
        <f>S122*H122</f>
        <v>0</v>
      </c>
      <c r="U122" s="40"/>
      <c r="V122" s="40"/>
      <c r="W122" s="40"/>
      <c r="X122" s="40"/>
      <c r="Y122" s="40"/>
      <c r="Z122" s="40"/>
      <c r="AA122" s="40"/>
      <c r="AB122" s="40"/>
      <c r="AC122" s="40"/>
      <c r="AD122" s="40"/>
      <c r="AE122" s="40"/>
      <c r="AR122" s="217" t="s">
        <v>135</v>
      </c>
      <c r="AT122" s="217" t="s">
        <v>130</v>
      </c>
      <c r="AU122" s="217" t="s">
        <v>79</v>
      </c>
      <c r="AY122" s="19" t="s">
        <v>128</v>
      </c>
      <c r="BE122" s="218">
        <f>IF(N122="základní",J122,0)</f>
        <v>0</v>
      </c>
      <c r="BF122" s="218">
        <f>IF(N122="snížená",J122,0)</f>
        <v>0</v>
      </c>
      <c r="BG122" s="218">
        <f>IF(N122="zákl. přenesená",J122,0)</f>
        <v>0</v>
      </c>
      <c r="BH122" s="218">
        <f>IF(N122="sníž. přenesená",J122,0)</f>
        <v>0</v>
      </c>
      <c r="BI122" s="218">
        <f>IF(N122="nulová",J122,0)</f>
        <v>0</v>
      </c>
      <c r="BJ122" s="19" t="s">
        <v>77</v>
      </c>
      <c r="BK122" s="218">
        <f>ROUND(I122*H122,2)</f>
        <v>0</v>
      </c>
      <c r="BL122" s="19" t="s">
        <v>135</v>
      </c>
      <c r="BM122" s="217" t="s">
        <v>785</v>
      </c>
    </row>
    <row r="123" s="12" customFormat="1" ht="22.8" customHeight="1">
      <c r="A123" s="12"/>
      <c r="B123" s="190"/>
      <c r="C123" s="191"/>
      <c r="D123" s="192" t="s">
        <v>68</v>
      </c>
      <c r="E123" s="204" t="s">
        <v>191</v>
      </c>
      <c r="F123" s="204" t="s">
        <v>786</v>
      </c>
      <c r="G123" s="191"/>
      <c r="H123" s="191"/>
      <c r="I123" s="194"/>
      <c r="J123" s="205">
        <f>BK123</f>
        <v>0</v>
      </c>
      <c r="K123" s="191"/>
      <c r="L123" s="196"/>
      <c r="M123" s="197"/>
      <c r="N123" s="198"/>
      <c r="O123" s="198"/>
      <c r="P123" s="199">
        <f>SUM(P124:P131)</f>
        <v>0</v>
      </c>
      <c r="Q123" s="198"/>
      <c r="R123" s="199">
        <f>SUM(R124:R131)</f>
        <v>0.0085600000000000016</v>
      </c>
      <c r="S123" s="198"/>
      <c r="T123" s="200">
        <f>SUM(T124:T131)</f>
        <v>0</v>
      </c>
      <c r="U123" s="12"/>
      <c r="V123" s="12"/>
      <c r="W123" s="12"/>
      <c r="X123" s="12"/>
      <c r="Y123" s="12"/>
      <c r="Z123" s="12"/>
      <c r="AA123" s="12"/>
      <c r="AB123" s="12"/>
      <c r="AC123" s="12"/>
      <c r="AD123" s="12"/>
      <c r="AE123" s="12"/>
      <c r="AR123" s="201" t="s">
        <v>77</v>
      </c>
      <c r="AT123" s="202" t="s">
        <v>68</v>
      </c>
      <c r="AU123" s="202" t="s">
        <v>77</v>
      </c>
      <c r="AY123" s="201" t="s">
        <v>128</v>
      </c>
      <c r="BK123" s="203">
        <f>SUM(BK124:BK131)</f>
        <v>0</v>
      </c>
    </row>
    <row r="124" s="2" customFormat="1" ht="21.75" customHeight="1">
      <c r="A124" s="40"/>
      <c r="B124" s="41"/>
      <c r="C124" s="206" t="s">
        <v>787</v>
      </c>
      <c r="D124" s="206" t="s">
        <v>130</v>
      </c>
      <c r="E124" s="207" t="s">
        <v>788</v>
      </c>
      <c r="F124" s="208" t="s">
        <v>789</v>
      </c>
      <c r="G124" s="209" t="s">
        <v>247</v>
      </c>
      <c r="H124" s="210">
        <v>140</v>
      </c>
      <c r="I124" s="211"/>
      <c r="J124" s="212">
        <f>ROUND(I124*H124,2)</f>
        <v>0</v>
      </c>
      <c r="K124" s="208" t="s">
        <v>19</v>
      </c>
      <c r="L124" s="46"/>
      <c r="M124" s="213" t="s">
        <v>19</v>
      </c>
      <c r="N124" s="214" t="s">
        <v>40</v>
      </c>
      <c r="O124" s="86"/>
      <c r="P124" s="215">
        <f>O124*H124</f>
        <v>0</v>
      </c>
      <c r="Q124" s="215">
        <v>4.0000000000000003E-05</v>
      </c>
      <c r="R124" s="215">
        <f>Q124*H124</f>
        <v>0.0056000000000000008</v>
      </c>
      <c r="S124" s="215">
        <v>0</v>
      </c>
      <c r="T124" s="216">
        <f>S124*H124</f>
        <v>0</v>
      </c>
      <c r="U124" s="40"/>
      <c r="V124" s="40"/>
      <c r="W124" s="40"/>
      <c r="X124" s="40"/>
      <c r="Y124" s="40"/>
      <c r="Z124" s="40"/>
      <c r="AA124" s="40"/>
      <c r="AB124" s="40"/>
      <c r="AC124" s="40"/>
      <c r="AD124" s="40"/>
      <c r="AE124" s="40"/>
      <c r="AR124" s="217" t="s">
        <v>135</v>
      </c>
      <c r="AT124" s="217" t="s">
        <v>130</v>
      </c>
      <c r="AU124" s="217" t="s">
        <v>79</v>
      </c>
      <c r="AY124" s="19" t="s">
        <v>128</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135</v>
      </c>
      <c r="BM124" s="217" t="s">
        <v>790</v>
      </c>
    </row>
    <row r="125" s="2" customFormat="1">
      <c r="A125" s="40"/>
      <c r="B125" s="41"/>
      <c r="C125" s="42"/>
      <c r="D125" s="226" t="s">
        <v>160</v>
      </c>
      <c r="E125" s="42"/>
      <c r="F125" s="257" t="s">
        <v>791</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160</v>
      </c>
      <c r="AU125" s="19" t="s">
        <v>79</v>
      </c>
    </row>
    <row r="126" s="2" customFormat="1" ht="24.15" customHeight="1">
      <c r="A126" s="40"/>
      <c r="B126" s="41"/>
      <c r="C126" s="206" t="s">
        <v>792</v>
      </c>
      <c r="D126" s="206" t="s">
        <v>130</v>
      </c>
      <c r="E126" s="207" t="s">
        <v>793</v>
      </c>
      <c r="F126" s="208" t="s">
        <v>794</v>
      </c>
      <c r="G126" s="209" t="s">
        <v>679</v>
      </c>
      <c r="H126" s="210">
        <v>2</v>
      </c>
      <c r="I126" s="211"/>
      <c r="J126" s="212">
        <f>ROUND(I126*H126,2)</f>
        <v>0</v>
      </c>
      <c r="K126" s="208" t="s">
        <v>19</v>
      </c>
      <c r="L126" s="46"/>
      <c r="M126" s="213" t="s">
        <v>19</v>
      </c>
      <c r="N126" s="214" t="s">
        <v>40</v>
      </c>
      <c r="O126" s="86"/>
      <c r="P126" s="215">
        <f>O126*H126</f>
        <v>0</v>
      </c>
      <c r="Q126" s="215">
        <v>4.0000000000000003E-05</v>
      </c>
      <c r="R126" s="215">
        <f>Q126*H126</f>
        <v>8.0000000000000007E-05</v>
      </c>
      <c r="S126" s="215">
        <v>0</v>
      </c>
      <c r="T126" s="216">
        <f>S126*H126</f>
        <v>0</v>
      </c>
      <c r="U126" s="40"/>
      <c r="V126" s="40"/>
      <c r="W126" s="40"/>
      <c r="X126" s="40"/>
      <c r="Y126" s="40"/>
      <c r="Z126" s="40"/>
      <c r="AA126" s="40"/>
      <c r="AB126" s="40"/>
      <c r="AC126" s="40"/>
      <c r="AD126" s="40"/>
      <c r="AE126" s="40"/>
      <c r="AR126" s="217" t="s">
        <v>135</v>
      </c>
      <c r="AT126" s="217" t="s">
        <v>130</v>
      </c>
      <c r="AU126" s="217" t="s">
        <v>79</v>
      </c>
      <c r="AY126" s="19" t="s">
        <v>128</v>
      </c>
      <c r="BE126" s="218">
        <f>IF(N126="základní",J126,0)</f>
        <v>0</v>
      </c>
      <c r="BF126" s="218">
        <f>IF(N126="snížená",J126,0)</f>
        <v>0</v>
      </c>
      <c r="BG126" s="218">
        <f>IF(N126="zákl. přenesená",J126,0)</f>
        <v>0</v>
      </c>
      <c r="BH126" s="218">
        <f>IF(N126="sníž. přenesená",J126,0)</f>
        <v>0</v>
      </c>
      <c r="BI126" s="218">
        <f>IF(N126="nulová",J126,0)</f>
        <v>0</v>
      </c>
      <c r="BJ126" s="19" t="s">
        <v>77</v>
      </c>
      <c r="BK126" s="218">
        <f>ROUND(I126*H126,2)</f>
        <v>0</v>
      </c>
      <c r="BL126" s="19" t="s">
        <v>135</v>
      </c>
      <c r="BM126" s="217" t="s">
        <v>795</v>
      </c>
    </row>
    <row r="127" s="2" customFormat="1">
      <c r="A127" s="40"/>
      <c r="B127" s="41"/>
      <c r="C127" s="42"/>
      <c r="D127" s="226" t="s">
        <v>160</v>
      </c>
      <c r="E127" s="42"/>
      <c r="F127" s="257" t="s">
        <v>791</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160</v>
      </c>
      <c r="AU127" s="19" t="s">
        <v>79</v>
      </c>
    </row>
    <row r="128" s="2" customFormat="1" ht="24.15" customHeight="1">
      <c r="A128" s="40"/>
      <c r="B128" s="41"/>
      <c r="C128" s="206" t="s">
        <v>796</v>
      </c>
      <c r="D128" s="206" t="s">
        <v>130</v>
      </c>
      <c r="E128" s="207" t="s">
        <v>797</v>
      </c>
      <c r="F128" s="208" t="s">
        <v>798</v>
      </c>
      <c r="G128" s="209" t="s">
        <v>679</v>
      </c>
      <c r="H128" s="210">
        <v>4</v>
      </c>
      <c r="I128" s="211"/>
      <c r="J128" s="212">
        <f>ROUND(I128*H128,2)</f>
        <v>0</v>
      </c>
      <c r="K128" s="208" t="s">
        <v>19</v>
      </c>
      <c r="L128" s="46"/>
      <c r="M128" s="213" t="s">
        <v>19</v>
      </c>
      <c r="N128" s="214" t="s">
        <v>40</v>
      </c>
      <c r="O128" s="86"/>
      <c r="P128" s="215">
        <f>O128*H128</f>
        <v>0</v>
      </c>
      <c r="Q128" s="215">
        <v>4.0000000000000003E-05</v>
      </c>
      <c r="R128" s="215">
        <f>Q128*H128</f>
        <v>0.00016000000000000001</v>
      </c>
      <c r="S128" s="215">
        <v>0</v>
      </c>
      <c r="T128" s="216">
        <f>S128*H128</f>
        <v>0</v>
      </c>
      <c r="U128" s="40"/>
      <c r="V128" s="40"/>
      <c r="W128" s="40"/>
      <c r="X128" s="40"/>
      <c r="Y128" s="40"/>
      <c r="Z128" s="40"/>
      <c r="AA128" s="40"/>
      <c r="AB128" s="40"/>
      <c r="AC128" s="40"/>
      <c r="AD128" s="40"/>
      <c r="AE128" s="40"/>
      <c r="AR128" s="217" t="s">
        <v>135</v>
      </c>
      <c r="AT128" s="217" t="s">
        <v>130</v>
      </c>
      <c r="AU128" s="217" t="s">
        <v>79</v>
      </c>
      <c r="AY128" s="19" t="s">
        <v>128</v>
      </c>
      <c r="BE128" s="218">
        <f>IF(N128="základní",J128,0)</f>
        <v>0</v>
      </c>
      <c r="BF128" s="218">
        <f>IF(N128="snížená",J128,0)</f>
        <v>0</v>
      </c>
      <c r="BG128" s="218">
        <f>IF(N128="zákl. přenesená",J128,0)</f>
        <v>0</v>
      </c>
      <c r="BH128" s="218">
        <f>IF(N128="sníž. přenesená",J128,0)</f>
        <v>0</v>
      </c>
      <c r="BI128" s="218">
        <f>IF(N128="nulová",J128,0)</f>
        <v>0</v>
      </c>
      <c r="BJ128" s="19" t="s">
        <v>77</v>
      </c>
      <c r="BK128" s="218">
        <f>ROUND(I128*H128,2)</f>
        <v>0</v>
      </c>
      <c r="BL128" s="19" t="s">
        <v>135</v>
      </c>
      <c r="BM128" s="217" t="s">
        <v>799</v>
      </c>
    </row>
    <row r="129" s="2" customFormat="1" ht="16.5" customHeight="1">
      <c r="A129" s="40"/>
      <c r="B129" s="41"/>
      <c r="C129" s="206" t="s">
        <v>800</v>
      </c>
      <c r="D129" s="206" t="s">
        <v>130</v>
      </c>
      <c r="E129" s="207" t="s">
        <v>801</v>
      </c>
      <c r="F129" s="208" t="s">
        <v>802</v>
      </c>
      <c r="G129" s="209" t="s">
        <v>679</v>
      </c>
      <c r="H129" s="210">
        <v>6</v>
      </c>
      <c r="I129" s="211"/>
      <c r="J129" s="212">
        <f>ROUND(I129*H129,2)</f>
        <v>0</v>
      </c>
      <c r="K129" s="208" t="s">
        <v>19</v>
      </c>
      <c r="L129" s="46"/>
      <c r="M129" s="213" t="s">
        <v>19</v>
      </c>
      <c r="N129" s="214" t="s">
        <v>40</v>
      </c>
      <c r="O129" s="86"/>
      <c r="P129" s="215">
        <f>O129*H129</f>
        <v>0</v>
      </c>
      <c r="Q129" s="215">
        <v>4.0000000000000003E-05</v>
      </c>
      <c r="R129" s="215">
        <f>Q129*H129</f>
        <v>0.00024000000000000003</v>
      </c>
      <c r="S129" s="215">
        <v>0</v>
      </c>
      <c r="T129" s="216">
        <f>S129*H129</f>
        <v>0</v>
      </c>
      <c r="U129" s="40"/>
      <c r="V129" s="40"/>
      <c r="W129" s="40"/>
      <c r="X129" s="40"/>
      <c r="Y129" s="40"/>
      <c r="Z129" s="40"/>
      <c r="AA129" s="40"/>
      <c r="AB129" s="40"/>
      <c r="AC129" s="40"/>
      <c r="AD129" s="40"/>
      <c r="AE129" s="40"/>
      <c r="AR129" s="217" t="s">
        <v>135</v>
      </c>
      <c r="AT129" s="217" t="s">
        <v>130</v>
      </c>
      <c r="AU129" s="217" t="s">
        <v>79</v>
      </c>
      <c r="AY129" s="19" t="s">
        <v>128</v>
      </c>
      <c r="BE129" s="218">
        <f>IF(N129="základní",J129,0)</f>
        <v>0</v>
      </c>
      <c r="BF129" s="218">
        <f>IF(N129="snížená",J129,0)</f>
        <v>0</v>
      </c>
      <c r="BG129" s="218">
        <f>IF(N129="zákl. přenesená",J129,0)</f>
        <v>0</v>
      </c>
      <c r="BH129" s="218">
        <f>IF(N129="sníž. přenesená",J129,0)</f>
        <v>0</v>
      </c>
      <c r="BI129" s="218">
        <f>IF(N129="nulová",J129,0)</f>
        <v>0</v>
      </c>
      <c r="BJ129" s="19" t="s">
        <v>77</v>
      </c>
      <c r="BK129" s="218">
        <f>ROUND(I129*H129,2)</f>
        <v>0</v>
      </c>
      <c r="BL129" s="19" t="s">
        <v>135</v>
      </c>
      <c r="BM129" s="217" t="s">
        <v>803</v>
      </c>
    </row>
    <row r="130" s="2" customFormat="1" ht="16.5" customHeight="1">
      <c r="A130" s="40"/>
      <c r="B130" s="41"/>
      <c r="C130" s="206" t="s">
        <v>804</v>
      </c>
      <c r="D130" s="206" t="s">
        <v>130</v>
      </c>
      <c r="E130" s="207" t="s">
        <v>805</v>
      </c>
      <c r="F130" s="208" t="s">
        <v>806</v>
      </c>
      <c r="G130" s="209" t="s">
        <v>679</v>
      </c>
      <c r="H130" s="210">
        <v>60</v>
      </c>
      <c r="I130" s="211"/>
      <c r="J130" s="212">
        <f>ROUND(I130*H130,2)</f>
        <v>0</v>
      </c>
      <c r="K130" s="208" t="s">
        <v>19</v>
      </c>
      <c r="L130" s="46"/>
      <c r="M130" s="213" t="s">
        <v>19</v>
      </c>
      <c r="N130" s="214" t="s">
        <v>40</v>
      </c>
      <c r="O130" s="86"/>
      <c r="P130" s="215">
        <f>O130*H130</f>
        <v>0</v>
      </c>
      <c r="Q130" s="215">
        <v>4.0000000000000003E-05</v>
      </c>
      <c r="R130" s="215">
        <f>Q130*H130</f>
        <v>0.0024000000000000002</v>
      </c>
      <c r="S130" s="215">
        <v>0</v>
      </c>
      <c r="T130" s="216">
        <f>S130*H130</f>
        <v>0</v>
      </c>
      <c r="U130" s="40"/>
      <c r="V130" s="40"/>
      <c r="W130" s="40"/>
      <c r="X130" s="40"/>
      <c r="Y130" s="40"/>
      <c r="Z130" s="40"/>
      <c r="AA130" s="40"/>
      <c r="AB130" s="40"/>
      <c r="AC130" s="40"/>
      <c r="AD130" s="40"/>
      <c r="AE130" s="40"/>
      <c r="AR130" s="217" t="s">
        <v>135</v>
      </c>
      <c r="AT130" s="217" t="s">
        <v>130</v>
      </c>
      <c r="AU130" s="217" t="s">
        <v>79</v>
      </c>
      <c r="AY130" s="19" t="s">
        <v>128</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135</v>
      </c>
      <c r="BM130" s="217" t="s">
        <v>807</v>
      </c>
    </row>
    <row r="131" s="2" customFormat="1" ht="24.15" customHeight="1">
      <c r="A131" s="40"/>
      <c r="B131" s="41"/>
      <c r="C131" s="206" t="s">
        <v>808</v>
      </c>
      <c r="D131" s="206" t="s">
        <v>130</v>
      </c>
      <c r="E131" s="207" t="s">
        <v>809</v>
      </c>
      <c r="F131" s="208" t="s">
        <v>810</v>
      </c>
      <c r="G131" s="209" t="s">
        <v>679</v>
      </c>
      <c r="H131" s="210">
        <v>2</v>
      </c>
      <c r="I131" s="211"/>
      <c r="J131" s="212">
        <f>ROUND(I131*H131,2)</f>
        <v>0</v>
      </c>
      <c r="K131" s="208" t="s">
        <v>19</v>
      </c>
      <c r="L131" s="46"/>
      <c r="M131" s="213" t="s">
        <v>19</v>
      </c>
      <c r="N131" s="214" t="s">
        <v>40</v>
      </c>
      <c r="O131" s="86"/>
      <c r="P131" s="215">
        <f>O131*H131</f>
        <v>0</v>
      </c>
      <c r="Q131" s="215">
        <v>4.0000000000000003E-05</v>
      </c>
      <c r="R131" s="215">
        <f>Q131*H131</f>
        <v>8.0000000000000007E-05</v>
      </c>
      <c r="S131" s="215">
        <v>0</v>
      </c>
      <c r="T131" s="216">
        <f>S131*H131</f>
        <v>0</v>
      </c>
      <c r="U131" s="40"/>
      <c r="V131" s="40"/>
      <c r="W131" s="40"/>
      <c r="X131" s="40"/>
      <c r="Y131" s="40"/>
      <c r="Z131" s="40"/>
      <c r="AA131" s="40"/>
      <c r="AB131" s="40"/>
      <c r="AC131" s="40"/>
      <c r="AD131" s="40"/>
      <c r="AE131" s="40"/>
      <c r="AR131" s="217" t="s">
        <v>135</v>
      </c>
      <c r="AT131" s="217" t="s">
        <v>130</v>
      </c>
      <c r="AU131" s="217" t="s">
        <v>79</v>
      </c>
      <c r="AY131" s="19" t="s">
        <v>128</v>
      </c>
      <c r="BE131" s="218">
        <f>IF(N131="základní",J131,0)</f>
        <v>0</v>
      </c>
      <c r="BF131" s="218">
        <f>IF(N131="snížená",J131,0)</f>
        <v>0</v>
      </c>
      <c r="BG131" s="218">
        <f>IF(N131="zákl. přenesená",J131,0)</f>
        <v>0</v>
      </c>
      <c r="BH131" s="218">
        <f>IF(N131="sníž. přenesená",J131,0)</f>
        <v>0</v>
      </c>
      <c r="BI131" s="218">
        <f>IF(N131="nulová",J131,0)</f>
        <v>0</v>
      </c>
      <c r="BJ131" s="19" t="s">
        <v>77</v>
      </c>
      <c r="BK131" s="218">
        <f>ROUND(I131*H131,2)</f>
        <v>0</v>
      </c>
      <c r="BL131" s="19" t="s">
        <v>135</v>
      </c>
      <c r="BM131" s="217" t="s">
        <v>811</v>
      </c>
    </row>
    <row r="132" s="12" customFormat="1" ht="25.92" customHeight="1">
      <c r="A132" s="12"/>
      <c r="B132" s="190"/>
      <c r="C132" s="191"/>
      <c r="D132" s="192" t="s">
        <v>68</v>
      </c>
      <c r="E132" s="193" t="s">
        <v>258</v>
      </c>
      <c r="F132" s="193" t="s">
        <v>259</v>
      </c>
      <c r="G132" s="191"/>
      <c r="H132" s="191"/>
      <c r="I132" s="194"/>
      <c r="J132" s="195">
        <f>BK132</f>
        <v>0</v>
      </c>
      <c r="K132" s="191"/>
      <c r="L132" s="196"/>
      <c r="M132" s="197"/>
      <c r="N132" s="198"/>
      <c r="O132" s="198"/>
      <c r="P132" s="199">
        <f>P133</f>
        <v>0</v>
      </c>
      <c r="Q132" s="198"/>
      <c r="R132" s="199">
        <f>R133</f>
        <v>0.40139999999999998</v>
      </c>
      <c r="S132" s="198"/>
      <c r="T132" s="200">
        <f>T133</f>
        <v>0</v>
      </c>
      <c r="U132" s="12"/>
      <c r="V132" s="12"/>
      <c r="W132" s="12"/>
      <c r="X132" s="12"/>
      <c r="Y132" s="12"/>
      <c r="Z132" s="12"/>
      <c r="AA132" s="12"/>
      <c r="AB132" s="12"/>
      <c r="AC132" s="12"/>
      <c r="AD132" s="12"/>
      <c r="AE132" s="12"/>
      <c r="AR132" s="201" t="s">
        <v>79</v>
      </c>
      <c r="AT132" s="202" t="s">
        <v>68</v>
      </c>
      <c r="AU132" s="202" t="s">
        <v>69</v>
      </c>
      <c r="AY132" s="201" t="s">
        <v>128</v>
      </c>
      <c r="BK132" s="203">
        <f>BK133</f>
        <v>0</v>
      </c>
    </row>
    <row r="133" s="12" customFormat="1" ht="22.8" customHeight="1">
      <c r="A133" s="12"/>
      <c r="B133" s="190"/>
      <c r="C133" s="191"/>
      <c r="D133" s="192" t="s">
        <v>68</v>
      </c>
      <c r="E133" s="204" t="s">
        <v>812</v>
      </c>
      <c r="F133" s="204" t="s">
        <v>813</v>
      </c>
      <c r="G133" s="191"/>
      <c r="H133" s="191"/>
      <c r="I133" s="194"/>
      <c r="J133" s="205">
        <f>BK133</f>
        <v>0</v>
      </c>
      <c r="K133" s="191"/>
      <c r="L133" s="196"/>
      <c r="M133" s="197"/>
      <c r="N133" s="198"/>
      <c r="O133" s="198"/>
      <c r="P133" s="199">
        <f>SUM(P134:P136)</f>
        <v>0</v>
      </c>
      <c r="Q133" s="198"/>
      <c r="R133" s="199">
        <f>SUM(R134:R136)</f>
        <v>0.40139999999999998</v>
      </c>
      <c r="S133" s="198"/>
      <c r="T133" s="200">
        <f>SUM(T134:T136)</f>
        <v>0</v>
      </c>
      <c r="U133" s="12"/>
      <c r="V133" s="12"/>
      <c r="W133" s="12"/>
      <c r="X133" s="12"/>
      <c r="Y133" s="12"/>
      <c r="Z133" s="12"/>
      <c r="AA133" s="12"/>
      <c r="AB133" s="12"/>
      <c r="AC133" s="12"/>
      <c r="AD133" s="12"/>
      <c r="AE133" s="12"/>
      <c r="AR133" s="201" t="s">
        <v>79</v>
      </c>
      <c r="AT133" s="202" t="s">
        <v>68</v>
      </c>
      <c r="AU133" s="202" t="s">
        <v>77</v>
      </c>
      <c r="AY133" s="201" t="s">
        <v>128</v>
      </c>
      <c r="BK133" s="203">
        <f>SUM(BK134:BK136)</f>
        <v>0</v>
      </c>
    </row>
    <row r="134" s="2" customFormat="1" ht="16.5" customHeight="1">
      <c r="A134" s="40"/>
      <c r="B134" s="41"/>
      <c r="C134" s="206" t="s">
        <v>814</v>
      </c>
      <c r="D134" s="206" t="s">
        <v>130</v>
      </c>
      <c r="E134" s="207" t="s">
        <v>815</v>
      </c>
      <c r="F134" s="208" t="s">
        <v>816</v>
      </c>
      <c r="G134" s="209" t="s">
        <v>684</v>
      </c>
      <c r="H134" s="210">
        <v>2</v>
      </c>
      <c r="I134" s="211"/>
      <c r="J134" s="212">
        <f>ROUND(I134*H134,2)</f>
        <v>0</v>
      </c>
      <c r="K134" s="208" t="s">
        <v>19</v>
      </c>
      <c r="L134" s="46"/>
      <c r="M134" s="213" t="s">
        <v>19</v>
      </c>
      <c r="N134" s="214" t="s">
        <v>40</v>
      </c>
      <c r="O134" s="86"/>
      <c r="P134" s="215">
        <f>O134*H134</f>
        <v>0</v>
      </c>
      <c r="Q134" s="215">
        <v>0.10035</v>
      </c>
      <c r="R134" s="215">
        <f>Q134*H134</f>
        <v>0.20069999999999999</v>
      </c>
      <c r="S134" s="215">
        <v>0</v>
      </c>
      <c r="T134" s="216">
        <f>S134*H134</f>
        <v>0</v>
      </c>
      <c r="U134" s="40"/>
      <c r="V134" s="40"/>
      <c r="W134" s="40"/>
      <c r="X134" s="40"/>
      <c r="Y134" s="40"/>
      <c r="Z134" s="40"/>
      <c r="AA134" s="40"/>
      <c r="AB134" s="40"/>
      <c r="AC134" s="40"/>
      <c r="AD134" s="40"/>
      <c r="AE134" s="40"/>
      <c r="AR134" s="217" t="s">
        <v>244</v>
      </c>
      <c r="AT134" s="217" t="s">
        <v>130</v>
      </c>
      <c r="AU134" s="217" t="s">
        <v>79</v>
      </c>
      <c r="AY134" s="19" t="s">
        <v>128</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244</v>
      </c>
      <c r="BM134" s="217" t="s">
        <v>817</v>
      </c>
    </row>
    <row r="135" s="2" customFormat="1" ht="16.5" customHeight="1">
      <c r="A135" s="40"/>
      <c r="B135" s="41"/>
      <c r="C135" s="206" t="s">
        <v>818</v>
      </c>
      <c r="D135" s="206" t="s">
        <v>130</v>
      </c>
      <c r="E135" s="207" t="s">
        <v>819</v>
      </c>
      <c r="F135" s="208" t="s">
        <v>820</v>
      </c>
      <c r="G135" s="209" t="s">
        <v>684</v>
      </c>
      <c r="H135" s="210">
        <v>1</v>
      </c>
      <c r="I135" s="211"/>
      <c r="J135" s="212">
        <f>ROUND(I135*H135,2)</f>
        <v>0</v>
      </c>
      <c r="K135" s="208" t="s">
        <v>19</v>
      </c>
      <c r="L135" s="46"/>
      <c r="M135" s="213" t="s">
        <v>19</v>
      </c>
      <c r="N135" s="214" t="s">
        <v>40</v>
      </c>
      <c r="O135" s="86"/>
      <c r="P135" s="215">
        <f>O135*H135</f>
        <v>0</v>
      </c>
      <c r="Q135" s="215">
        <v>0.10035</v>
      </c>
      <c r="R135" s="215">
        <f>Q135*H135</f>
        <v>0.10035</v>
      </c>
      <c r="S135" s="215">
        <v>0</v>
      </c>
      <c r="T135" s="216">
        <f>S135*H135</f>
        <v>0</v>
      </c>
      <c r="U135" s="40"/>
      <c r="V135" s="40"/>
      <c r="W135" s="40"/>
      <c r="X135" s="40"/>
      <c r="Y135" s="40"/>
      <c r="Z135" s="40"/>
      <c r="AA135" s="40"/>
      <c r="AB135" s="40"/>
      <c r="AC135" s="40"/>
      <c r="AD135" s="40"/>
      <c r="AE135" s="40"/>
      <c r="AR135" s="217" t="s">
        <v>244</v>
      </c>
      <c r="AT135" s="217" t="s">
        <v>130</v>
      </c>
      <c r="AU135" s="217" t="s">
        <v>79</v>
      </c>
      <c r="AY135" s="19" t="s">
        <v>128</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244</v>
      </c>
      <c r="BM135" s="217" t="s">
        <v>821</v>
      </c>
    </row>
    <row r="136" s="2" customFormat="1" ht="16.5" customHeight="1">
      <c r="A136" s="40"/>
      <c r="B136" s="41"/>
      <c r="C136" s="206" t="s">
        <v>822</v>
      </c>
      <c r="D136" s="206" t="s">
        <v>130</v>
      </c>
      <c r="E136" s="207" t="s">
        <v>823</v>
      </c>
      <c r="F136" s="208" t="s">
        <v>824</v>
      </c>
      <c r="G136" s="209" t="s">
        <v>684</v>
      </c>
      <c r="H136" s="210">
        <v>1</v>
      </c>
      <c r="I136" s="211"/>
      <c r="J136" s="212">
        <f>ROUND(I136*H136,2)</f>
        <v>0</v>
      </c>
      <c r="K136" s="208" t="s">
        <v>19</v>
      </c>
      <c r="L136" s="46"/>
      <c r="M136" s="272" t="s">
        <v>19</v>
      </c>
      <c r="N136" s="273" t="s">
        <v>40</v>
      </c>
      <c r="O136" s="270"/>
      <c r="P136" s="274">
        <f>O136*H136</f>
        <v>0</v>
      </c>
      <c r="Q136" s="274">
        <v>0.10035</v>
      </c>
      <c r="R136" s="274">
        <f>Q136*H136</f>
        <v>0.10035</v>
      </c>
      <c r="S136" s="274">
        <v>0</v>
      </c>
      <c r="T136" s="275">
        <f>S136*H136</f>
        <v>0</v>
      </c>
      <c r="U136" s="40"/>
      <c r="V136" s="40"/>
      <c r="W136" s="40"/>
      <c r="X136" s="40"/>
      <c r="Y136" s="40"/>
      <c r="Z136" s="40"/>
      <c r="AA136" s="40"/>
      <c r="AB136" s="40"/>
      <c r="AC136" s="40"/>
      <c r="AD136" s="40"/>
      <c r="AE136" s="40"/>
      <c r="AR136" s="217" t="s">
        <v>244</v>
      </c>
      <c r="AT136" s="217" t="s">
        <v>130</v>
      </c>
      <c r="AU136" s="217" t="s">
        <v>79</v>
      </c>
      <c r="AY136" s="19" t="s">
        <v>128</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244</v>
      </c>
      <c r="BM136" s="217" t="s">
        <v>825</v>
      </c>
    </row>
    <row r="137" s="2" customFormat="1" ht="6.96" customHeight="1">
      <c r="A137" s="40"/>
      <c r="B137" s="61"/>
      <c r="C137" s="62"/>
      <c r="D137" s="62"/>
      <c r="E137" s="62"/>
      <c r="F137" s="62"/>
      <c r="G137" s="62"/>
      <c r="H137" s="62"/>
      <c r="I137" s="62"/>
      <c r="J137" s="62"/>
      <c r="K137" s="62"/>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mnfSYIdw7RVRDo0Uf8x0yw8YgWvoCsutBt5+Kjb6M+5hFHK6zycHxEAcko7e7SUD0drmp12IRnFqqLe0mlgt+w==" hashValue="z/dKsVPEZTQ9PjWQErmFjBvKjyDw28thkKRS9e4/C+MC2p3TPez642AgOx4xIL1tcV1KoGVeEoAM3g7wmHZTig==" algorithmName="SHA-512" password="CC35"/>
  <autoFilter ref="C83:K13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88</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Klatovy - Plavecký bazén , Stav.práce z důvodu nerealizace Obslužného objektu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826</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22. 3. 2024</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ROUND((SUM(BE83:BE112)),  2)</f>
        <v>0</v>
      </c>
      <c r="G33" s="40"/>
      <c r="H33" s="40"/>
      <c r="I33" s="150">
        <v>0.20999999999999999</v>
      </c>
      <c r="J33" s="149">
        <f>ROUND(((SUM(BE83:BE112))*I33),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ROUND((SUM(BF83:BF112)),  2)</f>
        <v>0</v>
      </c>
      <c r="G34" s="40"/>
      <c r="H34" s="40"/>
      <c r="I34" s="150">
        <v>0.14999999999999999</v>
      </c>
      <c r="J34" s="149">
        <f>ROUND(((SUM(BF83:BF112))*I34),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ROUND((SUM(BG83:BG112)),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ROUND((SUM(BH83:BH112)),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ROUND((SUM(BI83:BI112)),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101</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Klatovy - Plavecký bazén , Stav.práce z důvodu nerealizace Obslužného objektu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KLAT0109 - Zemní práce pro technolog.bazénu</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22. 3. 2024</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102</v>
      </c>
      <c r="D57" s="164"/>
      <c r="E57" s="164"/>
      <c r="F57" s="164"/>
      <c r="G57" s="164"/>
      <c r="H57" s="164"/>
      <c r="I57" s="164"/>
      <c r="J57" s="165" t="s">
        <v>103</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J83</f>
        <v>0</v>
      </c>
      <c r="K59" s="42"/>
      <c r="L59" s="136"/>
      <c r="S59" s="40"/>
      <c r="T59" s="40"/>
      <c r="U59" s="40"/>
      <c r="V59" s="40"/>
      <c r="W59" s="40"/>
      <c r="X59" s="40"/>
      <c r="Y59" s="40"/>
      <c r="Z59" s="40"/>
      <c r="AA59" s="40"/>
      <c r="AB59" s="40"/>
      <c r="AC59" s="40"/>
      <c r="AD59" s="40"/>
      <c r="AE59" s="40"/>
      <c r="AU59" s="19" t="s">
        <v>104</v>
      </c>
    </row>
    <row r="60" s="9" customFormat="1" ht="24.96" customHeight="1">
      <c r="A60" s="9"/>
      <c r="B60" s="167"/>
      <c r="C60" s="168"/>
      <c r="D60" s="169" t="s">
        <v>105</v>
      </c>
      <c r="E60" s="170"/>
      <c r="F60" s="170"/>
      <c r="G60" s="170"/>
      <c r="H60" s="170"/>
      <c r="I60" s="170"/>
      <c r="J60" s="171">
        <f>J84</f>
        <v>0</v>
      </c>
      <c r="K60" s="168"/>
      <c r="L60" s="172"/>
      <c r="S60" s="9"/>
      <c r="T60" s="9"/>
      <c r="U60" s="9"/>
      <c r="V60" s="9"/>
      <c r="W60" s="9"/>
      <c r="X60" s="9"/>
      <c r="Y60" s="9"/>
      <c r="Z60" s="9"/>
      <c r="AA60" s="9"/>
      <c r="AB60" s="9"/>
      <c r="AC60" s="9"/>
      <c r="AD60" s="9"/>
      <c r="AE60" s="9"/>
    </row>
    <row r="61" s="10" customFormat="1" ht="19.92" customHeight="1">
      <c r="A61" s="10"/>
      <c r="B61" s="173"/>
      <c r="C61" s="174"/>
      <c r="D61" s="175" t="s">
        <v>106</v>
      </c>
      <c r="E61" s="176"/>
      <c r="F61" s="176"/>
      <c r="G61" s="176"/>
      <c r="H61" s="176"/>
      <c r="I61" s="176"/>
      <c r="J61" s="177">
        <f>J85</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827</v>
      </c>
      <c r="E62" s="176"/>
      <c r="F62" s="176"/>
      <c r="G62" s="176"/>
      <c r="H62" s="176"/>
      <c r="I62" s="176"/>
      <c r="J62" s="177">
        <f>J103</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110</v>
      </c>
      <c r="E63" s="176"/>
      <c r="F63" s="176"/>
      <c r="G63" s="176"/>
      <c r="H63" s="176"/>
      <c r="I63" s="176"/>
      <c r="J63" s="177">
        <f>J109</f>
        <v>0</v>
      </c>
      <c r="K63" s="174"/>
      <c r="L63" s="178"/>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3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3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36"/>
      <c r="S69" s="40"/>
      <c r="T69" s="40"/>
      <c r="U69" s="40"/>
      <c r="V69" s="40"/>
      <c r="W69" s="40"/>
      <c r="X69" s="40"/>
      <c r="Y69" s="40"/>
      <c r="Z69" s="40"/>
      <c r="AA69" s="40"/>
      <c r="AB69" s="40"/>
      <c r="AC69" s="40"/>
      <c r="AD69" s="40"/>
      <c r="AE69" s="40"/>
    </row>
    <row r="70" s="2" customFormat="1" ht="24.96" customHeight="1">
      <c r="A70" s="40"/>
      <c r="B70" s="41"/>
      <c r="C70" s="25" t="s">
        <v>113</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26.25" customHeight="1">
      <c r="A73" s="40"/>
      <c r="B73" s="41"/>
      <c r="C73" s="42"/>
      <c r="D73" s="42"/>
      <c r="E73" s="162" t="str">
        <f>E7</f>
        <v>Klatovy - Plavecký bazén , Stav.práce z důvodu nerealizace Obslužného objektu</v>
      </c>
      <c r="F73" s="34"/>
      <c r="G73" s="34"/>
      <c r="H73" s="34"/>
      <c r="I73" s="42"/>
      <c r="J73" s="42"/>
      <c r="K73" s="42"/>
      <c r="L73" s="136"/>
      <c r="S73" s="40"/>
      <c r="T73" s="40"/>
      <c r="U73" s="40"/>
      <c r="V73" s="40"/>
      <c r="W73" s="40"/>
      <c r="X73" s="40"/>
      <c r="Y73" s="40"/>
      <c r="Z73" s="40"/>
      <c r="AA73" s="40"/>
      <c r="AB73" s="40"/>
      <c r="AC73" s="40"/>
      <c r="AD73" s="40"/>
      <c r="AE73" s="40"/>
    </row>
    <row r="74" s="2" customFormat="1" ht="12" customHeight="1">
      <c r="A74" s="40"/>
      <c r="B74" s="41"/>
      <c r="C74" s="34" t="s">
        <v>99</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71" t="str">
        <f>E9</f>
        <v>KLAT0109 - Zemní práce pro technolog.bazénu</v>
      </c>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22. 3. 2024</v>
      </c>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 xml:space="preserve"> </v>
      </c>
      <c r="G79" s="42"/>
      <c r="H79" s="42"/>
      <c r="I79" s="34" t="s">
        <v>30</v>
      </c>
      <c r="J79" s="38" t="str">
        <f>E21</f>
        <v xml:space="preserve"> </v>
      </c>
      <c r="K79" s="42"/>
      <c r="L79" s="136"/>
      <c r="S79" s="40"/>
      <c r="T79" s="40"/>
      <c r="U79" s="40"/>
      <c r="V79" s="40"/>
      <c r="W79" s="40"/>
      <c r="X79" s="40"/>
      <c r="Y79" s="40"/>
      <c r="Z79" s="40"/>
      <c r="AA79" s="40"/>
      <c r="AB79" s="40"/>
      <c r="AC79" s="40"/>
      <c r="AD79" s="40"/>
      <c r="AE79" s="40"/>
    </row>
    <row r="80" s="2" customFormat="1" ht="15.15" customHeight="1">
      <c r="A80" s="40"/>
      <c r="B80" s="41"/>
      <c r="C80" s="34" t="s">
        <v>28</v>
      </c>
      <c r="D80" s="42"/>
      <c r="E80" s="42"/>
      <c r="F80" s="29" t="str">
        <f>IF(E18="","",E18)</f>
        <v>Vyplň údaj</v>
      </c>
      <c r="G80" s="42"/>
      <c r="H80" s="42"/>
      <c r="I80" s="34" t="s">
        <v>32</v>
      </c>
      <c r="J80" s="38" t="str">
        <f>E24</f>
        <v xml:space="preserve"> </v>
      </c>
      <c r="K80" s="42"/>
      <c r="L80" s="13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11" customFormat="1" ht="29.28" customHeight="1">
      <c r="A82" s="179"/>
      <c r="B82" s="180"/>
      <c r="C82" s="181" t="s">
        <v>114</v>
      </c>
      <c r="D82" s="182" t="s">
        <v>54</v>
      </c>
      <c r="E82" s="182" t="s">
        <v>50</v>
      </c>
      <c r="F82" s="182" t="s">
        <v>51</v>
      </c>
      <c r="G82" s="182" t="s">
        <v>115</v>
      </c>
      <c r="H82" s="182" t="s">
        <v>116</v>
      </c>
      <c r="I82" s="182" t="s">
        <v>117</v>
      </c>
      <c r="J82" s="182" t="s">
        <v>103</v>
      </c>
      <c r="K82" s="183" t="s">
        <v>118</v>
      </c>
      <c r="L82" s="184"/>
      <c r="M82" s="94" t="s">
        <v>19</v>
      </c>
      <c r="N82" s="95" t="s">
        <v>39</v>
      </c>
      <c r="O82" s="95" t="s">
        <v>119</v>
      </c>
      <c r="P82" s="95" t="s">
        <v>120</v>
      </c>
      <c r="Q82" s="95" t="s">
        <v>121</v>
      </c>
      <c r="R82" s="95" t="s">
        <v>122</v>
      </c>
      <c r="S82" s="95" t="s">
        <v>123</v>
      </c>
      <c r="T82" s="96" t="s">
        <v>124</v>
      </c>
      <c r="U82" s="179"/>
      <c r="V82" s="179"/>
      <c r="W82" s="179"/>
      <c r="X82" s="179"/>
      <c r="Y82" s="179"/>
      <c r="Z82" s="179"/>
      <c r="AA82" s="179"/>
      <c r="AB82" s="179"/>
      <c r="AC82" s="179"/>
      <c r="AD82" s="179"/>
      <c r="AE82" s="179"/>
    </row>
    <row r="83" s="2" customFormat="1" ht="22.8" customHeight="1">
      <c r="A83" s="40"/>
      <c r="B83" s="41"/>
      <c r="C83" s="101" t="s">
        <v>125</v>
      </c>
      <c r="D83" s="42"/>
      <c r="E83" s="42"/>
      <c r="F83" s="42"/>
      <c r="G83" s="42"/>
      <c r="H83" s="42"/>
      <c r="I83" s="42"/>
      <c r="J83" s="185">
        <f>BK83</f>
        <v>0</v>
      </c>
      <c r="K83" s="42"/>
      <c r="L83" s="46"/>
      <c r="M83" s="97"/>
      <c r="N83" s="186"/>
      <c r="O83" s="98"/>
      <c r="P83" s="187">
        <f>P84</f>
        <v>0</v>
      </c>
      <c r="Q83" s="98"/>
      <c r="R83" s="187">
        <f>R84</f>
        <v>33.93</v>
      </c>
      <c r="S83" s="98"/>
      <c r="T83" s="188">
        <f>T84</f>
        <v>0</v>
      </c>
      <c r="U83" s="40"/>
      <c r="V83" s="40"/>
      <c r="W83" s="40"/>
      <c r="X83" s="40"/>
      <c r="Y83" s="40"/>
      <c r="Z83" s="40"/>
      <c r="AA83" s="40"/>
      <c r="AB83" s="40"/>
      <c r="AC83" s="40"/>
      <c r="AD83" s="40"/>
      <c r="AE83" s="40"/>
      <c r="AT83" s="19" t="s">
        <v>68</v>
      </c>
      <c r="AU83" s="19" t="s">
        <v>104</v>
      </c>
      <c r="BK83" s="189">
        <f>BK84</f>
        <v>0</v>
      </c>
    </row>
    <row r="84" s="12" customFormat="1" ht="25.92" customHeight="1">
      <c r="A84" s="12"/>
      <c r="B84" s="190"/>
      <c r="C84" s="191"/>
      <c r="D84" s="192" t="s">
        <v>68</v>
      </c>
      <c r="E84" s="193" t="s">
        <v>126</v>
      </c>
      <c r="F84" s="193" t="s">
        <v>127</v>
      </c>
      <c r="G84" s="191"/>
      <c r="H84" s="191"/>
      <c r="I84" s="194"/>
      <c r="J84" s="195">
        <f>BK84</f>
        <v>0</v>
      </c>
      <c r="K84" s="191"/>
      <c r="L84" s="196"/>
      <c r="M84" s="197"/>
      <c r="N84" s="198"/>
      <c r="O84" s="198"/>
      <c r="P84" s="199">
        <f>P85+P103+P109</f>
        <v>0</v>
      </c>
      <c r="Q84" s="198"/>
      <c r="R84" s="199">
        <f>R85+R103+R109</f>
        <v>33.93</v>
      </c>
      <c r="S84" s="198"/>
      <c r="T84" s="200">
        <f>T85+T103+T109</f>
        <v>0</v>
      </c>
      <c r="U84" s="12"/>
      <c r="V84" s="12"/>
      <c r="W84" s="12"/>
      <c r="X84" s="12"/>
      <c r="Y84" s="12"/>
      <c r="Z84" s="12"/>
      <c r="AA84" s="12"/>
      <c r="AB84" s="12"/>
      <c r="AC84" s="12"/>
      <c r="AD84" s="12"/>
      <c r="AE84" s="12"/>
      <c r="AR84" s="201" t="s">
        <v>77</v>
      </c>
      <c r="AT84" s="202" t="s">
        <v>68</v>
      </c>
      <c r="AU84" s="202" t="s">
        <v>69</v>
      </c>
      <c r="AY84" s="201" t="s">
        <v>128</v>
      </c>
      <c r="BK84" s="203">
        <f>BK85+BK103+BK109</f>
        <v>0</v>
      </c>
    </row>
    <row r="85" s="12" customFormat="1" ht="22.8" customHeight="1">
      <c r="A85" s="12"/>
      <c r="B85" s="190"/>
      <c r="C85" s="191"/>
      <c r="D85" s="192" t="s">
        <v>68</v>
      </c>
      <c r="E85" s="204" t="s">
        <v>77</v>
      </c>
      <c r="F85" s="204" t="s">
        <v>129</v>
      </c>
      <c r="G85" s="191"/>
      <c r="H85" s="191"/>
      <c r="I85" s="194"/>
      <c r="J85" s="205">
        <f>BK85</f>
        <v>0</v>
      </c>
      <c r="K85" s="191"/>
      <c r="L85" s="196"/>
      <c r="M85" s="197"/>
      <c r="N85" s="198"/>
      <c r="O85" s="198"/>
      <c r="P85" s="199">
        <f>SUM(P86:P102)</f>
        <v>0</v>
      </c>
      <c r="Q85" s="198"/>
      <c r="R85" s="199">
        <f>SUM(R86:R102)</f>
        <v>33.93</v>
      </c>
      <c r="S85" s="198"/>
      <c r="T85" s="200">
        <f>SUM(T86:T102)</f>
        <v>0</v>
      </c>
      <c r="U85" s="12"/>
      <c r="V85" s="12"/>
      <c r="W85" s="12"/>
      <c r="X85" s="12"/>
      <c r="Y85" s="12"/>
      <c r="Z85" s="12"/>
      <c r="AA85" s="12"/>
      <c r="AB85" s="12"/>
      <c r="AC85" s="12"/>
      <c r="AD85" s="12"/>
      <c r="AE85" s="12"/>
      <c r="AR85" s="201" t="s">
        <v>77</v>
      </c>
      <c r="AT85" s="202" t="s">
        <v>68</v>
      </c>
      <c r="AU85" s="202" t="s">
        <v>77</v>
      </c>
      <c r="AY85" s="201" t="s">
        <v>128</v>
      </c>
      <c r="BK85" s="203">
        <f>SUM(BK86:BK102)</f>
        <v>0</v>
      </c>
    </row>
    <row r="86" s="2" customFormat="1" ht="44.25" customHeight="1">
      <c r="A86" s="40"/>
      <c r="B86" s="41"/>
      <c r="C86" s="206" t="s">
        <v>77</v>
      </c>
      <c r="D86" s="206" t="s">
        <v>130</v>
      </c>
      <c r="E86" s="207" t="s">
        <v>828</v>
      </c>
      <c r="F86" s="208" t="s">
        <v>829</v>
      </c>
      <c r="G86" s="209" t="s">
        <v>133</v>
      </c>
      <c r="H86" s="210">
        <v>27.143999999999998</v>
      </c>
      <c r="I86" s="211"/>
      <c r="J86" s="212">
        <f>ROUND(I86*H86,2)</f>
        <v>0</v>
      </c>
      <c r="K86" s="208" t="s">
        <v>172</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135</v>
      </c>
      <c r="AT86" s="217" t="s">
        <v>130</v>
      </c>
      <c r="AU86" s="217" t="s">
        <v>79</v>
      </c>
      <c r="AY86" s="19" t="s">
        <v>128</v>
      </c>
      <c r="BE86" s="218">
        <f>IF(N86="základní",J86,0)</f>
        <v>0</v>
      </c>
      <c r="BF86" s="218">
        <f>IF(N86="snížená",J86,0)</f>
        <v>0</v>
      </c>
      <c r="BG86" s="218">
        <f>IF(N86="zákl. přenesená",J86,0)</f>
        <v>0</v>
      </c>
      <c r="BH86" s="218">
        <f>IF(N86="sníž. přenesená",J86,0)</f>
        <v>0</v>
      </c>
      <c r="BI86" s="218">
        <f>IF(N86="nulová",J86,0)</f>
        <v>0</v>
      </c>
      <c r="BJ86" s="19" t="s">
        <v>77</v>
      </c>
      <c r="BK86" s="218">
        <f>ROUND(I86*H86,2)</f>
        <v>0</v>
      </c>
      <c r="BL86" s="19" t="s">
        <v>135</v>
      </c>
      <c r="BM86" s="217" t="s">
        <v>830</v>
      </c>
    </row>
    <row r="87" s="2" customFormat="1">
      <c r="A87" s="40"/>
      <c r="B87" s="41"/>
      <c r="C87" s="42"/>
      <c r="D87" s="219" t="s">
        <v>137</v>
      </c>
      <c r="E87" s="42"/>
      <c r="F87" s="220" t="s">
        <v>831</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9" t="s">
        <v>137</v>
      </c>
      <c r="AU87" s="19" t="s">
        <v>79</v>
      </c>
    </row>
    <row r="88" s="14" customFormat="1">
      <c r="A88" s="14"/>
      <c r="B88" s="235"/>
      <c r="C88" s="236"/>
      <c r="D88" s="226" t="s">
        <v>139</v>
      </c>
      <c r="E88" s="237" t="s">
        <v>19</v>
      </c>
      <c r="F88" s="238" t="s">
        <v>832</v>
      </c>
      <c r="G88" s="236"/>
      <c r="H88" s="239">
        <v>27.143999999999998</v>
      </c>
      <c r="I88" s="240"/>
      <c r="J88" s="236"/>
      <c r="K88" s="236"/>
      <c r="L88" s="241"/>
      <c r="M88" s="242"/>
      <c r="N88" s="243"/>
      <c r="O88" s="243"/>
      <c r="P88" s="243"/>
      <c r="Q88" s="243"/>
      <c r="R88" s="243"/>
      <c r="S88" s="243"/>
      <c r="T88" s="244"/>
      <c r="U88" s="14"/>
      <c r="V88" s="14"/>
      <c r="W88" s="14"/>
      <c r="X88" s="14"/>
      <c r="Y88" s="14"/>
      <c r="Z88" s="14"/>
      <c r="AA88" s="14"/>
      <c r="AB88" s="14"/>
      <c r="AC88" s="14"/>
      <c r="AD88" s="14"/>
      <c r="AE88" s="14"/>
      <c r="AT88" s="245" t="s">
        <v>139</v>
      </c>
      <c r="AU88" s="245" t="s">
        <v>79</v>
      </c>
      <c r="AV88" s="14" t="s">
        <v>79</v>
      </c>
      <c r="AW88" s="14" t="s">
        <v>31</v>
      </c>
      <c r="AX88" s="14" t="s">
        <v>69</v>
      </c>
      <c r="AY88" s="245" t="s">
        <v>128</v>
      </c>
    </row>
    <row r="89" s="15" customFormat="1">
      <c r="A89" s="15"/>
      <c r="B89" s="246"/>
      <c r="C89" s="247"/>
      <c r="D89" s="226" t="s">
        <v>139</v>
      </c>
      <c r="E89" s="248" t="s">
        <v>19</v>
      </c>
      <c r="F89" s="249" t="s">
        <v>142</v>
      </c>
      <c r="G89" s="247"/>
      <c r="H89" s="250">
        <v>27.143999999999998</v>
      </c>
      <c r="I89" s="251"/>
      <c r="J89" s="247"/>
      <c r="K89" s="247"/>
      <c r="L89" s="252"/>
      <c r="M89" s="253"/>
      <c r="N89" s="254"/>
      <c r="O89" s="254"/>
      <c r="P89" s="254"/>
      <c r="Q89" s="254"/>
      <c r="R89" s="254"/>
      <c r="S89" s="254"/>
      <c r="T89" s="255"/>
      <c r="U89" s="15"/>
      <c r="V89" s="15"/>
      <c r="W89" s="15"/>
      <c r="X89" s="15"/>
      <c r="Y89" s="15"/>
      <c r="Z89" s="15"/>
      <c r="AA89" s="15"/>
      <c r="AB89" s="15"/>
      <c r="AC89" s="15"/>
      <c r="AD89" s="15"/>
      <c r="AE89" s="15"/>
      <c r="AT89" s="256" t="s">
        <v>139</v>
      </c>
      <c r="AU89" s="256" t="s">
        <v>79</v>
      </c>
      <c r="AV89" s="15" t="s">
        <v>135</v>
      </c>
      <c r="AW89" s="15" t="s">
        <v>31</v>
      </c>
      <c r="AX89" s="15" t="s">
        <v>77</v>
      </c>
      <c r="AY89" s="256" t="s">
        <v>128</v>
      </c>
    </row>
    <row r="90" s="2" customFormat="1" ht="62.7" customHeight="1">
      <c r="A90" s="40"/>
      <c r="B90" s="41"/>
      <c r="C90" s="206" t="s">
        <v>79</v>
      </c>
      <c r="D90" s="206" t="s">
        <v>130</v>
      </c>
      <c r="E90" s="207" t="s">
        <v>170</v>
      </c>
      <c r="F90" s="208" t="s">
        <v>171</v>
      </c>
      <c r="G90" s="209" t="s">
        <v>133</v>
      </c>
      <c r="H90" s="210">
        <v>27.143999999999998</v>
      </c>
      <c r="I90" s="211"/>
      <c r="J90" s="212">
        <f>ROUND(I90*H90,2)</f>
        <v>0</v>
      </c>
      <c r="K90" s="208" t="s">
        <v>172</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135</v>
      </c>
      <c r="AT90" s="217" t="s">
        <v>130</v>
      </c>
      <c r="AU90" s="217" t="s">
        <v>79</v>
      </c>
      <c r="AY90" s="19" t="s">
        <v>128</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135</v>
      </c>
      <c r="BM90" s="217" t="s">
        <v>833</v>
      </c>
    </row>
    <row r="91" s="2" customFormat="1">
      <c r="A91" s="40"/>
      <c r="B91" s="41"/>
      <c r="C91" s="42"/>
      <c r="D91" s="219" t="s">
        <v>137</v>
      </c>
      <c r="E91" s="42"/>
      <c r="F91" s="220" t="s">
        <v>174</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137</v>
      </c>
      <c r="AU91" s="19" t="s">
        <v>79</v>
      </c>
    </row>
    <row r="92" s="14" customFormat="1">
      <c r="A92" s="14"/>
      <c r="B92" s="235"/>
      <c r="C92" s="236"/>
      <c r="D92" s="226" t="s">
        <v>139</v>
      </c>
      <c r="E92" s="237" t="s">
        <v>19</v>
      </c>
      <c r="F92" s="238" t="s">
        <v>834</v>
      </c>
      <c r="G92" s="236"/>
      <c r="H92" s="239">
        <v>27.143999999999998</v>
      </c>
      <c r="I92" s="240"/>
      <c r="J92" s="236"/>
      <c r="K92" s="236"/>
      <c r="L92" s="241"/>
      <c r="M92" s="242"/>
      <c r="N92" s="243"/>
      <c r="O92" s="243"/>
      <c r="P92" s="243"/>
      <c r="Q92" s="243"/>
      <c r="R92" s="243"/>
      <c r="S92" s="243"/>
      <c r="T92" s="244"/>
      <c r="U92" s="14"/>
      <c r="V92" s="14"/>
      <c r="W92" s="14"/>
      <c r="X92" s="14"/>
      <c r="Y92" s="14"/>
      <c r="Z92" s="14"/>
      <c r="AA92" s="14"/>
      <c r="AB92" s="14"/>
      <c r="AC92" s="14"/>
      <c r="AD92" s="14"/>
      <c r="AE92" s="14"/>
      <c r="AT92" s="245" t="s">
        <v>139</v>
      </c>
      <c r="AU92" s="245" t="s">
        <v>79</v>
      </c>
      <c r="AV92" s="14" t="s">
        <v>79</v>
      </c>
      <c r="AW92" s="14" t="s">
        <v>31</v>
      </c>
      <c r="AX92" s="14" t="s">
        <v>69</v>
      </c>
      <c r="AY92" s="245" t="s">
        <v>128</v>
      </c>
    </row>
    <row r="93" s="15" customFormat="1">
      <c r="A93" s="15"/>
      <c r="B93" s="246"/>
      <c r="C93" s="247"/>
      <c r="D93" s="226" t="s">
        <v>139</v>
      </c>
      <c r="E93" s="248" t="s">
        <v>19</v>
      </c>
      <c r="F93" s="249" t="s">
        <v>142</v>
      </c>
      <c r="G93" s="247"/>
      <c r="H93" s="250">
        <v>27.143999999999998</v>
      </c>
      <c r="I93" s="251"/>
      <c r="J93" s="247"/>
      <c r="K93" s="247"/>
      <c r="L93" s="252"/>
      <c r="M93" s="253"/>
      <c r="N93" s="254"/>
      <c r="O93" s="254"/>
      <c r="P93" s="254"/>
      <c r="Q93" s="254"/>
      <c r="R93" s="254"/>
      <c r="S93" s="254"/>
      <c r="T93" s="255"/>
      <c r="U93" s="15"/>
      <c r="V93" s="15"/>
      <c r="W93" s="15"/>
      <c r="X93" s="15"/>
      <c r="Y93" s="15"/>
      <c r="Z93" s="15"/>
      <c r="AA93" s="15"/>
      <c r="AB93" s="15"/>
      <c r="AC93" s="15"/>
      <c r="AD93" s="15"/>
      <c r="AE93" s="15"/>
      <c r="AT93" s="256" t="s">
        <v>139</v>
      </c>
      <c r="AU93" s="256" t="s">
        <v>79</v>
      </c>
      <c r="AV93" s="15" t="s">
        <v>135</v>
      </c>
      <c r="AW93" s="15" t="s">
        <v>31</v>
      </c>
      <c r="AX93" s="15" t="s">
        <v>77</v>
      </c>
      <c r="AY93" s="256" t="s">
        <v>128</v>
      </c>
    </row>
    <row r="94" s="2" customFormat="1" ht="16.5" customHeight="1">
      <c r="A94" s="40"/>
      <c r="B94" s="41"/>
      <c r="C94" s="206" t="s">
        <v>148</v>
      </c>
      <c r="D94" s="206" t="s">
        <v>130</v>
      </c>
      <c r="E94" s="207" t="s">
        <v>835</v>
      </c>
      <c r="F94" s="208" t="s">
        <v>180</v>
      </c>
      <c r="G94" s="209" t="s">
        <v>133</v>
      </c>
      <c r="H94" s="210">
        <v>27.143999999999998</v>
      </c>
      <c r="I94" s="211"/>
      <c r="J94" s="212">
        <f>ROUND(I94*H94,2)</f>
        <v>0</v>
      </c>
      <c r="K94" s="208" t="s">
        <v>134</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135</v>
      </c>
      <c r="AT94" s="217" t="s">
        <v>130</v>
      </c>
      <c r="AU94" s="217" t="s">
        <v>79</v>
      </c>
      <c r="AY94" s="19" t="s">
        <v>128</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135</v>
      </c>
      <c r="BM94" s="217" t="s">
        <v>836</v>
      </c>
    </row>
    <row r="95" s="2" customFormat="1">
      <c r="A95" s="40"/>
      <c r="B95" s="41"/>
      <c r="C95" s="42"/>
      <c r="D95" s="219" t="s">
        <v>137</v>
      </c>
      <c r="E95" s="42"/>
      <c r="F95" s="220" t="s">
        <v>837</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137</v>
      </c>
      <c r="AU95" s="19" t="s">
        <v>79</v>
      </c>
    </row>
    <row r="96" s="14" customFormat="1">
      <c r="A96" s="14"/>
      <c r="B96" s="235"/>
      <c r="C96" s="236"/>
      <c r="D96" s="226" t="s">
        <v>139</v>
      </c>
      <c r="E96" s="237" t="s">
        <v>19</v>
      </c>
      <c r="F96" s="238" t="s">
        <v>834</v>
      </c>
      <c r="G96" s="236"/>
      <c r="H96" s="239">
        <v>27.143999999999998</v>
      </c>
      <c r="I96" s="240"/>
      <c r="J96" s="236"/>
      <c r="K96" s="236"/>
      <c r="L96" s="241"/>
      <c r="M96" s="242"/>
      <c r="N96" s="243"/>
      <c r="O96" s="243"/>
      <c r="P96" s="243"/>
      <c r="Q96" s="243"/>
      <c r="R96" s="243"/>
      <c r="S96" s="243"/>
      <c r="T96" s="244"/>
      <c r="U96" s="14"/>
      <c r="V96" s="14"/>
      <c r="W96" s="14"/>
      <c r="X96" s="14"/>
      <c r="Y96" s="14"/>
      <c r="Z96" s="14"/>
      <c r="AA96" s="14"/>
      <c r="AB96" s="14"/>
      <c r="AC96" s="14"/>
      <c r="AD96" s="14"/>
      <c r="AE96" s="14"/>
      <c r="AT96" s="245" t="s">
        <v>139</v>
      </c>
      <c r="AU96" s="245" t="s">
        <v>79</v>
      </c>
      <c r="AV96" s="14" t="s">
        <v>79</v>
      </c>
      <c r="AW96" s="14" t="s">
        <v>31</v>
      </c>
      <c r="AX96" s="14" t="s">
        <v>77</v>
      </c>
      <c r="AY96" s="245" t="s">
        <v>128</v>
      </c>
    </row>
    <row r="97" s="2" customFormat="1" ht="62.7" customHeight="1">
      <c r="A97" s="40"/>
      <c r="B97" s="41"/>
      <c r="C97" s="206" t="s">
        <v>135</v>
      </c>
      <c r="D97" s="206" t="s">
        <v>130</v>
      </c>
      <c r="E97" s="207" t="s">
        <v>838</v>
      </c>
      <c r="F97" s="208" t="s">
        <v>839</v>
      </c>
      <c r="G97" s="209" t="s">
        <v>133</v>
      </c>
      <c r="H97" s="210">
        <v>16.965</v>
      </c>
      <c r="I97" s="211"/>
      <c r="J97" s="212">
        <f>ROUND(I97*H97,2)</f>
        <v>0</v>
      </c>
      <c r="K97" s="208" t="s">
        <v>840</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135</v>
      </c>
      <c r="AT97" s="217" t="s">
        <v>130</v>
      </c>
      <c r="AU97" s="217" t="s">
        <v>79</v>
      </c>
      <c r="AY97" s="19" t="s">
        <v>128</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135</v>
      </c>
      <c r="BM97" s="217" t="s">
        <v>841</v>
      </c>
    </row>
    <row r="98" s="2" customFormat="1">
      <c r="A98" s="40"/>
      <c r="B98" s="41"/>
      <c r="C98" s="42"/>
      <c r="D98" s="226" t="s">
        <v>160</v>
      </c>
      <c r="E98" s="42"/>
      <c r="F98" s="257" t="s">
        <v>842</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160</v>
      </c>
      <c r="AU98" s="19" t="s">
        <v>79</v>
      </c>
    </row>
    <row r="99" s="14" customFormat="1">
      <c r="A99" s="14"/>
      <c r="B99" s="235"/>
      <c r="C99" s="236"/>
      <c r="D99" s="226" t="s">
        <v>139</v>
      </c>
      <c r="E99" s="237" t="s">
        <v>19</v>
      </c>
      <c r="F99" s="238" t="s">
        <v>843</v>
      </c>
      <c r="G99" s="236"/>
      <c r="H99" s="239">
        <v>16.965</v>
      </c>
      <c r="I99" s="240"/>
      <c r="J99" s="236"/>
      <c r="K99" s="236"/>
      <c r="L99" s="241"/>
      <c r="M99" s="242"/>
      <c r="N99" s="243"/>
      <c r="O99" s="243"/>
      <c r="P99" s="243"/>
      <c r="Q99" s="243"/>
      <c r="R99" s="243"/>
      <c r="S99" s="243"/>
      <c r="T99" s="244"/>
      <c r="U99" s="14"/>
      <c r="V99" s="14"/>
      <c r="W99" s="14"/>
      <c r="X99" s="14"/>
      <c r="Y99" s="14"/>
      <c r="Z99" s="14"/>
      <c r="AA99" s="14"/>
      <c r="AB99" s="14"/>
      <c r="AC99" s="14"/>
      <c r="AD99" s="14"/>
      <c r="AE99" s="14"/>
      <c r="AT99" s="245" t="s">
        <v>139</v>
      </c>
      <c r="AU99" s="245" t="s">
        <v>79</v>
      </c>
      <c r="AV99" s="14" t="s">
        <v>79</v>
      </c>
      <c r="AW99" s="14" t="s">
        <v>31</v>
      </c>
      <c r="AX99" s="14" t="s">
        <v>69</v>
      </c>
      <c r="AY99" s="245" t="s">
        <v>128</v>
      </c>
    </row>
    <row r="100" s="15" customFormat="1">
      <c r="A100" s="15"/>
      <c r="B100" s="246"/>
      <c r="C100" s="247"/>
      <c r="D100" s="226" t="s">
        <v>139</v>
      </c>
      <c r="E100" s="248" t="s">
        <v>19</v>
      </c>
      <c r="F100" s="249" t="s">
        <v>142</v>
      </c>
      <c r="G100" s="247"/>
      <c r="H100" s="250">
        <v>16.965</v>
      </c>
      <c r="I100" s="251"/>
      <c r="J100" s="247"/>
      <c r="K100" s="247"/>
      <c r="L100" s="252"/>
      <c r="M100" s="253"/>
      <c r="N100" s="254"/>
      <c r="O100" s="254"/>
      <c r="P100" s="254"/>
      <c r="Q100" s="254"/>
      <c r="R100" s="254"/>
      <c r="S100" s="254"/>
      <c r="T100" s="255"/>
      <c r="U100" s="15"/>
      <c r="V100" s="15"/>
      <c r="W100" s="15"/>
      <c r="X100" s="15"/>
      <c r="Y100" s="15"/>
      <c r="Z100" s="15"/>
      <c r="AA100" s="15"/>
      <c r="AB100" s="15"/>
      <c r="AC100" s="15"/>
      <c r="AD100" s="15"/>
      <c r="AE100" s="15"/>
      <c r="AT100" s="256" t="s">
        <v>139</v>
      </c>
      <c r="AU100" s="256" t="s">
        <v>79</v>
      </c>
      <c r="AV100" s="15" t="s">
        <v>135</v>
      </c>
      <c r="AW100" s="15" t="s">
        <v>31</v>
      </c>
      <c r="AX100" s="15" t="s">
        <v>77</v>
      </c>
      <c r="AY100" s="256" t="s">
        <v>128</v>
      </c>
    </row>
    <row r="101" s="2" customFormat="1" ht="16.5" customHeight="1">
      <c r="A101" s="40"/>
      <c r="B101" s="41"/>
      <c r="C101" s="258" t="s">
        <v>163</v>
      </c>
      <c r="D101" s="258" t="s">
        <v>192</v>
      </c>
      <c r="E101" s="259" t="s">
        <v>844</v>
      </c>
      <c r="F101" s="260" t="s">
        <v>845</v>
      </c>
      <c r="G101" s="261" t="s">
        <v>195</v>
      </c>
      <c r="H101" s="262">
        <v>33.93</v>
      </c>
      <c r="I101" s="263"/>
      <c r="J101" s="264">
        <f>ROUND(I101*H101,2)</f>
        <v>0</v>
      </c>
      <c r="K101" s="260" t="s">
        <v>840</v>
      </c>
      <c r="L101" s="265"/>
      <c r="M101" s="266" t="s">
        <v>19</v>
      </c>
      <c r="N101" s="267" t="s">
        <v>40</v>
      </c>
      <c r="O101" s="86"/>
      <c r="P101" s="215">
        <f>O101*H101</f>
        <v>0</v>
      </c>
      <c r="Q101" s="215">
        <v>1</v>
      </c>
      <c r="R101" s="215">
        <f>Q101*H101</f>
        <v>33.93</v>
      </c>
      <c r="S101" s="215">
        <v>0</v>
      </c>
      <c r="T101" s="216">
        <f>S101*H101</f>
        <v>0</v>
      </c>
      <c r="U101" s="40"/>
      <c r="V101" s="40"/>
      <c r="W101" s="40"/>
      <c r="X101" s="40"/>
      <c r="Y101" s="40"/>
      <c r="Z101" s="40"/>
      <c r="AA101" s="40"/>
      <c r="AB101" s="40"/>
      <c r="AC101" s="40"/>
      <c r="AD101" s="40"/>
      <c r="AE101" s="40"/>
      <c r="AR101" s="217" t="s">
        <v>183</v>
      </c>
      <c r="AT101" s="217" t="s">
        <v>192</v>
      </c>
      <c r="AU101" s="217" t="s">
        <v>79</v>
      </c>
      <c r="AY101" s="19" t="s">
        <v>128</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135</v>
      </c>
      <c r="BM101" s="217" t="s">
        <v>846</v>
      </c>
    </row>
    <row r="102" s="14" customFormat="1">
      <c r="A102" s="14"/>
      <c r="B102" s="235"/>
      <c r="C102" s="236"/>
      <c r="D102" s="226" t="s">
        <v>139</v>
      </c>
      <c r="E102" s="236"/>
      <c r="F102" s="238" t="s">
        <v>847</v>
      </c>
      <c r="G102" s="236"/>
      <c r="H102" s="239">
        <v>33.93</v>
      </c>
      <c r="I102" s="240"/>
      <c r="J102" s="236"/>
      <c r="K102" s="236"/>
      <c r="L102" s="241"/>
      <c r="M102" s="242"/>
      <c r="N102" s="243"/>
      <c r="O102" s="243"/>
      <c r="P102" s="243"/>
      <c r="Q102" s="243"/>
      <c r="R102" s="243"/>
      <c r="S102" s="243"/>
      <c r="T102" s="244"/>
      <c r="U102" s="14"/>
      <c r="V102" s="14"/>
      <c r="W102" s="14"/>
      <c r="X102" s="14"/>
      <c r="Y102" s="14"/>
      <c r="Z102" s="14"/>
      <c r="AA102" s="14"/>
      <c r="AB102" s="14"/>
      <c r="AC102" s="14"/>
      <c r="AD102" s="14"/>
      <c r="AE102" s="14"/>
      <c r="AT102" s="245" t="s">
        <v>139</v>
      </c>
      <c r="AU102" s="245" t="s">
        <v>79</v>
      </c>
      <c r="AV102" s="14" t="s">
        <v>79</v>
      </c>
      <c r="AW102" s="14" t="s">
        <v>4</v>
      </c>
      <c r="AX102" s="14" t="s">
        <v>77</v>
      </c>
      <c r="AY102" s="245" t="s">
        <v>128</v>
      </c>
    </row>
    <row r="103" s="12" customFormat="1" ht="22.8" customHeight="1">
      <c r="A103" s="12"/>
      <c r="B103" s="190"/>
      <c r="C103" s="191"/>
      <c r="D103" s="192" t="s">
        <v>68</v>
      </c>
      <c r="E103" s="204" t="s">
        <v>135</v>
      </c>
      <c r="F103" s="204" t="s">
        <v>848</v>
      </c>
      <c r="G103" s="191"/>
      <c r="H103" s="191"/>
      <c r="I103" s="194"/>
      <c r="J103" s="205">
        <f>BK103</f>
        <v>0</v>
      </c>
      <c r="K103" s="191"/>
      <c r="L103" s="196"/>
      <c r="M103" s="197"/>
      <c r="N103" s="198"/>
      <c r="O103" s="198"/>
      <c r="P103" s="199">
        <f>SUM(P104:P108)</f>
        <v>0</v>
      </c>
      <c r="Q103" s="198"/>
      <c r="R103" s="199">
        <f>SUM(R104:R108)</f>
        <v>0</v>
      </c>
      <c r="S103" s="198"/>
      <c r="T103" s="200">
        <f>SUM(T104:T108)</f>
        <v>0</v>
      </c>
      <c r="U103" s="12"/>
      <c r="V103" s="12"/>
      <c r="W103" s="12"/>
      <c r="X103" s="12"/>
      <c r="Y103" s="12"/>
      <c r="Z103" s="12"/>
      <c r="AA103" s="12"/>
      <c r="AB103" s="12"/>
      <c r="AC103" s="12"/>
      <c r="AD103" s="12"/>
      <c r="AE103" s="12"/>
      <c r="AR103" s="201" t="s">
        <v>77</v>
      </c>
      <c r="AT103" s="202" t="s">
        <v>68</v>
      </c>
      <c r="AU103" s="202" t="s">
        <v>77</v>
      </c>
      <c r="AY103" s="201" t="s">
        <v>128</v>
      </c>
      <c r="BK103" s="203">
        <f>SUM(BK104:BK108)</f>
        <v>0</v>
      </c>
    </row>
    <row r="104" s="2" customFormat="1" ht="33" customHeight="1">
      <c r="A104" s="40"/>
      <c r="B104" s="41"/>
      <c r="C104" s="206" t="s">
        <v>169</v>
      </c>
      <c r="D104" s="206" t="s">
        <v>130</v>
      </c>
      <c r="E104" s="207" t="s">
        <v>849</v>
      </c>
      <c r="F104" s="208" t="s">
        <v>850</v>
      </c>
      <c r="G104" s="209" t="s">
        <v>133</v>
      </c>
      <c r="H104" s="210">
        <v>6.7859999999999996</v>
      </c>
      <c r="I104" s="211"/>
      <c r="J104" s="212">
        <f>ROUND(I104*H104,2)</f>
        <v>0</v>
      </c>
      <c r="K104" s="208" t="s">
        <v>134</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135</v>
      </c>
      <c r="AT104" s="217" t="s">
        <v>130</v>
      </c>
      <c r="AU104" s="217" t="s">
        <v>79</v>
      </c>
      <c r="AY104" s="19" t="s">
        <v>128</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135</v>
      </c>
      <c r="BM104" s="217" t="s">
        <v>851</v>
      </c>
    </row>
    <row r="105" s="2" customFormat="1">
      <c r="A105" s="40"/>
      <c r="B105" s="41"/>
      <c r="C105" s="42"/>
      <c r="D105" s="219" t="s">
        <v>137</v>
      </c>
      <c r="E105" s="42"/>
      <c r="F105" s="220" t="s">
        <v>852</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137</v>
      </c>
      <c r="AU105" s="19" t="s">
        <v>79</v>
      </c>
    </row>
    <row r="106" s="2" customFormat="1">
      <c r="A106" s="40"/>
      <c r="B106" s="41"/>
      <c r="C106" s="42"/>
      <c r="D106" s="226" t="s">
        <v>160</v>
      </c>
      <c r="E106" s="42"/>
      <c r="F106" s="257" t="s">
        <v>853</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160</v>
      </c>
      <c r="AU106" s="19" t="s">
        <v>79</v>
      </c>
    </row>
    <row r="107" s="14" customFormat="1">
      <c r="A107" s="14"/>
      <c r="B107" s="235"/>
      <c r="C107" s="236"/>
      <c r="D107" s="226" t="s">
        <v>139</v>
      </c>
      <c r="E107" s="237" t="s">
        <v>19</v>
      </c>
      <c r="F107" s="238" t="s">
        <v>854</v>
      </c>
      <c r="G107" s="236"/>
      <c r="H107" s="239">
        <v>6.7859999999999996</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139</v>
      </c>
      <c r="AU107" s="245" t="s">
        <v>79</v>
      </c>
      <c r="AV107" s="14" t="s">
        <v>79</v>
      </c>
      <c r="AW107" s="14" t="s">
        <v>31</v>
      </c>
      <c r="AX107" s="14" t="s">
        <v>69</v>
      </c>
      <c r="AY107" s="245" t="s">
        <v>128</v>
      </c>
    </row>
    <row r="108" s="15" customFormat="1">
      <c r="A108" s="15"/>
      <c r="B108" s="246"/>
      <c r="C108" s="247"/>
      <c r="D108" s="226" t="s">
        <v>139</v>
      </c>
      <c r="E108" s="248" t="s">
        <v>19</v>
      </c>
      <c r="F108" s="249" t="s">
        <v>142</v>
      </c>
      <c r="G108" s="247"/>
      <c r="H108" s="250">
        <v>6.7859999999999996</v>
      </c>
      <c r="I108" s="251"/>
      <c r="J108" s="247"/>
      <c r="K108" s="247"/>
      <c r="L108" s="252"/>
      <c r="M108" s="253"/>
      <c r="N108" s="254"/>
      <c r="O108" s="254"/>
      <c r="P108" s="254"/>
      <c r="Q108" s="254"/>
      <c r="R108" s="254"/>
      <c r="S108" s="254"/>
      <c r="T108" s="255"/>
      <c r="U108" s="15"/>
      <c r="V108" s="15"/>
      <c r="W108" s="15"/>
      <c r="X108" s="15"/>
      <c r="Y108" s="15"/>
      <c r="Z108" s="15"/>
      <c r="AA108" s="15"/>
      <c r="AB108" s="15"/>
      <c r="AC108" s="15"/>
      <c r="AD108" s="15"/>
      <c r="AE108" s="15"/>
      <c r="AT108" s="256" t="s">
        <v>139</v>
      </c>
      <c r="AU108" s="256" t="s">
        <v>79</v>
      </c>
      <c r="AV108" s="15" t="s">
        <v>135</v>
      </c>
      <c r="AW108" s="15" t="s">
        <v>31</v>
      </c>
      <c r="AX108" s="15" t="s">
        <v>77</v>
      </c>
      <c r="AY108" s="256" t="s">
        <v>128</v>
      </c>
    </row>
    <row r="109" s="12" customFormat="1" ht="22.8" customHeight="1">
      <c r="A109" s="12"/>
      <c r="B109" s="190"/>
      <c r="C109" s="191"/>
      <c r="D109" s="192" t="s">
        <v>68</v>
      </c>
      <c r="E109" s="204" t="s">
        <v>250</v>
      </c>
      <c r="F109" s="204" t="s">
        <v>251</v>
      </c>
      <c r="G109" s="191"/>
      <c r="H109" s="191"/>
      <c r="I109" s="194"/>
      <c r="J109" s="205">
        <f>BK109</f>
        <v>0</v>
      </c>
      <c r="K109" s="191"/>
      <c r="L109" s="196"/>
      <c r="M109" s="197"/>
      <c r="N109" s="198"/>
      <c r="O109" s="198"/>
      <c r="P109" s="199">
        <f>SUM(P110:P112)</f>
        <v>0</v>
      </c>
      <c r="Q109" s="198"/>
      <c r="R109" s="199">
        <f>SUM(R110:R112)</f>
        <v>0</v>
      </c>
      <c r="S109" s="198"/>
      <c r="T109" s="200">
        <f>SUM(T110:T112)</f>
        <v>0</v>
      </c>
      <c r="U109" s="12"/>
      <c r="V109" s="12"/>
      <c r="W109" s="12"/>
      <c r="X109" s="12"/>
      <c r="Y109" s="12"/>
      <c r="Z109" s="12"/>
      <c r="AA109" s="12"/>
      <c r="AB109" s="12"/>
      <c r="AC109" s="12"/>
      <c r="AD109" s="12"/>
      <c r="AE109" s="12"/>
      <c r="AR109" s="201" t="s">
        <v>77</v>
      </c>
      <c r="AT109" s="202" t="s">
        <v>68</v>
      </c>
      <c r="AU109" s="202" t="s">
        <v>77</v>
      </c>
      <c r="AY109" s="201" t="s">
        <v>128</v>
      </c>
      <c r="BK109" s="203">
        <f>SUM(BK110:BK112)</f>
        <v>0</v>
      </c>
    </row>
    <row r="110" s="2" customFormat="1" ht="49.05" customHeight="1">
      <c r="A110" s="40"/>
      <c r="B110" s="41"/>
      <c r="C110" s="206" t="s">
        <v>178</v>
      </c>
      <c r="D110" s="206" t="s">
        <v>130</v>
      </c>
      <c r="E110" s="207" t="s">
        <v>855</v>
      </c>
      <c r="F110" s="208" t="s">
        <v>856</v>
      </c>
      <c r="G110" s="209" t="s">
        <v>195</v>
      </c>
      <c r="H110" s="210">
        <v>33.93</v>
      </c>
      <c r="I110" s="211"/>
      <c r="J110" s="212">
        <f>ROUND(I110*H110,2)</f>
        <v>0</v>
      </c>
      <c r="K110" s="208" t="s">
        <v>134</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135</v>
      </c>
      <c r="AT110" s="217" t="s">
        <v>130</v>
      </c>
      <c r="AU110" s="217" t="s">
        <v>79</v>
      </c>
      <c r="AY110" s="19" t="s">
        <v>128</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135</v>
      </c>
      <c r="BM110" s="217" t="s">
        <v>857</v>
      </c>
    </row>
    <row r="111" s="2" customFormat="1">
      <c r="A111" s="40"/>
      <c r="B111" s="41"/>
      <c r="C111" s="42"/>
      <c r="D111" s="219" t="s">
        <v>137</v>
      </c>
      <c r="E111" s="42"/>
      <c r="F111" s="220" t="s">
        <v>858</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137</v>
      </c>
      <c r="AU111" s="19" t="s">
        <v>79</v>
      </c>
    </row>
    <row r="112" s="2" customFormat="1">
      <c r="A112" s="40"/>
      <c r="B112" s="41"/>
      <c r="C112" s="42"/>
      <c r="D112" s="226" t="s">
        <v>160</v>
      </c>
      <c r="E112" s="42"/>
      <c r="F112" s="257" t="s">
        <v>859</v>
      </c>
      <c r="G112" s="42"/>
      <c r="H112" s="42"/>
      <c r="I112" s="221"/>
      <c r="J112" s="42"/>
      <c r="K112" s="42"/>
      <c r="L112" s="46"/>
      <c r="M112" s="268"/>
      <c r="N112" s="269"/>
      <c r="O112" s="270"/>
      <c r="P112" s="270"/>
      <c r="Q112" s="270"/>
      <c r="R112" s="270"/>
      <c r="S112" s="270"/>
      <c r="T112" s="271"/>
      <c r="U112" s="40"/>
      <c r="V112" s="40"/>
      <c r="W112" s="40"/>
      <c r="X112" s="40"/>
      <c r="Y112" s="40"/>
      <c r="Z112" s="40"/>
      <c r="AA112" s="40"/>
      <c r="AB112" s="40"/>
      <c r="AC112" s="40"/>
      <c r="AD112" s="40"/>
      <c r="AE112" s="40"/>
      <c r="AT112" s="19" t="s">
        <v>160</v>
      </c>
      <c r="AU112" s="19" t="s">
        <v>79</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lRcJ9tVra2mmH8GKRZmtLA1QSjAIAnuNcFRXzsZ1kJ7T78hbpd/inZmjd4zSWBaGHuhd5mDm2+OEQw0/6XEnaQ==" hashValue="3HD41VQ4Q8dGFYjBhXmWlMtghx+5oxWTwKMcwfZxt0yUQ0KzQolIyb0v/v63crFSJStQIfUX1hNCCMhix/BeAw==" algorithmName="SHA-512" password="CC35"/>
  <autoFilter ref="C82:K112"/>
  <mergeCells count="9">
    <mergeCell ref="E7:H7"/>
    <mergeCell ref="E9:H9"/>
    <mergeCell ref="E18:H18"/>
    <mergeCell ref="E27:H27"/>
    <mergeCell ref="E48:H48"/>
    <mergeCell ref="E50:H50"/>
    <mergeCell ref="E73:H73"/>
    <mergeCell ref="E75:H75"/>
    <mergeCell ref="L2:V2"/>
  </mergeCells>
  <hyperlinks>
    <hyperlink ref="F87" r:id="rId1" display="https://podminky.urs.cz/item/CS_URS_2023_02/132251102"/>
    <hyperlink ref="F91" r:id="rId2" display="https://podminky.urs.cz/item/CS_URS_2023_02/162251102"/>
    <hyperlink ref="F95" r:id="rId3" display="https://podminky.urs.cz/item/CS_URS_2024_01/171201221"/>
    <hyperlink ref="F105" r:id="rId4" display="https://podminky.urs.cz/item/CS_URS_2024_01/451573111"/>
    <hyperlink ref="F111" r:id="rId5" display="https://podminky.urs.cz/item/CS_URS_2024_01/998276101"/>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Klatovy - Plavecký bazén , Stav.práce z důvodu nerealizace Obslužného objektu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860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22. 3. 2024</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ROUND(J87,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ROUND((SUM(BE87:BE191)),  2)</f>
        <v>0</v>
      </c>
      <c r="G33" s="40"/>
      <c r="H33" s="40"/>
      <c r="I33" s="150">
        <v>0.20999999999999999</v>
      </c>
      <c r="J33" s="149">
        <f>ROUND(((SUM(BE87:BE191))*I33),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ROUND((SUM(BF87:BF191)),  2)</f>
        <v>0</v>
      </c>
      <c r="G34" s="40"/>
      <c r="H34" s="40"/>
      <c r="I34" s="150">
        <v>0.14999999999999999</v>
      </c>
      <c r="J34" s="149">
        <f>ROUND(((SUM(BF87:BF191))*I34),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ROUND((SUM(BG87:BG191)),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ROUND((SUM(BH87:BH191)),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ROUND((SUM(BI87:BI191)),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101</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Klatovy - Plavecký bazén , Stav.práce z důvodu nerealizace Obslužného objektu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KLAT0110 - So 3 Zpevněné plochy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22. 3. 2024</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102</v>
      </c>
      <c r="D57" s="164"/>
      <c r="E57" s="164"/>
      <c r="F57" s="164"/>
      <c r="G57" s="164"/>
      <c r="H57" s="164"/>
      <c r="I57" s="164"/>
      <c r="J57" s="165" t="s">
        <v>103</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J87</f>
        <v>0</v>
      </c>
      <c r="K59" s="42"/>
      <c r="L59" s="136"/>
      <c r="S59" s="40"/>
      <c r="T59" s="40"/>
      <c r="U59" s="40"/>
      <c r="V59" s="40"/>
      <c r="W59" s="40"/>
      <c r="X59" s="40"/>
      <c r="Y59" s="40"/>
      <c r="Z59" s="40"/>
      <c r="AA59" s="40"/>
      <c r="AB59" s="40"/>
      <c r="AC59" s="40"/>
      <c r="AD59" s="40"/>
      <c r="AE59" s="40"/>
      <c r="AU59" s="19" t="s">
        <v>104</v>
      </c>
    </row>
    <row r="60" s="9" customFormat="1" ht="24.96" customHeight="1">
      <c r="A60" s="9"/>
      <c r="B60" s="167"/>
      <c r="C60" s="168"/>
      <c r="D60" s="169" t="s">
        <v>105</v>
      </c>
      <c r="E60" s="170"/>
      <c r="F60" s="170"/>
      <c r="G60" s="170"/>
      <c r="H60" s="170"/>
      <c r="I60" s="170"/>
      <c r="J60" s="171">
        <f>J88</f>
        <v>0</v>
      </c>
      <c r="K60" s="168"/>
      <c r="L60" s="172"/>
      <c r="S60" s="9"/>
      <c r="T60" s="9"/>
      <c r="U60" s="9"/>
      <c r="V60" s="9"/>
      <c r="W60" s="9"/>
      <c r="X60" s="9"/>
      <c r="Y60" s="9"/>
      <c r="Z60" s="9"/>
      <c r="AA60" s="9"/>
      <c r="AB60" s="9"/>
      <c r="AC60" s="9"/>
      <c r="AD60" s="9"/>
      <c r="AE60" s="9"/>
    </row>
    <row r="61" s="10" customFormat="1" ht="19.92" customHeight="1">
      <c r="A61" s="10"/>
      <c r="B61" s="173"/>
      <c r="C61" s="174"/>
      <c r="D61" s="175" t="s">
        <v>106</v>
      </c>
      <c r="E61" s="176"/>
      <c r="F61" s="176"/>
      <c r="G61" s="176"/>
      <c r="H61" s="176"/>
      <c r="I61" s="176"/>
      <c r="J61" s="177">
        <f>J89</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107</v>
      </c>
      <c r="E62" s="176"/>
      <c r="F62" s="176"/>
      <c r="G62" s="176"/>
      <c r="H62" s="176"/>
      <c r="I62" s="176"/>
      <c r="J62" s="177">
        <f>J108</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827</v>
      </c>
      <c r="E63" s="176"/>
      <c r="F63" s="176"/>
      <c r="G63" s="176"/>
      <c r="H63" s="176"/>
      <c r="I63" s="176"/>
      <c r="J63" s="177">
        <f>J129</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861</v>
      </c>
      <c r="E64" s="176"/>
      <c r="F64" s="176"/>
      <c r="G64" s="176"/>
      <c r="H64" s="176"/>
      <c r="I64" s="176"/>
      <c r="J64" s="177">
        <f>J161</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285</v>
      </c>
      <c r="E65" s="176"/>
      <c r="F65" s="176"/>
      <c r="G65" s="176"/>
      <c r="H65" s="176"/>
      <c r="I65" s="176"/>
      <c r="J65" s="177">
        <f>J175</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109</v>
      </c>
      <c r="E66" s="176"/>
      <c r="F66" s="176"/>
      <c r="G66" s="176"/>
      <c r="H66" s="176"/>
      <c r="I66" s="176"/>
      <c r="J66" s="177">
        <f>J181</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110</v>
      </c>
      <c r="E67" s="176"/>
      <c r="F67" s="176"/>
      <c r="G67" s="176"/>
      <c r="H67" s="176"/>
      <c r="I67" s="176"/>
      <c r="J67" s="177">
        <f>J189</f>
        <v>0</v>
      </c>
      <c r="K67" s="174"/>
      <c r="L67" s="178"/>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3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36"/>
      <c r="S73" s="40"/>
      <c r="T73" s="40"/>
      <c r="U73" s="40"/>
      <c r="V73" s="40"/>
      <c r="W73" s="40"/>
      <c r="X73" s="40"/>
      <c r="Y73" s="40"/>
      <c r="Z73" s="40"/>
      <c r="AA73" s="40"/>
      <c r="AB73" s="40"/>
      <c r="AC73" s="40"/>
      <c r="AD73" s="40"/>
      <c r="AE73" s="40"/>
    </row>
    <row r="74" s="2" customFormat="1" ht="24.96" customHeight="1">
      <c r="A74" s="40"/>
      <c r="B74" s="41"/>
      <c r="C74" s="25" t="s">
        <v>113</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26.25" customHeight="1">
      <c r="A77" s="40"/>
      <c r="B77" s="41"/>
      <c r="C77" s="42"/>
      <c r="D77" s="42"/>
      <c r="E77" s="162" t="str">
        <f>E7</f>
        <v>Klatovy - Plavecký bazén , Stav.práce z důvodu nerealizace Obslužného objektu</v>
      </c>
      <c r="F77" s="34"/>
      <c r="G77" s="34"/>
      <c r="H77" s="34"/>
      <c r="I77" s="42"/>
      <c r="J77" s="42"/>
      <c r="K77" s="42"/>
      <c r="L77" s="136"/>
      <c r="S77" s="40"/>
      <c r="T77" s="40"/>
      <c r="U77" s="40"/>
      <c r="V77" s="40"/>
      <c r="W77" s="40"/>
      <c r="X77" s="40"/>
      <c r="Y77" s="40"/>
      <c r="Z77" s="40"/>
      <c r="AA77" s="40"/>
      <c r="AB77" s="40"/>
      <c r="AC77" s="40"/>
      <c r="AD77" s="40"/>
      <c r="AE77" s="40"/>
    </row>
    <row r="78" s="2" customFormat="1" ht="12" customHeight="1">
      <c r="A78" s="40"/>
      <c r="B78" s="41"/>
      <c r="C78" s="34" t="s">
        <v>99</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6.5" customHeight="1">
      <c r="A79" s="40"/>
      <c r="B79" s="41"/>
      <c r="C79" s="42"/>
      <c r="D79" s="42"/>
      <c r="E79" s="71" t="str">
        <f>E9</f>
        <v>KLAT0110 - So 3 Zpevněné plochy</v>
      </c>
      <c r="F79" s="42"/>
      <c r="G79" s="42"/>
      <c r="H79" s="42"/>
      <c r="I79" s="42"/>
      <c r="J79" s="42"/>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 xml:space="preserve"> </v>
      </c>
      <c r="G81" s="42"/>
      <c r="H81" s="42"/>
      <c r="I81" s="34" t="s">
        <v>23</v>
      </c>
      <c r="J81" s="74" t="str">
        <f>IF(J12="","",J12)</f>
        <v>22. 3. 2024</v>
      </c>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 xml:space="preserve"> </v>
      </c>
      <c r="G83" s="42"/>
      <c r="H83" s="42"/>
      <c r="I83" s="34" t="s">
        <v>30</v>
      </c>
      <c r="J83" s="38" t="str">
        <f>E21</f>
        <v xml:space="preserve"> </v>
      </c>
      <c r="K83" s="42"/>
      <c r="L83" s="136"/>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IF(E18="","",E18)</f>
        <v>Vyplň údaj</v>
      </c>
      <c r="G84" s="42"/>
      <c r="H84" s="42"/>
      <c r="I84" s="34" t="s">
        <v>32</v>
      </c>
      <c r="J84" s="38" t="str">
        <f>E24</f>
        <v xml:space="preserve"> </v>
      </c>
      <c r="K84" s="42"/>
      <c r="L84" s="13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11" customFormat="1" ht="29.28" customHeight="1">
      <c r="A86" s="179"/>
      <c r="B86" s="180"/>
      <c r="C86" s="181" t="s">
        <v>114</v>
      </c>
      <c r="D86" s="182" t="s">
        <v>54</v>
      </c>
      <c r="E86" s="182" t="s">
        <v>50</v>
      </c>
      <c r="F86" s="182" t="s">
        <v>51</v>
      </c>
      <c r="G86" s="182" t="s">
        <v>115</v>
      </c>
      <c r="H86" s="182" t="s">
        <v>116</v>
      </c>
      <c r="I86" s="182" t="s">
        <v>117</v>
      </c>
      <c r="J86" s="182" t="s">
        <v>103</v>
      </c>
      <c r="K86" s="183" t="s">
        <v>118</v>
      </c>
      <c r="L86" s="184"/>
      <c r="M86" s="94" t="s">
        <v>19</v>
      </c>
      <c r="N86" s="95" t="s">
        <v>39</v>
      </c>
      <c r="O86" s="95" t="s">
        <v>119</v>
      </c>
      <c r="P86" s="95" t="s">
        <v>120</v>
      </c>
      <c r="Q86" s="95" t="s">
        <v>121</v>
      </c>
      <c r="R86" s="95" t="s">
        <v>122</v>
      </c>
      <c r="S86" s="95" t="s">
        <v>123</v>
      </c>
      <c r="T86" s="96" t="s">
        <v>124</v>
      </c>
      <c r="U86" s="179"/>
      <c r="V86" s="179"/>
      <c r="W86" s="179"/>
      <c r="X86" s="179"/>
      <c r="Y86" s="179"/>
      <c r="Z86" s="179"/>
      <c r="AA86" s="179"/>
      <c r="AB86" s="179"/>
      <c r="AC86" s="179"/>
      <c r="AD86" s="179"/>
      <c r="AE86" s="179"/>
    </row>
    <row r="87" s="2" customFormat="1" ht="22.8" customHeight="1">
      <c r="A87" s="40"/>
      <c r="B87" s="41"/>
      <c r="C87" s="101" t="s">
        <v>125</v>
      </c>
      <c r="D87" s="42"/>
      <c r="E87" s="42"/>
      <c r="F87" s="42"/>
      <c r="G87" s="42"/>
      <c r="H87" s="42"/>
      <c r="I87" s="42"/>
      <c r="J87" s="185">
        <f>BK87</f>
        <v>0</v>
      </c>
      <c r="K87" s="42"/>
      <c r="L87" s="46"/>
      <c r="M87" s="97"/>
      <c r="N87" s="186"/>
      <c r="O87" s="98"/>
      <c r="P87" s="187">
        <f>P88</f>
        <v>0</v>
      </c>
      <c r="Q87" s="98"/>
      <c r="R87" s="187">
        <f>R88</f>
        <v>235.74506410000001</v>
      </c>
      <c r="S87" s="98"/>
      <c r="T87" s="188">
        <f>T88</f>
        <v>0</v>
      </c>
      <c r="U87" s="40"/>
      <c r="V87" s="40"/>
      <c r="W87" s="40"/>
      <c r="X87" s="40"/>
      <c r="Y87" s="40"/>
      <c r="Z87" s="40"/>
      <c r="AA87" s="40"/>
      <c r="AB87" s="40"/>
      <c r="AC87" s="40"/>
      <c r="AD87" s="40"/>
      <c r="AE87" s="40"/>
      <c r="AT87" s="19" t="s">
        <v>68</v>
      </c>
      <c r="AU87" s="19" t="s">
        <v>104</v>
      </c>
      <c r="BK87" s="189">
        <f>BK88</f>
        <v>0</v>
      </c>
    </row>
    <row r="88" s="12" customFormat="1" ht="25.92" customHeight="1">
      <c r="A88" s="12"/>
      <c r="B88" s="190"/>
      <c r="C88" s="191"/>
      <c r="D88" s="192" t="s">
        <v>68</v>
      </c>
      <c r="E88" s="193" t="s">
        <v>126</v>
      </c>
      <c r="F88" s="193" t="s">
        <v>127</v>
      </c>
      <c r="G88" s="191"/>
      <c r="H88" s="191"/>
      <c r="I88" s="194"/>
      <c r="J88" s="195">
        <f>BK88</f>
        <v>0</v>
      </c>
      <c r="K88" s="191"/>
      <c r="L88" s="196"/>
      <c r="M88" s="197"/>
      <c r="N88" s="198"/>
      <c r="O88" s="198"/>
      <c r="P88" s="199">
        <f>P89+P108+P129+P161+P175+P181+P189</f>
        <v>0</v>
      </c>
      <c r="Q88" s="198"/>
      <c r="R88" s="199">
        <f>R89+R108+R129+R161+R175+R181+R189</f>
        <v>235.74506410000001</v>
      </c>
      <c r="S88" s="198"/>
      <c r="T88" s="200">
        <f>T89+T108+T129+T161+T175+T181+T189</f>
        <v>0</v>
      </c>
      <c r="U88" s="12"/>
      <c r="V88" s="12"/>
      <c r="W88" s="12"/>
      <c r="X88" s="12"/>
      <c r="Y88" s="12"/>
      <c r="Z88" s="12"/>
      <c r="AA88" s="12"/>
      <c r="AB88" s="12"/>
      <c r="AC88" s="12"/>
      <c r="AD88" s="12"/>
      <c r="AE88" s="12"/>
      <c r="AR88" s="201" t="s">
        <v>77</v>
      </c>
      <c r="AT88" s="202" t="s">
        <v>68</v>
      </c>
      <c r="AU88" s="202" t="s">
        <v>69</v>
      </c>
      <c r="AY88" s="201" t="s">
        <v>128</v>
      </c>
      <c r="BK88" s="203">
        <f>BK89+BK108+BK129+BK161+BK175+BK181+BK189</f>
        <v>0</v>
      </c>
    </row>
    <row r="89" s="12" customFormat="1" ht="22.8" customHeight="1">
      <c r="A89" s="12"/>
      <c r="B89" s="190"/>
      <c r="C89" s="191"/>
      <c r="D89" s="192" t="s">
        <v>68</v>
      </c>
      <c r="E89" s="204" t="s">
        <v>77</v>
      </c>
      <c r="F89" s="204" t="s">
        <v>129</v>
      </c>
      <c r="G89" s="191"/>
      <c r="H89" s="191"/>
      <c r="I89" s="194"/>
      <c r="J89" s="205">
        <f>BK89</f>
        <v>0</v>
      </c>
      <c r="K89" s="191"/>
      <c r="L89" s="196"/>
      <c r="M89" s="197"/>
      <c r="N89" s="198"/>
      <c r="O89" s="198"/>
      <c r="P89" s="199">
        <f>SUM(P90:P107)</f>
        <v>0</v>
      </c>
      <c r="Q89" s="198"/>
      <c r="R89" s="199">
        <f>SUM(R90:R107)</f>
        <v>0.45723699999999989</v>
      </c>
      <c r="S89" s="198"/>
      <c r="T89" s="200">
        <f>SUM(T90:T107)</f>
        <v>0</v>
      </c>
      <c r="U89" s="12"/>
      <c r="V89" s="12"/>
      <c r="W89" s="12"/>
      <c r="X89" s="12"/>
      <c r="Y89" s="12"/>
      <c r="Z89" s="12"/>
      <c r="AA89" s="12"/>
      <c r="AB89" s="12"/>
      <c r="AC89" s="12"/>
      <c r="AD89" s="12"/>
      <c r="AE89" s="12"/>
      <c r="AR89" s="201" t="s">
        <v>77</v>
      </c>
      <c r="AT89" s="202" t="s">
        <v>68</v>
      </c>
      <c r="AU89" s="202" t="s">
        <v>77</v>
      </c>
      <c r="AY89" s="201" t="s">
        <v>128</v>
      </c>
      <c r="BK89" s="203">
        <f>SUM(BK90:BK107)</f>
        <v>0</v>
      </c>
    </row>
    <row r="90" s="2" customFormat="1" ht="37.8" customHeight="1">
      <c r="A90" s="40"/>
      <c r="B90" s="41"/>
      <c r="C90" s="206" t="s">
        <v>77</v>
      </c>
      <c r="D90" s="206" t="s">
        <v>130</v>
      </c>
      <c r="E90" s="207" t="s">
        <v>862</v>
      </c>
      <c r="F90" s="208" t="s">
        <v>863</v>
      </c>
      <c r="G90" s="209" t="s">
        <v>157</v>
      </c>
      <c r="H90" s="210">
        <v>144.44999999999999</v>
      </c>
      <c r="I90" s="211"/>
      <c r="J90" s="212">
        <f>ROUND(I90*H90,2)</f>
        <v>0</v>
      </c>
      <c r="K90" s="208" t="s">
        <v>134</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135</v>
      </c>
      <c r="AT90" s="217" t="s">
        <v>130</v>
      </c>
      <c r="AU90" s="217" t="s">
        <v>79</v>
      </c>
      <c r="AY90" s="19" t="s">
        <v>128</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135</v>
      </c>
      <c r="BM90" s="217" t="s">
        <v>864</v>
      </c>
    </row>
    <row r="91" s="2" customFormat="1">
      <c r="A91" s="40"/>
      <c r="B91" s="41"/>
      <c r="C91" s="42"/>
      <c r="D91" s="219" t="s">
        <v>137</v>
      </c>
      <c r="E91" s="42"/>
      <c r="F91" s="220" t="s">
        <v>865</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137</v>
      </c>
      <c r="AU91" s="19" t="s">
        <v>79</v>
      </c>
    </row>
    <row r="92" s="14" customFormat="1">
      <c r="A92" s="14"/>
      <c r="B92" s="235"/>
      <c r="C92" s="236"/>
      <c r="D92" s="226" t="s">
        <v>139</v>
      </c>
      <c r="E92" s="237" t="s">
        <v>19</v>
      </c>
      <c r="F92" s="238" t="s">
        <v>866</v>
      </c>
      <c r="G92" s="236"/>
      <c r="H92" s="239">
        <v>144.44999999999999</v>
      </c>
      <c r="I92" s="240"/>
      <c r="J92" s="236"/>
      <c r="K92" s="236"/>
      <c r="L92" s="241"/>
      <c r="M92" s="242"/>
      <c r="N92" s="243"/>
      <c r="O92" s="243"/>
      <c r="P92" s="243"/>
      <c r="Q92" s="243"/>
      <c r="R92" s="243"/>
      <c r="S92" s="243"/>
      <c r="T92" s="244"/>
      <c r="U92" s="14"/>
      <c r="V92" s="14"/>
      <c r="W92" s="14"/>
      <c r="X92" s="14"/>
      <c r="Y92" s="14"/>
      <c r="Z92" s="14"/>
      <c r="AA92" s="14"/>
      <c r="AB92" s="14"/>
      <c r="AC92" s="14"/>
      <c r="AD92" s="14"/>
      <c r="AE92" s="14"/>
      <c r="AT92" s="245" t="s">
        <v>139</v>
      </c>
      <c r="AU92" s="245" t="s">
        <v>79</v>
      </c>
      <c r="AV92" s="14" t="s">
        <v>79</v>
      </c>
      <c r="AW92" s="14" t="s">
        <v>31</v>
      </c>
      <c r="AX92" s="14" t="s">
        <v>69</v>
      </c>
      <c r="AY92" s="245" t="s">
        <v>128</v>
      </c>
    </row>
    <row r="93" s="15" customFormat="1">
      <c r="A93" s="15"/>
      <c r="B93" s="246"/>
      <c r="C93" s="247"/>
      <c r="D93" s="226" t="s">
        <v>139</v>
      </c>
      <c r="E93" s="248" t="s">
        <v>19</v>
      </c>
      <c r="F93" s="249" t="s">
        <v>142</v>
      </c>
      <c r="G93" s="247"/>
      <c r="H93" s="250">
        <v>144.44999999999999</v>
      </c>
      <c r="I93" s="251"/>
      <c r="J93" s="247"/>
      <c r="K93" s="247"/>
      <c r="L93" s="252"/>
      <c r="M93" s="253"/>
      <c r="N93" s="254"/>
      <c r="O93" s="254"/>
      <c r="P93" s="254"/>
      <c r="Q93" s="254"/>
      <c r="R93" s="254"/>
      <c r="S93" s="254"/>
      <c r="T93" s="255"/>
      <c r="U93" s="15"/>
      <c r="V93" s="15"/>
      <c r="W93" s="15"/>
      <c r="X93" s="15"/>
      <c r="Y93" s="15"/>
      <c r="Z93" s="15"/>
      <c r="AA93" s="15"/>
      <c r="AB93" s="15"/>
      <c r="AC93" s="15"/>
      <c r="AD93" s="15"/>
      <c r="AE93" s="15"/>
      <c r="AT93" s="256" t="s">
        <v>139</v>
      </c>
      <c r="AU93" s="256" t="s">
        <v>79</v>
      </c>
      <c r="AV93" s="15" t="s">
        <v>135</v>
      </c>
      <c r="AW93" s="15" t="s">
        <v>31</v>
      </c>
      <c r="AX93" s="15" t="s">
        <v>77</v>
      </c>
      <c r="AY93" s="256" t="s">
        <v>128</v>
      </c>
    </row>
    <row r="94" s="2" customFormat="1" ht="37.8" customHeight="1">
      <c r="A94" s="40"/>
      <c r="B94" s="41"/>
      <c r="C94" s="206" t="s">
        <v>79</v>
      </c>
      <c r="D94" s="206" t="s">
        <v>130</v>
      </c>
      <c r="E94" s="207" t="s">
        <v>867</v>
      </c>
      <c r="F94" s="208" t="s">
        <v>868</v>
      </c>
      <c r="G94" s="209" t="s">
        <v>157</v>
      </c>
      <c r="H94" s="210">
        <v>144.44999999999999</v>
      </c>
      <c r="I94" s="211"/>
      <c r="J94" s="212">
        <f>ROUND(I94*H94,2)</f>
        <v>0</v>
      </c>
      <c r="K94" s="208" t="s">
        <v>134</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135</v>
      </c>
      <c r="AT94" s="217" t="s">
        <v>130</v>
      </c>
      <c r="AU94" s="217" t="s">
        <v>79</v>
      </c>
      <c r="AY94" s="19" t="s">
        <v>128</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135</v>
      </c>
      <c r="BM94" s="217" t="s">
        <v>869</v>
      </c>
    </row>
    <row r="95" s="2" customFormat="1">
      <c r="A95" s="40"/>
      <c r="B95" s="41"/>
      <c r="C95" s="42"/>
      <c r="D95" s="219" t="s">
        <v>137</v>
      </c>
      <c r="E95" s="42"/>
      <c r="F95" s="220" t="s">
        <v>870</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137</v>
      </c>
      <c r="AU95" s="19" t="s">
        <v>79</v>
      </c>
    </row>
    <row r="96" s="2" customFormat="1">
      <c r="A96" s="40"/>
      <c r="B96" s="41"/>
      <c r="C96" s="42"/>
      <c r="D96" s="226" t="s">
        <v>160</v>
      </c>
      <c r="E96" s="42"/>
      <c r="F96" s="257" t="s">
        <v>871</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160</v>
      </c>
      <c r="AU96" s="19" t="s">
        <v>79</v>
      </c>
    </row>
    <row r="97" s="14" customFormat="1">
      <c r="A97" s="14"/>
      <c r="B97" s="235"/>
      <c r="C97" s="236"/>
      <c r="D97" s="226" t="s">
        <v>139</v>
      </c>
      <c r="E97" s="237" t="s">
        <v>19</v>
      </c>
      <c r="F97" s="238" t="s">
        <v>872</v>
      </c>
      <c r="G97" s="236"/>
      <c r="H97" s="239">
        <v>144.44999999999999</v>
      </c>
      <c r="I97" s="240"/>
      <c r="J97" s="236"/>
      <c r="K97" s="236"/>
      <c r="L97" s="241"/>
      <c r="M97" s="242"/>
      <c r="N97" s="243"/>
      <c r="O97" s="243"/>
      <c r="P97" s="243"/>
      <c r="Q97" s="243"/>
      <c r="R97" s="243"/>
      <c r="S97" s="243"/>
      <c r="T97" s="244"/>
      <c r="U97" s="14"/>
      <c r="V97" s="14"/>
      <c r="W97" s="14"/>
      <c r="X97" s="14"/>
      <c r="Y97" s="14"/>
      <c r="Z97" s="14"/>
      <c r="AA97" s="14"/>
      <c r="AB97" s="14"/>
      <c r="AC97" s="14"/>
      <c r="AD97" s="14"/>
      <c r="AE97" s="14"/>
      <c r="AT97" s="245" t="s">
        <v>139</v>
      </c>
      <c r="AU97" s="245" t="s">
        <v>79</v>
      </c>
      <c r="AV97" s="14" t="s">
        <v>79</v>
      </c>
      <c r="AW97" s="14" t="s">
        <v>31</v>
      </c>
      <c r="AX97" s="14" t="s">
        <v>69</v>
      </c>
      <c r="AY97" s="245" t="s">
        <v>128</v>
      </c>
    </row>
    <row r="98" s="15" customFormat="1">
      <c r="A98" s="15"/>
      <c r="B98" s="246"/>
      <c r="C98" s="247"/>
      <c r="D98" s="226" t="s">
        <v>139</v>
      </c>
      <c r="E98" s="248" t="s">
        <v>19</v>
      </c>
      <c r="F98" s="249" t="s">
        <v>142</v>
      </c>
      <c r="G98" s="247"/>
      <c r="H98" s="250">
        <v>144.44999999999999</v>
      </c>
      <c r="I98" s="251"/>
      <c r="J98" s="247"/>
      <c r="K98" s="247"/>
      <c r="L98" s="252"/>
      <c r="M98" s="253"/>
      <c r="N98" s="254"/>
      <c r="O98" s="254"/>
      <c r="P98" s="254"/>
      <c r="Q98" s="254"/>
      <c r="R98" s="254"/>
      <c r="S98" s="254"/>
      <c r="T98" s="255"/>
      <c r="U98" s="15"/>
      <c r="V98" s="15"/>
      <c r="W98" s="15"/>
      <c r="X98" s="15"/>
      <c r="Y98" s="15"/>
      <c r="Z98" s="15"/>
      <c r="AA98" s="15"/>
      <c r="AB98" s="15"/>
      <c r="AC98" s="15"/>
      <c r="AD98" s="15"/>
      <c r="AE98" s="15"/>
      <c r="AT98" s="256" t="s">
        <v>139</v>
      </c>
      <c r="AU98" s="256" t="s">
        <v>79</v>
      </c>
      <c r="AV98" s="15" t="s">
        <v>135</v>
      </c>
      <c r="AW98" s="15" t="s">
        <v>31</v>
      </c>
      <c r="AX98" s="15" t="s">
        <v>77</v>
      </c>
      <c r="AY98" s="256" t="s">
        <v>128</v>
      </c>
    </row>
    <row r="99" s="2" customFormat="1" ht="16.5" customHeight="1">
      <c r="A99" s="40"/>
      <c r="B99" s="41"/>
      <c r="C99" s="258" t="s">
        <v>148</v>
      </c>
      <c r="D99" s="258" t="s">
        <v>192</v>
      </c>
      <c r="E99" s="259" t="s">
        <v>873</v>
      </c>
      <c r="F99" s="260" t="s">
        <v>874</v>
      </c>
      <c r="G99" s="261" t="s">
        <v>875</v>
      </c>
      <c r="H99" s="262">
        <v>2.1669999999999998</v>
      </c>
      <c r="I99" s="263"/>
      <c r="J99" s="264">
        <f>ROUND(I99*H99,2)</f>
        <v>0</v>
      </c>
      <c r="K99" s="260" t="s">
        <v>134</v>
      </c>
      <c r="L99" s="265"/>
      <c r="M99" s="266" t="s">
        <v>19</v>
      </c>
      <c r="N99" s="267" t="s">
        <v>40</v>
      </c>
      <c r="O99" s="86"/>
      <c r="P99" s="215">
        <f>O99*H99</f>
        <v>0</v>
      </c>
      <c r="Q99" s="215">
        <v>0.001</v>
      </c>
      <c r="R99" s="215">
        <f>Q99*H99</f>
        <v>0.0021669999999999997</v>
      </c>
      <c r="S99" s="215">
        <v>0</v>
      </c>
      <c r="T99" s="216">
        <f>S99*H99</f>
        <v>0</v>
      </c>
      <c r="U99" s="40"/>
      <c r="V99" s="40"/>
      <c r="W99" s="40"/>
      <c r="X99" s="40"/>
      <c r="Y99" s="40"/>
      <c r="Z99" s="40"/>
      <c r="AA99" s="40"/>
      <c r="AB99" s="40"/>
      <c r="AC99" s="40"/>
      <c r="AD99" s="40"/>
      <c r="AE99" s="40"/>
      <c r="AR99" s="217" t="s">
        <v>183</v>
      </c>
      <c r="AT99" s="217" t="s">
        <v>192</v>
      </c>
      <c r="AU99" s="217" t="s">
        <v>79</v>
      </c>
      <c r="AY99" s="19" t="s">
        <v>128</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135</v>
      </c>
      <c r="BM99" s="217" t="s">
        <v>876</v>
      </c>
    </row>
    <row r="100" s="14" customFormat="1">
      <c r="A100" s="14"/>
      <c r="B100" s="235"/>
      <c r="C100" s="236"/>
      <c r="D100" s="226" t="s">
        <v>139</v>
      </c>
      <c r="E100" s="236"/>
      <c r="F100" s="238" t="s">
        <v>877</v>
      </c>
      <c r="G100" s="236"/>
      <c r="H100" s="239">
        <v>2.1669999999999998</v>
      </c>
      <c r="I100" s="240"/>
      <c r="J100" s="236"/>
      <c r="K100" s="236"/>
      <c r="L100" s="241"/>
      <c r="M100" s="242"/>
      <c r="N100" s="243"/>
      <c r="O100" s="243"/>
      <c r="P100" s="243"/>
      <c r="Q100" s="243"/>
      <c r="R100" s="243"/>
      <c r="S100" s="243"/>
      <c r="T100" s="244"/>
      <c r="U100" s="14"/>
      <c r="V100" s="14"/>
      <c r="W100" s="14"/>
      <c r="X100" s="14"/>
      <c r="Y100" s="14"/>
      <c r="Z100" s="14"/>
      <c r="AA100" s="14"/>
      <c r="AB100" s="14"/>
      <c r="AC100" s="14"/>
      <c r="AD100" s="14"/>
      <c r="AE100" s="14"/>
      <c r="AT100" s="245" t="s">
        <v>139</v>
      </c>
      <c r="AU100" s="245" t="s">
        <v>79</v>
      </c>
      <c r="AV100" s="14" t="s">
        <v>79</v>
      </c>
      <c r="AW100" s="14" t="s">
        <v>4</v>
      </c>
      <c r="AX100" s="14" t="s">
        <v>77</v>
      </c>
      <c r="AY100" s="245" t="s">
        <v>128</v>
      </c>
    </row>
    <row r="101" s="2" customFormat="1" ht="16.5" customHeight="1">
      <c r="A101" s="40"/>
      <c r="B101" s="41"/>
      <c r="C101" s="258" t="s">
        <v>135</v>
      </c>
      <c r="D101" s="258" t="s">
        <v>192</v>
      </c>
      <c r="E101" s="259" t="s">
        <v>878</v>
      </c>
      <c r="F101" s="260" t="s">
        <v>879</v>
      </c>
      <c r="G101" s="261" t="s">
        <v>133</v>
      </c>
      <c r="H101" s="262">
        <v>2.1669999999999998</v>
      </c>
      <c r="I101" s="263"/>
      <c r="J101" s="264">
        <f>ROUND(I101*H101,2)</f>
        <v>0</v>
      </c>
      <c r="K101" s="260" t="s">
        <v>134</v>
      </c>
      <c r="L101" s="265"/>
      <c r="M101" s="266" t="s">
        <v>19</v>
      </c>
      <c r="N101" s="267" t="s">
        <v>40</v>
      </c>
      <c r="O101" s="86"/>
      <c r="P101" s="215">
        <f>O101*H101</f>
        <v>0</v>
      </c>
      <c r="Q101" s="215">
        <v>0.20999999999999999</v>
      </c>
      <c r="R101" s="215">
        <f>Q101*H101</f>
        <v>0.45506999999999992</v>
      </c>
      <c r="S101" s="215">
        <v>0</v>
      </c>
      <c r="T101" s="216">
        <f>S101*H101</f>
        <v>0</v>
      </c>
      <c r="U101" s="40"/>
      <c r="V101" s="40"/>
      <c r="W101" s="40"/>
      <c r="X101" s="40"/>
      <c r="Y101" s="40"/>
      <c r="Z101" s="40"/>
      <c r="AA101" s="40"/>
      <c r="AB101" s="40"/>
      <c r="AC101" s="40"/>
      <c r="AD101" s="40"/>
      <c r="AE101" s="40"/>
      <c r="AR101" s="217" t="s">
        <v>183</v>
      </c>
      <c r="AT101" s="217" t="s">
        <v>192</v>
      </c>
      <c r="AU101" s="217" t="s">
        <v>79</v>
      </c>
      <c r="AY101" s="19" t="s">
        <v>128</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135</v>
      </c>
      <c r="BM101" s="217" t="s">
        <v>880</v>
      </c>
    </row>
    <row r="102" s="14" customFormat="1">
      <c r="A102" s="14"/>
      <c r="B102" s="235"/>
      <c r="C102" s="236"/>
      <c r="D102" s="226" t="s">
        <v>139</v>
      </c>
      <c r="E102" s="236"/>
      <c r="F102" s="238" t="s">
        <v>877</v>
      </c>
      <c r="G102" s="236"/>
      <c r="H102" s="239">
        <v>2.1669999999999998</v>
      </c>
      <c r="I102" s="240"/>
      <c r="J102" s="236"/>
      <c r="K102" s="236"/>
      <c r="L102" s="241"/>
      <c r="M102" s="242"/>
      <c r="N102" s="243"/>
      <c r="O102" s="243"/>
      <c r="P102" s="243"/>
      <c r="Q102" s="243"/>
      <c r="R102" s="243"/>
      <c r="S102" s="243"/>
      <c r="T102" s="244"/>
      <c r="U102" s="14"/>
      <c r="V102" s="14"/>
      <c r="W102" s="14"/>
      <c r="X102" s="14"/>
      <c r="Y102" s="14"/>
      <c r="Z102" s="14"/>
      <c r="AA102" s="14"/>
      <c r="AB102" s="14"/>
      <c r="AC102" s="14"/>
      <c r="AD102" s="14"/>
      <c r="AE102" s="14"/>
      <c r="AT102" s="245" t="s">
        <v>139</v>
      </c>
      <c r="AU102" s="245" t="s">
        <v>79</v>
      </c>
      <c r="AV102" s="14" t="s">
        <v>79</v>
      </c>
      <c r="AW102" s="14" t="s">
        <v>4</v>
      </c>
      <c r="AX102" s="14" t="s">
        <v>77</v>
      </c>
      <c r="AY102" s="245" t="s">
        <v>128</v>
      </c>
    </row>
    <row r="103" s="2" customFormat="1" ht="24.15" customHeight="1">
      <c r="A103" s="40"/>
      <c r="B103" s="41"/>
      <c r="C103" s="206" t="s">
        <v>163</v>
      </c>
      <c r="D103" s="206" t="s">
        <v>130</v>
      </c>
      <c r="E103" s="207" t="s">
        <v>881</v>
      </c>
      <c r="F103" s="208" t="s">
        <v>882</v>
      </c>
      <c r="G103" s="209" t="s">
        <v>157</v>
      </c>
      <c r="H103" s="210">
        <v>379.64999999999998</v>
      </c>
      <c r="I103" s="211"/>
      <c r="J103" s="212">
        <f>ROUND(I103*H103,2)</f>
        <v>0</v>
      </c>
      <c r="K103" s="208" t="s">
        <v>134</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135</v>
      </c>
      <c r="AT103" s="217" t="s">
        <v>130</v>
      </c>
      <c r="AU103" s="217" t="s">
        <v>79</v>
      </c>
      <c r="AY103" s="19" t="s">
        <v>128</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135</v>
      </c>
      <c r="BM103" s="217" t="s">
        <v>883</v>
      </c>
    </row>
    <row r="104" s="2" customFormat="1">
      <c r="A104" s="40"/>
      <c r="B104" s="41"/>
      <c r="C104" s="42"/>
      <c r="D104" s="219" t="s">
        <v>137</v>
      </c>
      <c r="E104" s="42"/>
      <c r="F104" s="220" t="s">
        <v>884</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137</v>
      </c>
      <c r="AU104" s="19" t="s">
        <v>79</v>
      </c>
    </row>
    <row r="105" s="14" customFormat="1">
      <c r="A105" s="14"/>
      <c r="B105" s="235"/>
      <c r="C105" s="236"/>
      <c r="D105" s="226" t="s">
        <v>139</v>
      </c>
      <c r="E105" s="237" t="s">
        <v>19</v>
      </c>
      <c r="F105" s="238" t="s">
        <v>885</v>
      </c>
      <c r="G105" s="236"/>
      <c r="H105" s="239">
        <v>379.64999999999998</v>
      </c>
      <c r="I105" s="240"/>
      <c r="J105" s="236"/>
      <c r="K105" s="236"/>
      <c r="L105" s="241"/>
      <c r="M105" s="242"/>
      <c r="N105" s="243"/>
      <c r="O105" s="243"/>
      <c r="P105" s="243"/>
      <c r="Q105" s="243"/>
      <c r="R105" s="243"/>
      <c r="S105" s="243"/>
      <c r="T105" s="244"/>
      <c r="U105" s="14"/>
      <c r="V105" s="14"/>
      <c r="W105" s="14"/>
      <c r="X105" s="14"/>
      <c r="Y105" s="14"/>
      <c r="Z105" s="14"/>
      <c r="AA105" s="14"/>
      <c r="AB105" s="14"/>
      <c r="AC105" s="14"/>
      <c r="AD105" s="14"/>
      <c r="AE105" s="14"/>
      <c r="AT105" s="245" t="s">
        <v>139</v>
      </c>
      <c r="AU105" s="245" t="s">
        <v>79</v>
      </c>
      <c r="AV105" s="14" t="s">
        <v>79</v>
      </c>
      <c r="AW105" s="14" t="s">
        <v>31</v>
      </c>
      <c r="AX105" s="14" t="s">
        <v>69</v>
      </c>
      <c r="AY105" s="245" t="s">
        <v>128</v>
      </c>
    </row>
    <row r="106" s="13" customFormat="1">
      <c r="A106" s="13"/>
      <c r="B106" s="224"/>
      <c r="C106" s="225"/>
      <c r="D106" s="226" t="s">
        <v>139</v>
      </c>
      <c r="E106" s="227" t="s">
        <v>19</v>
      </c>
      <c r="F106" s="228" t="s">
        <v>886</v>
      </c>
      <c r="G106" s="225"/>
      <c r="H106" s="227" t="s">
        <v>19</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139</v>
      </c>
      <c r="AU106" s="234" t="s">
        <v>79</v>
      </c>
      <c r="AV106" s="13" t="s">
        <v>77</v>
      </c>
      <c r="AW106" s="13" t="s">
        <v>31</v>
      </c>
      <c r="AX106" s="13" t="s">
        <v>69</v>
      </c>
      <c r="AY106" s="234" t="s">
        <v>128</v>
      </c>
    </row>
    <row r="107" s="15" customFormat="1">
      <c r="A107" s="15"/>
      <c r="B107" s="246"/>
      <c r="C107" s="247"/>
      <c r="D107" s="226" t="s">
        <v>139</v>
      </c>
      <c r="E107" s="248" t="s">
        <v>19</v>
      </c>
      <c r="F107" s="249" t="s">
        <v>142</v>
      </c>
      <c r="G107" s="247"/>
      <c r="H107" s="250">
        <v>379.64999999999998</v>
      </c>
      <c r="I107" s="251"/>
      <c r="J107" s="247"/>
      <c r="K107" s="247"/>
      <c r="L107" s="252"/>
      <c r="M107" s="253"/>
      <c r="N107" s="254"/>
      <c r="O107" s="254"/>
      <c r="P107" s="254"/>
      <c r="Q107" s="254"/>
      <c r="R107" s="254"/>
      <c r="S107" s="254"/>
      <c r="T107" s="255"/>
      <c r="U107" s="15"/>
      <c r="V107" s="15"/>
      <c r="W107" s="15"/>
      <c r="X107" s="15"/>
      <c r="Y107" s="15"/>
      <c r="Z107" s="15"/>
      <c r="AA107" s="15"/>
      <c r="AB107" s="15"/>
      <c r="AC107" s="15"/>
      <c r="AD107" s="15"/>
      <c r="AE107" s="15"/>
      <c r="AT107" s="256" t="s">
        <v>139</v>
      </c>
      <c r="AU107" s="256" t="s">
        <v>79</v>
      </c>
      <c r="AV107" s="15" t="s">
        <v>135</v>
      </c>
      <c r="AW107" s="15" t="s">
        <v>31</v>
      </c>
      <c r="AX107" s="15" t="s">
        <v>77</v>
      </c>
      <c r="AY107" s="256" t="s">
        <v>128</v>
      </c>
    </row>
    <row r="108" s="12" customFormat="1" ht="22.8" customHeight="1">
      <c r="A108" s="12"/>
      <c r="B108" s="190"/>
      <c r="C108" s="191"/>
      <c r="D108" s="192" t="s">
        <v>68</v>
      </c>
      <c r="E108" s="204" t="s">
        <v>79</v>
      </c>
      <c r="F108" s="204" t="s">
        <v>198</v>
      </c>
      <c r="G108" s="191"/>
      <c r="H108" s="191"/>
      <c r="I108" s="194"/>
      <c r="J108" s="205">
        <f>BK108</f>
        <v>0</v>
      </c>
      <c r="K108" s="191"/>
      <c r="L108" s="196"/>
      <c r="M108" s="197"/>
      <c r="N108" s="198"/>
      <c r="O108" s="198"/>
      <c r="P108" s="199">
        <f>SUM(P109:P128)</f>
        <v>0</v>
      </c>
      <c r="Q108" s="198"/>
      <c r="R108" s="199">
        <f>SUM(R109:R128)</f>
        <v>21.044628179999997</v>
      </c>
      <c r="S108" s="198"/>
      <c r="T108" s="200">
        <f>SUM(T109:T128)</f>
        <v>0</v>
      </c>
      <c r="U108" s="12"/>
      <c r="V108" s="12"/>
      <c r="W108" s="12"/>
      <c r="X108" s="12"/>
      <c r="Y108" s="12"/>
      <c r="Z108" s="12"/>
      <c r="AA108" s="12"/>
      <c r="AB108" s="12"/>
      <c r="AC108" s="12"/>
      <c r="AD108" s="12"/>
      <c r="AE108" s="12"/>
      <c r="AR108" s="201" t="s">
        <v>77</v>
      </c>
      <c r="AT108" s="202" t="s">
        <v>68</v>
      </c>
      <c r="AU108" s="202" t="s">
        <v>77</v>
      </c>
      <c r="AY108" s="201" t="s">
        <v>128</v>
      </c>
      <c r="BK108" s="203">
        <f>SUM(BK109:BK128)</f>
        <v>0</v>
      </c>
    </row>
    <row r="109" s="2" customFormat="1" ht="24.15" customHeight="1">
      <c r="A109" s="40"/>
      <c r="B109" s="41"/>
      <c r="C109" s="206" t="s">
        <v>169</v>
      </c>
      <c r="D109" s="206" t="s">
        <v>130</v>
      </c>
      <c r="E109" s="207" t="s">
        <v>315</v>
      </c>
      <c r="F109" s="208" t="s">
        <v>887</v>
      </c>
      <c r="G109" s="209" t="s">
        <v>133</v>
      </c>
      <c r="H109" s="210">
        <v>9.093</v>
      </c>
      <c r="I109" s="211"/>
      <c r="J109" s="212">
        <f>ROUND(I109*H109,2)</f>
        <v>0</v>
      </c>
      <c r="K109" s="208" t="s">
        <v>134</v>
      </c>
      <c r="L109" s="46"/>
      <c r="M109" s="213" t="s">
        <v>19</v>
      </c>
      <c r="N109" s="214" t="s">
        <v>40</v>
      </c>
      <c r="O109" s="86"/>
      <c r="P109" s="215">
        <f>O109*H109</f>
        <v>0</v>
      </c>
      <c r="Q109" s="215">
        <v>2.2563399999999998</v>
      </c>
      <c r="R109" s="215">
        <f>Q109*H109</f>
        <v>20.516899619999997</v>
      </c>
      <c r="S109" s="215">
        <v>0</v>
      </c>
      <c r="T109" s="216">
        <f>S109*H109</f>
        <v>0</v>
      </c>
      <c r="U109" s="40"/>
      <c r="V109" s="40"/>
      <c r="W109" s="40"/>
      <c r="X109" s="40"/>
      <c r="Y109" s="40"/>
      <c r="Z109" s="40"/>
      <c r="AA109" s="40"/>
      <c r="AB109" s="40"/>
      <c r="AC109" s="40"/>
      <c r="AD109" s="40"/>
      <c r="AE109" s="40"/>
      <c r="AR109" s="217" t="s">
        <v>135</v>
      </c>
      <c r="AT109" s="217" t="s">
        <v>130</v>
      </c>
      <c r="AU109" s="217" t="s">
        <v>79</v>
      </c>
      <c r="AY109" s="19" t="s">
        <v>128</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135</v>
      </c>
      <c r="BM109" s="217" t="s">
        <v>888</v>
      </c>
    </row>
    <row r="110" s="2" customFormat="1">
      <c r="A110" s="40"/>
      <c r="B110" s="41"/>
      <c r="C110" s="42"/>
      <c r="D110" s="219" t="s">
        <v>137</v>
      </c>
      <c r="E110" s="42"/>
      <c r="F110" s="220" t="s">
        <v>318</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137</v>
      </c>
      <c r="AU110" s="19" t="s">
        <v>79</v>
      </c>
    </row>
    <row r="111" s="2" customFormat="1">
      <c r="A111" s="40"/>
      <c r="B111" s="41"/>
      <c r="C111" s="42"/>
      <c r="D111" s="226" t="s">
        <v>160</v>
      </c>
      <c r="E111" s="42"/>
      <c r="F111" s="257" t="s">
        <v>204</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160</v>
      </c>
      <c r="AU111" s="19" t="s">
        <v>79</v>
      </c>
    </row>
    <row r="112" s="14" customFormat="1">
      <c r="A112" s="14"/>
      <c r="B112" s="235"/>
      <c r="C112" s="236"/>
      <c r="D112" s="226" t="s">
        <v>139</v>
      </c>
      <c r="E112" s="237" t="s">
        <v>19</v>
      </c>
      <c r="F112" s="238" t="s">
        <v>889</v>
      </c>
      <c r="G112" s="236"/>
      <c r="H112" s="239">
        <v>9.093</v>
      </c>
      <c r="I112" s="240"/>
      <c r="J112" s="236"/>
      <c r="K112" s="236"/>
      <c r="L112" s="241"/>
      <c r="M112" s="242"/>
      <c r="N112" s="243"/>
      <c r="O112" s="243"/>
      <c r="P112" s="243"/>
      <c r="Q112" s="243"/>
      <c r="R112" s="243"/>
      <c r="S112" s="243"/>
      <c r="T112" s="244"/>
      <c r="U112" s="14"/>
      <c r="V112" s="14"/>
      <c r="W112" s="14"/>
      <c r="X112" s="14"/>
      <c r="Y112" s="14"/>
      <c r="Z112" s="14"/>
      <c r="AA112" s="14"/>
      <c r="AB112" s="14"/>
      <c r="AC112" s="14"/>
      <c r="AD112" s="14"/>
      <c r="AE112" s="14"/>
      <c r="AT112" s="245" t="s">
        <v>139</v>
      </c>
      <c r="AU112" s="245" t="s">
        <v>79</v>
      </c>
      <c r="AV112" s="14" t="s">
        <v>79</v>
      </c>
      <c r="AW112" s="14" t="s">
        <v>31</v>
      </c>
      <c r="AX112" s="14" t="s">
        <v>69</v>
      </c>
      <c r="AY112" s="245" t="s">
        <v>128</v>
      </c>
    </row>
    <row r="113" s="13" customFormat="1">
      <c r="A113" s="13"/>
      <c r="B113" s="224"/>
      <c r="C113" s="225"/>
      <c r="D113" s="226" t="s">
        <v>139</v>
      </c>
      <c r="E113" s="227" t="s">
        <v>19</v>
      </c>
      <c r="F113" s="228" t="s">
        <v>890</v>
      </c>
      <c r="G113" s="225"/>
      <c r="H113" s="227" t="s">
        <v>19</v>
      </c>
      <c r="I113" s="229"/>
      <c r="J113" s="225"/>
      <c r="K113" s="225"/>
      <c r="L113" s="230"/>
      <c r="M113" s="231"/>
      <c r="N113" s="232"/>
      <c r="O113" s="232"/>
      <c r="P113" s="232"/>
      <c r="Q113" s="232"/>
      <c r="R113" s="232"/>
      <c r="S113" s="232"/>
      <c r="T113" s="233"/>
      <c r="U113" s="13"/>
      <c r="V113" s="13"/>
      <c r="W113" s="13"/>
      <c r="X113" s="13"/>
      <c r="Y113" s="13"/>
      <c r="Z113" s="13"/>
      <c r="AA113" s="13"/>
      <c r="AB113" s="13"/>
      <c r="AC113" s="13"/>
      <c r="AD113" s="13"/>
      <c r="AE113" s="13"/>
      <c r="AT113" s="234" t="s">
        <v>139</v>
      </c>
      <c r="AU113" s="234" t="s">
        <v>79</v>
      </c>
      <c r="AV113" s="13" t="s">
        <v>77</v>
      </c>
      <c r="AW113" s="13" t="s">
        <v>31</v>
      </c>
      <c r="AX113" s="13" t="s">
        <v>69</v>
      </c>
      <c r="AY113" s="234" t="s">
        <v>128</v>
      </c>
    </row>
    <row r="114" s="15" customFormat="1">
      <c r="A114" s="15"/>
      <c r="B114" s="246"/>
      <c r="C114" s="247"/>
      <c r="D114" s="226" t="s">
        <v>139</v>
      </c>
      <c r="E114" s="248" t="s">
        <v>19</v>
      </c>
      <c r="F114" s="249" t="s">
        <v>142</v>
      </c>
      <c r="G114" s="247"/>
      <c r="H114" s="250">
        <v>9.093</v>
      </c>
      <c r="I114" s="251"/>
      <c r="J114" s="247"/>
      <c r="K114" s="247"/>
      <c r="L114" s="252"/>
      <c r="M114" s="253"/>
      <c r="N114" s="254"/>
      <c r="O114" s="254"/>
      <c r="P114" s="254"/>
      <c r="Q114" s="254"/>
      <c r="R114" s="254"/>
      <c r="S114" s="254"/>
      <c r="T114" s="255"/>
      <c r="U114" s="15"/>
      <c r="V114" s="15"/>
      <c r="W114" s="15"/>
      <c r="X114" s="15"/>
      <c r="Y114" s="15"/>
      <c r="Z114" s="15"/>
      <c r="AA114" s="15"/>
      <c r="AB114" s="15"/>
      <c r="AC114" s="15"/>
      <c r="AD114" s="15"/>
      <c r="AE114" s="15"/>
      <c r="AT114" s="256" t="s">
        <v>139</v>
      </c>
      <c r="AU114" s="256" t="s">
        <v>79</v>
      </c>
      <c r="AV114" s="15" t="s">
        <v>135</v>
      </c>
      <c r="AW114" s="15" t="s">
        <v>31</v>
      </c>
      <c r="AX114" s="15" t="s">
        <v>77</v>
      </c>
      <c r="AY114" s="256" t="s">
        <v>128</v>
      </c>
    </row>
    <row r="115" s="2" customFormat="1" ht="16.5" customHeight="1">
      <c r="A115" s="40"/>
      <c r="B115" s="41"/>
      <c r="C115" s="206" t="s">
        <v>178</v>
      </c>
      <c r="D115" s="206" t="s">
        <v>130</v>
      </c>
      <c r="E115" s="207" t="s">
        <v>327</v>
      </c>
      <c r="F115" s="208" t="s">
        <v>328</v>
      </c>
      <c r="G115" s="209" t="s">
        <v>157</v>
      </c>
      <c r="H115" s="210">
        <v>5.4039999999999999</v>
      </c>
      <c r="I115" s="211"/>
      <c r="J115" s="212">
        <f>ROUND(I115*H115,2)</f>
        <v>0</v>
      </c>
      <c r="K115" s="208" t="s">
        <v>134</v>
      </c>
      <c r="L115" s="46"/>
      <c r="M115" s="213" t="s">
        <v>19</v>
      </c>
      <c r="N115" s="214" t="s">
        <v>40</v>
      </c>
      <c r="O115" s="86"/>
      <c r="P115" s="215">
        <f>O115*H115</f>
        <v>0</v>
      </c>
      <c r="Q115" s="215">
        <v>0.00247</v>
      </c>
      <c r="R115" s="215">
        <f>Q115*H115</f>
        <v>0.01334788</v>
      </c>
      <c r="S115" s="215">
        <v>0</v>
      </c>
      <c r="T115" s="216">
        <f>S115*H115</f>
        <v>0</v>
      </c>
      <c r="U115" s="40"/>
      <c r="V115" s="40"/>
      <c r="W115" s="40"/>
      <c r="X115" s="40"/>
      <c r="Y115" s="40"/>
      <c r="Z115" s="40"/>
      <c r="AA115" s="40"/>
      <c r="AB115" s="40"/>
      <c r="AC115" s="40"/>
      <c r="AD115" s="40"/>
      <c r="AE115" s="40"/>
      <c r="AR115" s="217" t="s">
        <v>135</v>
      </c>
      <c r="AT115" s="217" t="s">
        <v>130</v>
      </c>
      <c r="AU115" s="217" t="s">
        <v>79</v>
      </c>
      <c r="AY115" s="19" t="s">
        <v>128</v>
      </c>
      <c r="BE115" s="218">
        <f>IF(N115="základní",J115,0)</f>
        <v>0</v>
      </c>
      <c r="BF115" s="218">
        <f>IF(N115="snížená",J115,0)</f>
        <v>0</v>
      </c>
      <c r="BG115" s="218">
        <f>IF(N115="zákl. přenesená",J115,0)</f>
        <v>0</v>
      </c>
      <c r="BH115" s="218">
        <f>IF(N115="sníž. přenesená",J115,0)</f>
        <v>0</v>
      </c>
      <c r="BI115" s="218">
        <f>IF(N115="nulová",J115,0)</f>
        <v>0</v>
      </c>
      <c r="BJ115" s="19" t="s">
        <v>77</v>
      </c>
      <c r="BK115" s="218">
        <f>ROUND(I115*H115,2)</f>
        <v>0</v>
      </c>
      <c r="BL115" s="19" t="s">
        <v>135</v>
      </c>
      <c r="BM115" s="217" t="s">
        <v>891</v>
      </c>
    </row>
    <row r="116" s="2" customFormat="1">
      <c r="A116" s="40"/>
      <c r="B116" s="41"/>
      <c r="C116" s="42"/>
      <c r="D116" s="219" t="s">
        <v>137</v>
      </c>
      <c r="E116" s="42"/>
      <c r="F116" s="220" t="s">
        <v>330</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137</v>
      </c>
      <c r="AU116" s="19" t="s">
        <v>79</v>
      </c>
    </row>
    <row r="117" s="2" customFormat="1">
      <c r="A117" s="40"/>
      <c r="B117" s="41"/>
      <c r="C117" s="42"/>
      <c r="D117" s="226" t="s">
        <v>160</v>
      </c>
      <c r="E117" s="42"/>
      <c r="F117" s="257" t="s">
        <v>213</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160</v>
      </c>
      <c r="AU117" s="19" t="s">
        <v>79</v>
      </c>
    </row>
    <row r="118" s="14" customFormat="1">
      <c r="A118" s="14"/>
      <c r="B118" s="235"/>
      <c r="C118" s="236"/>
      <c r="D118" s="226" t="s">
        <v>139</v>
      </c>
      <c r="E118" s="237" t="s">
        <v>19</v>
      </c>
      <c r="F118" s="238" t="s">
        <v>892</v>
      </c>
      <c r="G118" s="236"/>
      <c r="H118" s="239">
        <v>0.84399999999999997</v>
      </c>
      <c r="I118" s="240"/>
      <c r="J118" s="236"/>
      <c r="K118" s="236"/>
      <c r="L118" s="241"/>
      <c r="M118" s="242"/>
      <c r="N118" s="243"/>
      <c r="O118" s="243"/>
      <c r="P118" s="243"/>
      <c r="Q118" s="243"/>
      <c r="R118" s="243"/>
      <c r="S118" s="243"/>
      <c r="T118" s="244"/>
      <c r="U118" s="14"/>
      <c r="V118" s="14"/>
      <c r="W118" s="14"/>
      <c r="X118" s="14"/>
      <c r="Y118" s="14"/>
      <c r="Z118" s="14"/>
      <c r="AA118" s="14"/>
      <c r="AB118" s="14"/>
      <c r="AC118" s="14"/>
      <c r="AD118" s="14"/>
      <c r="AE118" s="14"/>
      <c r="AT118" s="245" t="s">
        <v>139</v>
      </c>
      <c r="AU118" s="245" t="s">
        <v>79</v>
      </c>
      <c r="AV118" s="14" t="s">
        <v>79</v>
      </c>
      <c r="AW118" s="14" t="s">
        <v>31</v>
      </c>
      <c r="AX118" s="14" t="s">
        <v>69</v>
      </c>
      <c r="AY118" s="245" t="s">
        <v>128</v>
      </c>
    </row>
    <row r="119" s="14" customFormat="1">
      <c r="A119" s="14"/>
      <c r="B119" s="235"/>
      <c r="C119" s="236"/>
      <c r="D119" s="226" t="s">
        <v>139</v>
      </c>
      <c r="E119" s="237" t="s">
        <v>19</v>
      </c>
      <c r="F119" s="238" t="s">
        <v>893</v>
      </c>
      <c r="G119" s="236"/>
      <c r="H119" s="239">
        <v>4.5599999999999996</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139</v>
      </c>
      <c r="AU119" s="245" t="s">
        <v>79</v>
      </c>
      <c r="AV119" s="14" t="s">
        <v>79</v>
      </c>
      <c r="AW119" s="14" t="s">
        <v>31</v>
      </c>
      <c r="AX119" s="14" t="s">
        <v>69</v>
      </c>
      <c r="AY119" s="245" t="s">
        <v>128</v>
      </c>
    </row>
    <row r="120" s="15" customFormat="1">
      <c r="A120" s="15"/>
      <c r="B120" s="246"/>
      <c r="C120" s="247"/>
      <c r="D120" s="226" t="s">
        <v>139</v>
      </c>
      <c r="E120" s="248" t="s">
        <v>19</v>
      </c>
      <c r="F120" s="249" t="s">
        <v>142</v>
      </c>
      <c r="G120" s="247"/>
      <c r="H120" s="250">
        <v>5.4039999999999999</v>
      </c>
      <c r="I120" s="251"/>
      <c r="J120" s="247"/>
      <c r="K120" s="247"/>
      <c r="L120" s="252"/>
      <c r="M120" s="253"/>
      <c r="N120" s="254"/>
      <c r="O120" s="254"/>
      <c r="P120" s="254"/>
      <c r="Q120" s="254"/>
      <c r="R120" s="254"/>
      <c r="S120" s="254"/>
      <c r="T120" s="255"/>
      <c r="U120" s="15"/>
      <c r="V120" s="15"/>
      <c r="W120" s="15"/>
      <c r="X120" s="15"/>
      <c r="Y120" s="15"/>
      <c r="Z120" s="15"/>
      <c r="AA120" s="15"/>
      <c r="AB120" s="15"/>
      <c r="AC120" s="15"/>
      <c r="AD120" s="15"/>
      <c r="AE120" s="15"/>
      <c r="AT120" s="256" t="s">
        <v>139</v>
      </c>
      <c r="AU120" s="256" t="s">
        <v>79</v>
      </c>
      <c r="AV120" s="15" t="s">
        <v>135</v>
      </c>
      <c r="AW120" s="15" t="s">
        <v>31</v>
      </c>
      <c r="AX120" s="15" t="s">
        <v>77</v>
      </c>
      <c r="AY120" s="256" t="s">
        <v>128</v>
      </c>
    </row>
    <row r="121" s="2" customFormat="1" ht="16.5" customHeight="1">
      <c r="A121" s="40"/>
      <c r="B121" s="41"/>
      <c r="C121" s="206" t="s">
        <v>183</v>
      </c>
      <c r="D121" s="206" t="s">
        <v>130</v>
      </c>
      <c r="E121" s="207" t="s">
        <v>332</v>
      </c>
      <c r="F121" s="208" t="s">
        <v>333</v>
      </c>
      <c r="G121" s="209" t="s">
        <v>157</v>
      </c>
      <c r="H121" s="210">
        <v>5.4000000000000004</v>
      </c>
      <c r="I121" s="211"/>
      <c r="J121" s="212">
        <f>ROUND(I121*H121,2)</f>
        <v>0</v>
      </c>
      <c r="K121" s="208" t="s">
        <v>134</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135</v>
      </c>
      <c r="AT121" s="217" t="s">
        <v>130</v>
      </c>
      <c r="AU121" s="217" t="s">
        <v>79</v>
      </c>
      <c r="AY121" s="19" t="s">
        <v>128</v>
      </c>
      <c r="BE121" s="218">
        <f>IF(N121="základní",J121,0)</f>
        <v>0</v>
      </c>
      <c r="BF121" s="218">
        <f>IF(N121="snížená",J121,0)</f>
        <v>0</v>
      </c>
      <c r="BG121" s="218">
        <f>IF(N121="zákl. přenesená",J121,0)</f>
        <v>0</v>
      </c>
      <c r="BH121" s="218">
        <f>IF(N121="sníž. přenesená",J121,0)</f>
        <v>0</v>
      </c>
      <c r="BI121" s="218">
        <f>IF(N121="nulová",J121,0)</f>
        <v>0</v>
      </c>
      <c r="BJ121" s="19" t="s">
        <v>77</v>
      </c>
      <c r="BK121" s="218">
        <f>ROUND(I121*H121,2)</f>
        <v>0</v>
      </c>
      <c r="BL121" s="19" t="s">
        <v>135</v>
      </c>
      <c r="BM121" s="217" t="s">
        <v>894</v>
      </c>
    </row>
    <row r="122" s="2" customFormat="1">
      <c r="A122" s="40"/>
      <c r="B122" s="41"/>
      <c r="C122" s="42"/>
      <c r="D122" s="219" t="s">
        <v>137</v>
      </c>
      <c r="E122" s="42"/>
      <c r="F122" s="220" t="s">
        <v>335</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137</v>
      </c>
      <c r="AU122" s="19" t="s">
        <v>79</v>
      </c>
    </row>
    <row r="123" s="2" customFormat="1">
      <c r="A123" s="40"/>
      <c r="B123" s="41"/>
      <c r="C123" s="42"/>
      <c r="D123" s="226" t="s">
        <v>160</v>
      </c>
      <c r="E123" s="42"/>
      <c r="F123" s="257" t="s">
        <v>213</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160</v>
      </c>
      <c r="AU123" s="19" t="s">
        <v>79</v>
      </c>
    </row>
    <row r="124" s="2" customFormat="1" ht="24.15" customHeight="1">
      <c r="A124" s="40"/>
      <c r="B124" s="41"/>
      <c r="C124" s="206" t="s">
        <v>191</v>
      </c>
      <c r="D124" s="206" t="s">
        <v>130</v>
      </c>
      <c r="E124" s="207" t="s">
        <v>336</v>
      </c>
      <c r="F124" s="208" t="s">
        <v>337</v>
      </c>
      <c r="G124" s="209" t="s">
        <v>195</v>
      </c>
      <c r="H124" s="210">
        <v>0.48399999999999999</v>
      </c>
      <c r="I124" s="211"/>
      <c r="J124" s="212">
        <f>ROUND(I124*H124,2)</f>
        <v>0</v>
      </c>
      <c r="K124" s="208" t="s">
        <v>134</v>
      </c>
      <c r="L124" s="46"/>
      <c r="M124" s="213" t="s">
        <v>19</v>
      </c>
      <c r="N124" s="214" t="s">
        <v>40</v>
      </c>
      <c r="O124" s="86"/>
      <c r="P124" s="215">
        <f>O124*H124</f>
        <v>0</v>
      </c>
      <c r="Q124" s="215">
        <v>1.06277</v>
      </c>
      <c r="R124" s="215">
        <f>Q124*H124</f>
        <v>0.51438068000000003</v>
      </c>
      <c r="S124" s="215">
        <v>0</v>
      </c>
      <c r="T124" s="216">
        <f>S124*H124</f>
        <v>0</v>
      </c>
      <c r="U124" s="40"/>
      <c r="V124" s="40"/>
      <c r="W124" s="40"/>
      <c r="X124" s="40"/>
      <c r="Y124" s="40"/>
      <c r="Z124" s="40"/>
      <c r="AA124" s="40"/>
      <c r="AB124" s="40"/>
      <c r="AC124" s="40"/>
      <c r="AD124" s="40"/>
      <c r="AE124" s="40"/>
      <c r="AR124" s="217" t="s">
        <v>135</v>
      </c>
      <c r="AT124" s="217" t="s">
        <v>130</v>
      </c>
      <c r="AU124" s="217" t="s">
        <v>79</v>
      </c>
      <c r="AY124" s="19" t="s">
        <v>128</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135</v>
      </c>
      <c r="BM124" s="217" t="s">
        <v>895</v>
      </c>
    </row>
    <row r="125" s="2" customFormat="1">
      <c r="A125" s="40"/>
      <c r="B125" s="41"/>
      <c r="C125" s="42"/>
      <c r="D125" s="219" t="s">
        <v>137</v>
      </c>
      <c r="E125" s="42"/>
      <c r="F125" s="220" t="s">
        <v>339</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137</v>
      </c>
      <c r="AU125" s="19" t="s">
        <v>79</v>
      </c>
    </row>
    <row r="126" s="2" customFormat="1">
      <c r="A126" s="40"/>
      <c r="B126" s="41"/>
      <c r="C126" s="42"/>
      <c r="D126" s="226" t="s">
        <v>160</v>
      </c>
      <c r="E126" s="42"/>
      <c r="F126" s="257" t="s">
        <v>340</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160</v>
      </c>
      <c r="AU126" s="19" t="s">
        <v>79</v>
      </c>
    </row>
    <row r="127" s="14" customFormat="1">
      <c r="A127" s="14"/>
      <c r="B127" s="235"/>
      <c r="C127" s="236"/>
      <c r="D127" s="226" t="s">
        <v>139</v>
      </c>
      <c r="E127" s="237" t="s">
        <v>19</v>
      </c>
      <c r="F127" s="238" t="s">
        <v>896</v>
      </c>
      <c r="G127" s="236"/>
      <c r="H127" s="239">
        <v>0.48399999999999999</v>
      </c>
      <c r="I127" s="240"/>
      <c r="J127" s="236"/>
      <c r="K127" s="236"/>
      <c r="L127" s="241"/>
      <c r="M127" s="242"/>
      <c r="N127" s="243"/>
      <c r="O127" s="243"/>
      <c r="P127" s="243"/>
      <c r="Q127" s="243"/>
      <c r="R127" s="243"/>
      <c r="S127" s="243"/>
      <c r="T127" s="244"/>
      <c r="U127" s="14"/>
      <c r="V127" s="14"/>
      <c r="W127" s="14"/>
      <c r="X127" s="14"/>
      <c r="Y127" s="14"/>
      <c r="Z127" s="14"/>
      <c r="AA127" s="14"/>
      <c r="AB127" s="14"/>
      <c r="AC127" s="14"/>
      <c r="AD127" s="14"/>
      <c r="AE127" s="14"/>
      <c r="AT127" s="245" t="s">
        <v>139</v>
      </c>
      <c r="AU127" s="245" t="s">
        <v>79</v>
      </c>
      <c r="AV127" s="14" t="s">
        <v>79</v>
      </c>
      <c r="AW127" s="14" t="s">
        <v>31</v>
      </c>
      <c r="AX127" s="14" t="s">
        <v>69</v>
      </c>
      <c r="AY127" s="245" t="s">
        <v>128</v>
      </c>
    </row>
    <row r="128" s="15" customFormat="1">
      <c r="A128" s="15"/>
      <c r="B128" s="246"/>
      <c r="C128" s="247"/>
      <c r="D128" s="226" t="s">
        <v>139</v>
      </c>
      <c r="E128" s="248" t="s">
        <v>19</v>
      </c>
      <c r="F128" s="249" t="s">
        <v>142</v>
      </c>
      <c r="G128" s="247"/>
      <c r="H128" s="250">
        <v>0.48399999999999999</v>
      </c>
      <c r="I128" s="251"/>
      <c r="J128" s="247"/>
      <c r="K128" s="247"/>
      <c r="L128" s="252"/>
      <c r="M128" s="253"/>
      <c r="N128" s="254"/>
      <c r="O128" s="254"/>
      <c r="P128" s="254"/>
      <c r="Q128" s="254"/>
      <c r="R128" s="254"/>
      <c r="S128" s="254"/>
      <c r="T128" s="255"/>
      <c r="U128" s="15"/>
      <c r="V128" s="15"/>
      <c r="W128" s="15"/>
      <c r="X128" s="15"/>
      <c r="Y128" s="15"/>
      <c r="Z128" s="15"/>
      <c r="AA128" s="15"/>
      <c r="AB128" s="15"/>
      <c r="AC128" s="15"/>
      <c r="AD128" s="15"/>
      <c r="AE128" s="15"/>
      <c r="AT128" s="256" t="s">
        <v>139</v>
      </c>
      <c r="AU128" s="256" t="s">
        <v>79</v>
      </c>
      <c r="AV128" s="15" t="s">
        <v>135</v>
      </c>
      <c r="AW128" s="15" t="s">
        <v>31</v>
      </c>
      <c r="AX128" s="15" t="s">
        <v>77</v>
      </c>
      <c r="AY128" s="256" t="s">
        <v>128</v>
      </c>
    </row>
    <row r="129" s="12" customFormat="1" ht="22.8" customHeight="1">
      <c r="A129" s="12"/>
      <c r="B129" s="190"/>
      <c r="C129" s="191"/>
      <c r="D129" s="192" t="s">
        <v>68</v>
      </c>
      <c r="E129" s="204" t="s">
        <v>135</v>
      </c>
      <c r="F129" s="204" t="s">
        <v>848</v>
      </c>
      <c r="G129" s="191"/>
      <c r="H129" s="191"/>
      <c r="I129" s="194"/>
      <c r="J129" s="205">
        <f>BK129</f>
        <v>0</v>
      </c>
      <c r="K129" s="191"/>
      <c r="L129" s="196"/>
      <c r="M129" s="197"/>
      <c r="N129" s="198"/>
      <c r="O129" s="198"/>
      <c r="P129" s="199">
        <f>SUM(P130:P160)</f>
        <v>0</v>
      </c>
      <c r="Q129" s="198"/>
      <c r="R129" s="199">
        <f>SUM(R130:R160)</f>
        <v>1.9531239200000001</v>
      </c>
      <c r="S129" s="198"/>
      <c r="T129" s="200">
        <f>SUM(T130:T160)</f>
        <v>0</v>
      </c>
      <c r="U129" s="12"/>
      <c r="V129" s="12"/>
      <c r="W129" s="12"/>
      <c r="X129" s="12"/>
      <c r="Y129" s="12"/>
      <c r="Z129" s="12"/>
      <c r="AA129" s="12"/>
      <c r="AB129" s="12"/>
      <c r="AC129" s="12"/>
      <c r="AD129" s="12"/>
      <c r="AE129" s="12"/>
      <c r="AR129" s="201" t="s">
        <v>77</v>
      </c>
      <c r="AT129" s="202" t="s">
        <v>68</v>
      </c>
      <c r="AU129" s="202" t="s">
        <v>77</v>
      </c>
      <c r="AY129" s="201" t="s">
        <v>128</v>
      </c>
      <c r="BK129" s="203">
        <f>SUM(BK130:BK160)</f>
        <v>0</v>
      </c>
    </row>
    <row r="130" s="2" customFormat="1" ht="37.8" customHeight="1">
      <c r="A130" s="40"/>
      <c r="B130" s="41"/>
      <c r="C130" s="206" t="s">
        <v>199</v>
      </c>
      <c r="D130" s="206" t="s">
        <v>130</v>
      </c>
      <c r="E130" s="207" t="s">
        <v>897</v>
      </c>
      <c r="F130" s="208" t="s">
        <v>898</v>
      </c>
      <c r="G130" s="209" t="s">
        <v>133</v>
      </c>
      <c r="H130" s="210">
        <v>0.34200000000000003</v>
      </c>
      <c r="I130" s="211"/>
      <c r="J130" s="212">
        <f>ROUND(I130*H130,2)</f>
        <v>0</v>
      </c>
      <c r="K130" s="208" t="s">
        <v>134</v>
      </c>
      <c r="L130" s="46"/>
      <c r="M130" s="213" t="s">
        <v>19</v>
      </c>
      <c r="N130" s="214" t="s">
        <v>40</v>
      </c>
      <c r="O130" s="86"/>
      <c r="P130" s="215">
        <f>O130*H130</f>
        <v>0</v>
      </c>
      <c r="Q130" s="215">
        <v>2.4533700000000001</v>
      </c>
      <c r="R130" s="215">
        <f>Q130*H130</f>
        <v>0.83905254000000007</v>
      </c>
      <c r="S130" s="215">
        <v>0</v>
      </c>
      <c r="T130" s="216">
        <f>S130*H130</f>
        <v>0</v>
      </c>
      <c r="U130" s="40"/>
      <c r="V130" s="40"/>
      <c r="W130" s="40"/>
      <c r="X130" s="40"/>
      <c r="Y130" s="40"/>
      <c r="Z130" s="40"/>
      <c r="AA130" s="40"/>
      <c r="AB130" s="40"/>
      <c r="AC130" s="40"/>
      <c r="AD130" s="40"/>
      <c r="AE130" s="40"/>
      <c r="AR130" s="217" t="s">
        <v>135</v>
      </c>
      <c r="AT130" s="217" t="s">
        <v>130</v>
      </c>
      <c r="AU130" s="217" t="s">
        <v>79</v>
      </c>
      <c r="AY130" s="19" t="s">
        <v>128</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135</v>
      </c>
      <c r="BM130" s="217" t="s">
        <v>899</v>
      </c>
    </row>
    <row r="131" s="2" customFormat="1">
      <c r="A131" s="40"/>
      <c r="B131" s="41"/>
      <c r="C131" s="42"/>
      <c r="D131" s="219" t="s">
        <v>137</v>
      </c>
      <c r="E131" s="42"/>
      <c r="F131" s="220" t="s">
        <v>900</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137</v>
      </c>
      <c r="AU131" s="19" t="s">
        <v>79</v>
      </c>
    </row>
    <row r="132" s="14" customFormat="1">
      <c r="A132" s="14"/>
      <c r="B132" s="235"/>
      <c r="C132" s="236"/>
      <c r="D132" s="226" t="s">
        <v>139</v>
      </c>
      <c r="E132" s="237" t="s">
        <v>19</v>
      </c>
      <c r="F132" s="238" t="s">
        <v>901</v>
      </c>
      <c r="G132" s="236"/>
      <c r="H132" s="239">
        <v>0.34200000000000003</v>
      </c>
      <c r="I132" s="240"/>
      <c r="J132" s="236"/>
      <c r="K132" s="236"/>
      <c r="L132" s="241"/>
      <c r="M132" s="242"/>
      <c r="N132" s="243"/>
      <c r="O132" s="243"/>
      <c r="P132" s="243"/>
      <c r="Q132" s="243"/>
      <c r="R132" s="243"/>
      <c r="S132" s="243"/>
      <c r="T132" s="244"/>
      <c r="U132" s="14"/>
      <c r="V132" s="14"/>
      <c r="W132" s="14"/>
      <c r="X132" s="14"/>
      <c r="Y132" s="14"/>
      <c r="Z132" s="14"/>
      <c r="AA132" s="14"/>
      <c r="AB132" s="14"/>
      <c r="AC132" s="14"/>
      <c r="AD132" s="14"/>
      <c r="AE132" s="14"/>
      <c r="AT132" s="245" t="s">
        <v>139</v>
      </c>
      <c r="AU132" s="245" t="s">
        <v>79</v>
      </c>
      <c r="AV132" s="14" t="s">
        <v>79</v>
      </c>
      <c r="AW132" s="14" t="s">
        <v>31</v>
      </c>
      <c r="AX132" s="14" t="s">
        <v>69</v>
      </c>
      <c r="AY132" s="245" t="s">
        <v>128</v>
      </c>
    </row>
    <row r="133" s="15" customFormat="1">
      <c r="A133" s="15"/>
      <c r="B133" s="246"/>
      <c r="C133" s="247"/>
      <c r="D133" s="226" t="s">
        <v>139</v>
      </c>
      <c r="E133" s="248" t="s">
        <v>19</v>
      </c>
      <c r="F133" s="249" t="s">
        <v>142</v>
      </c>
      <c r="G133" s="247"/>
      <c r="H133" s="250">
        <v>0.34200000000000003</v>
      </c>
      <c r="I133" s="251"/>
      <c r="J133" s="247"/>
      <c r="K133" s="247"/>
      <c r="L133" s="252"/>
      <c r="M133" s="253"/>
      <c r="N133" s="254"/>
      <c r="O133" s="254"/>
      <c r="P133" s="254"/>
      <c r="Q133" s="254"/>
      <c r="R133" s="254"/>
      <c r="S133" s="254"/>
      <c r="T133" s="255"/>
      <c r="U133" s="15"/>
      <c r="V133" s="15"/>
      <c r="W133" s="15"/>
      <c r="X133" s="15"/>
      <c r="Y133" s="15"/>
      <c r="Z133" s="15"/>
      <c r="AA133" s="15"/>
      <c r="AB133" s="15"/>
      <c r="AC133" s="15"/>
      <c r="AD133" s="15"/>
      <c r="AE133" s="15"/>
      <c r="AT133" s="256" t="s">
        <v>139</v>
      </c>
      <c r="AU133" s="256" t="s">
        <v>79</v>
      </c>
      <c r="AV133" s="15" t="s">
        <v>135</v>
      </c>
      <c r="AW133" s="15" t="s">
        <v>31</v>
      </c>
      <c r="AX133" s="15" t="s">
        <v>77</v>
      </c>
      <c r="AY133" s="256" t="s">
        <v>128</v>
      </c>
    </row>
    <row r="134" s="2" customFormat="1" ht="37.8" customHeight="1">
      <c r="A134" s="40"/>
      <c r="B134" s="41"/>
      <c r="C134" s="206" t="s">
        <v>208</v>
      </c>
      <c r="D134" s="206" t="s">
        <v>130</v>
      </c>
      <c r="E134" s="207" t="s">
        <v>902</v>
      </c>
      <c r="F134" s="208" t="s">
        <v>903</v>
      </c>
      <c r="G134" s="209" t="s">
        <v>195</v>
      </c>
      <c r="H134" s="210">
        <v>0.034000000000000002</v>
      </c>
      <c r="I134" s="211"/>
      <c r="J134" s="212">
        <f>ROUND(I134*H134,2)</f>
        <v>0</v>
      </c>
      <c r="K134" s="208" t="s">
        <v>134</v>
      </c>
      <c r="L134" s="46"/>
      <c r="M134" s="213" t="s">
        <v>19</v>
      </c>
      <c r="N134" s="214" t="s">
        <v>40</v>
      </c>
      <c r="O134" s="86"/>
      <c r="P134" s="215">
        <f>O134*H134</f>
        <v>0</v>
      </c>
      <c r="Q134" s="215">
        <v>1.04887</v>
      </c>
      <c r="R134" s="215">
        <f>Q134*H134</f>
        <v>0.035661579999999998</v>
      </c>
      <c r="S134" s="215">
        <v>0</v>
      </c>
      <c r="T134" s="216">
        <f>S134*H134</f>
        <v>0</v>
      </c>
      <c r="U134" s="40"/>
      <c r="V134" s="40"/>
      <c r="W134" s="40"/>
      <c r="X134" s="40"/>
      <c r="Y134" s="40"/>
      <c r="Z134" s="40"/>
      <c r="AA134" s="40"/>
      <c r="AB134" s="40"/>
      <c r="AC134" s="40"/>
      <c r="AD134" s="40"/>
      <c r="AE134" s="40"/>
      <c r="AR134" s="217" t="s">
        <v>135</v>
      </c>
      <c r="AT134" s="217" t="s">
        <v>130</v>
      </c>
      <c r="AU134" s="217" t="s">
        <v>79</v>
      </c>
      <c r="AY134" s="19" t="s">
        <v>128</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135</v>
      </c>
      <c r="BM134" s="217" t="s">
        <v>904</v>
      </c>
    </row>
    <row r="135" s="2" customFormat="1">
      <c r="A135" s="40"/>
      <c r="B135" s="41"/>
      <c r="C135" s="42"/>
      <c r="D135" s="219" t="s">
        <v>137</v>
      </c>
      <c r="E135" s="42"/>
      <c r="F135" s="220" t="s">
        <v>905</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137</v>
      </c>
      <c r="AU135" s="19" t="s">
        <v>79</v>
      </c>
    </row>
    <row r="136" s="14" customFormat="1">
      <c r="A136" s="14"/>
      <c r="B136" s="235"/>
      <c r="C136" s="236"/>
      <c r="D136" s="226" t="s">
        <v>139</v>
      </c>
      <c r="E136" s="237" t="s">
        <v>19</v>
      </c>
      <c r="F136" s="238" t="s">
        <v>906</v>
      </c>
      <c r="G136" s="236"/>
      <c r="H136" s="239">
        <v>0.034000000000000002</v>
      </c>
      <c r="I136" s="240"/>
      <c r="J136" s="236"/>
      <c r="K136" s="236"/>
      <c r="L136" s="241"/>
      <c r="M136" s="242"/>
      <c r="N136" s="243"/>
      <c r="O136" s="243"/>
      <c r="P136" s="243"/>
      <c r="Q136" s="243"/>
      <c r="R136" s="243"/>
      <c r="S136" s="243"/>
      <c r="T136" s="244"/>
      <c r="U136" s="14"/>
      <c r="V136" s="14"/>
      <c r="W136" s="14"/>
      <c r="X136" s="14"/>
      <c r="Y136" s="14"/>
      <c r="Z136" s="14"/>
      <c r="AA136" s="14"/>
      <c r="AB136" s="14"/>
      <c r="AC136" s="14"/>
      <c r="AD136" s="14"/>
      <c r="AE136" s="14"/>
      <c r="AT136" s="245" t="s">
        <v>139</v>
      </c>
      <c r="AU136" s="245" t="s">
        <v>79</v>
      </c>
      <c r="AV136" s="14" t="s">
        <v>79</v>
      </c>
      <c r="AW136" s="14" t="s">
        <v>31</v>
      </c>
      <c r="AX136" s="14" t="s">
        <v>69</v>
      </c>
      <c r="AY136" s="245" t="s">
        <v>128</v>
      </c>
    </row>
    <row r="137" s="13" customFormat="1">
      <c r="A137" s="13"/>
      <c r="B137" s="224"/>
      <c r="C137" s="225"/>
      <c r="D137" s="226" t="s">
        <v>139</v>
      </c>
      <c r="E137" s="227" t="s">
        <v>19</v>
      </c>
      <c r="F137" s="228" t="s">
        <v>907</v>
      </c>
      <c r="G137" s="225"/>
      <c r="H137" s="227" t="s">
        <v>19</v>
      </c>
      <c r="I137" s="229"/>
      <c r="J137" s="225"/>
      <c r="K137" s="225"/>
      <c r="L137" s="230"/>
      <c r="M137" s="231"/>
      <c r="N137" s="232"/>
      <c r="O137" s="232"/>
      <c r="P137" s="232"/>
      <c r="Q137" s="232"/>
      <c r="R137" s="232"/>
      <c r="S137" s="232"/>
      <c r="T137" s="233"/>
      <c r="U137" s="13"/>
      <c r="V137" s="13"/>
      <c r="W137" s="13"/>
      <c r="X137" s="13"/>
      <c r="Y137" s="13"/>
      <c r="Z137" s="13"/>
      <c r="AA137" s="13"/>
      <c r="AB137" s="13"/>
      <c r="AC137" s="13"/>
      <c r="AD137" s="13"/>
      <c r="AE137" s="13"/>
      <c r="AT137" s="234" t="s">
        <v>139</v>
      </c>
      <c r="AU137" s="234" t="s">
        <v>79</v>
      </c>
      <c r="AV137" s="13" t="s">
        <v>77</v>
      </c>
      <c r="AW137" s="13" t="s">
        <v>31</v>
      </c>
      <c r="AX137" s="13" t="s">
        <v>69</v>
      </c>
      <c r="AY137" s="234" t="s">
        <v>128</v>
      </c>
    </row>
    <row r="138" s="15" customFormat="1">
      <c r="A138" s="15"/>
      <c r="B138" s="246"/>
      <c r="C138" s="247"/>
      <c r="D138" s="226" t="s">
        <v>139</v>
      </c>
      <c r="E138" s="248" t="s">
        <v>19</v>
      </c>
      <c r="F138" s="249" t="s">
        <v>142</v>
      </c>
      <c r="G138" s="247"/>
      <c r="H138" s="250">
        <v>0.034000000000000002</v>
      </c>
      <c r="I138" s="251"/>
      <c r="J138" s="247"/>
      <c r="K138" s="247"/>
      <c r="L138" s="252"/>
      <c r="M138" s="253"/>
      <c r="N138" s="254"/>
      <c r="O138" s="254"/>
      <c r="P138" s="254"/>
      <c r="Q138" s="254"/>
      <c r="R138" s="254"/>
      <c r="S138" s="254"/>
      <c r="T138" s="255"/>
      <c r="U138" s="15"/>
      <c r="V138" s="15"/>
      <c r="W138" s="15"/>
      <c r="X138" s="15"/>
      <c r="Y138" s="15"/>
      <c r="Z138" s="15"/>
      <c r="AA138" s="15"/>
      <c r="AB138" s="15"/>
      <c r="AC138" s="15"/>
      <c r="AD138" s="15"/>
      <c r="AE138" s="15"/>
      <c r="AT138" s="256" t="s">
        <v>139</v>
      </c>
      <c r="AU138" s="256" t="s">
        <v>79</v>
      </c>
      <c r="AV138" s="15" t="s">
        <v>135</v>
      </c>
      <c r="AW138" s="15" t="s">
        <v>31</v>
      </c>
      <c r="AX138" s="15" t="s">
        <v>77</v>
      </c>
      <c r="AY138" s="256" t="s">
        <v>128</v>
      </c>
    </row>
    <row r="139" s="2" customFormat="1" ht="37.8" customHeight="1">
      <c r="A139" s="40"/>
      <c r="B139" s="41"/>
      <c r="C139" s="206" t="s">
        <v>217</v>
      </c>
      <c r="D139" s="206" t="s">
        <v>130</v>
      </c>
      <c r="E139" s="207" t="s">
        <v>908</v>
      </c>
      <c r="F139" s="208" t="s">
        <v>909</v>
      </c>
      <c r="G139" s="209" t="s">
        <v>157</v>
      </c>
      <c r="H139" s="210">
        <v>1.29</v>
      </c>
      <c r="I139" s="211"/>
      <c r="J139" s="212">
        <f>ROUND(I139*H139,2)</f>
        <v>0</v>
      </c>
      <c r="K139" s="208" t="s">
        <v>134</v>
      </c>
      <c r="L139" s="46"/>
      <c r="M139" s="213" t="s">
        <v>19</v>
      </c>
      <c r="N139" s="214" t="s">
        <v>40</v>
      </c>
      <c r="O139" s="86"/>
      <c r="P139" s="215">
        <f>O139*H139</f>
        <v>0</v>
      </c>
      <c r="Q139" s="215">
        <v>0.01282</v>
      </c>
      <c r="R139" s="215">
        <f>Q139*H139</f>
        <v>0.016537800000000002</v>
      </c>
      <c r="S139" s="215">
        <v>0</v>
      </c>
      <c r="T139" s="216">
        <f>S139*H139</f>
        <v>0</v>
      </c>
      <c r="U139" s="40"/>
      <c r="V139" s="40"/>
      <c r="W139" s="40"/>
      <c r="X139" s="40"/>
      <c r="Y139" s="40"/>
      <c r="Z139" s="40"/>
      <c r="AA139" s="40"/>
      <c r="AB139" s="40"/>
      <c r="AC139" s="40"/>
      <c r="AD139" s="40"/>
      <c r="AE139" s="40"/>
      <c r="AR139" s="217" t="s">
        <v>135</v>
      </c>
      <c r="AT139" s="217" t="s">
        <v>130</v>
      </c>
      <c r="AU139" s="217" t="s">
        <v>79</v>
      </c>
      <c r="AY139" s="19" t="s">
        <v>128</v>
      </c>
      <c r="BE139" s="218">
        <f>IF(N139="základní",J139,0)</f>
        <v>0</v>
      </c>
      <c r="BF139" s="218">
        <f>IF(N139="snížená",J139,0)</f>
        <v>0</v>
      </c>
      <c r="BG139" s="218">
        <f>IF(N139="zákl. přenesená",J139,0)</f>
        <v>0</v>
      </c>
      <c r="BH139" s="218">
        <f>IF(N139="sníž. přenesená",J139,0)</f>
        <v>0</v>
      </c>
      <c r="BI139" s="218">
        <f>IF(N139="nulová",J139,0)</f>
        <v>0</v>
      </c>
      <c r="BJ139" s="19" t="s">
        <v>77</v>
      </c>
      <c r="BK139" s="218">
        <f>ROUND(I139*H139,2)</f>
        <v>0</v>
      </c>
      <c r="BL139" s="19" t="s">
        <v>135</v>
      </c>
      <c r="BM139" s="217" t="s">
        <v>910</v>
      </c>
    </row>
    <row r="140" s="2" customFormat="1">
      <c r="A140" s="40"/>
      <c r="B140" s="41"/>
      <c r="C140" s="42"/>
      <c r="D140" s="219" t="s">
        <v>137</v>
      </c>
      <c r="E140" s="42"/>
      <c r="F140" s="220" t="s">
        <v>911</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9" t="s">
        <v>137</v>
      </c>
      <c r="AU140" s="19" t="s">
        <v>79</v>
      </c>
    </row>
    <row r="141" s="14" customFormat="1">
      <c r="A141" s="14"/>
      <c r="B141" s="235"/>
      <c r="C141" s="236"/>
      <c r="D141" s="226" t="s">
        <v>139</v>
      </c>
      <c r="E141" s="237" t="s">
        <v>19</v>
      </c>
      <c r="F141" s="238" t="s">
        <v>912</v>
      </c>
      <c r="G141" s="236"/>
      <c r="H141" s="239">
        <v>1.29</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139</v>
      </c>
      <c r="AU141" s="245" t="s">
        <v>79</v>
      </c>
      <c r="AV141" s="14" t="s">
        <v>79</v>
      </c>
      <c r="AW141" s="14" t="s">
        <v>31</v>
      </c>
      <c r="AX141" s="14" t="s">
        <v>69</v>
      </c>
      <c r="AY141" s="245" t="s">
        <v>128</v>
      </c>
    </row>
    <row r="142" s="15" customFormat="1">
      <c r="A142" s="15"/>
      <c r="B142" s="246"/>
      <c r="C142" s="247"/>
      <c r="D142" s="226" t="s">
        <v>139</v>
      </c>
      <c r="E142" s="248" t="s">
        <v>19</v>
      </c>
      <c r="F142" s="249" t="s">
        <v>142</v>
      </c>
      <c r="G142" s="247"/>
      <c r="H142" s="250">
        <v>1.29</v>
      </c>
      <c r="I142" s="251"/>
      <c r="J142" s="247"/>
      <c r="K142" s="247"/>
      <c r="L142" s="252"/>
      <c r="M142" s="253"/>
      <c r="N142" s="254"/>
      <c r="O142" s="254"/>
      <c r="P142" s="254"/>
      <c r="Q142" s="254"/>
      <c r="R142" s="254"/>
      <c r="S142" s="254"/>
      <c r="T142" s="255"/>
      <c r="U142" s="15"/>
      <c r="V142" s="15"/>
      <c r="W142" s="15"/>
      <c r="X142" s="15"/>
      <c r="Y142" s="15"/>
      <c r="Z142" s="15"/>
      <c r="AA142" s="15"/>
      <c r="AB142" s="15"/>
      <c r="AC142" s="15"/>
      <c r="AD142" s="15"/>
      <c r="AE142" s="15"/>
      <c r="AT142" s="256" t="s">
        <v>139</v>
      </c>
      <c r="AU142" s="256" t="s">
        <v>79</v>
      </c>
      <c r="AV142" s="15" t="s">
        <v>135</v>
      </c>
      <c r="AW142" s="15" t="s">
        <v>31</v>
      </c>
      <c r="AX142" s="15" t="s">
        <v>77</v>
      </c>
      <c r="AY142" s="256" t="s">
        <v>128</v>
      </c>
    </row>
    <row r="143" s="2" customFormat="1" ht="37.8" customHeight="1">
      <c r="A143" s="40"/>
      <c r="B143" s="41"/>
      <c r="C143" s="206" t="s">
        <v>223</v>
      </c>
      <c r="D143" s="206" t="s">
        <v>130</v>
      </c>
      <c r="E143" s="207" t="s">
        <v>913</v>
      </c>
      <c r="F143" s="208" t="s">
        <v>914</v>
      </c>
      <c r="G143" s="209" t="s">
        <v>157</v>
      </c>
      <c r="H143" s="210">
        <v>1.29</v>
      </c>
      <c r="I143" s="211"/>
      <c r="J143" s="212">
        <f>ROUND(I143*H143,2)</f>
        <v>0</v>
      </c>
      <c r="K143" s="208" t="s">
        <v>134</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135</v>
      </c>
      <c r="AT143" s="217" t="s">
        <v>130</v>
      </c>
      <c r="AU143" s="217" t="s">
        <v>79</v>
      </c>
      <c r="AY143" s="19" t="s">
        <v>128</v>
      </c>
      <c r="BE143" s="218">
        <f>IF(N143="základní",J143,0)</f>
        <v>0</v>
      </c>
      <c r="BF143" s="218">
        <f>IF(N143="snížená",J143,0)</f>
        <v>0</v>
      </c>
      <c r="BG143" s="218">
        <f>IF(N143="zákl. přenesená",J143,0)</f>
        <v>0</v>
      </c>
      <c r="BH143" s="218">
        <f>IF(N143="sníž. přenesená",J143,0)</f>
        <v>0</v>
      </c>
      <c r="BI143" s="218">
        <f>IF(N143="nulová",J143,0)</f>
        <v>0</v>
      </c>
      <c r="BJ143" s="19" t="s">
        <v>77</v>
      </c>
      <c r="BK143" s="218">
        <f>ROUND(I143*H143,2)</f>
        <v>0</v>
      </c>
      <c r="BL143" s="19" t="s">
        <v>135</v>
      </c>
      <c r="BM143" s="217" t="s">
        <v>915</v>
      </c>
    </row>
    <row r="144" s="2" customFormat="1">
      <c r="A144" s="40"/>
      <c r="B144" s="41"/>
      <c r="C144" s="42"/>
      <c r="D144" s="219" t="s">
        <v>137</v>
      </c>
      <c r="E144" s="42"/>
      <c r="F144" s="220" t="s">
        <v>916</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137</v>
      </c>
      <c r="AU144" s="19" t="s">
        <v>79</v>
      </c>
    </row>
    <row r="145" s="14" customFormat="1">
      <c r="A145" s="14"/>
      <c r="B145" s="235"/>
      <c r="C145" s="236"/>
      <c r="D145" s="226" t="s">
        <v>139</v>
      </c>
      <c r="E145" s="237" t="s">
        <v>19</v>
      </c>
      <c r="F145" s="238" t="s">
        <v>917</v>
      </c>
      <c r="G145" s="236"/>
      <c r="H145" s="239">
        <v>1.29</v>
      </c>
      <c r="I145" s="240"/>
      <c r="J145" s="236"/>
      <c r="K145" s="236"/>
      <c r="L145" s="241"/>
      <c r="M145" s="242"/>
      <c r="N145" s="243"/>
      <c r="O145" s="243"/>
      <c r="P145" s="243"/>
      <c r="Q145" s="243"/>
      <c r="R145" s="243"/>
      <c r="S145" s="243"/>
      <c r="T145" s="244"/>
      <c r="U145" s="14"/>
      <c r="V145" s="14"/>
      <c r="W145" s="14"/>
      <c r="X145" s="14"/>
      <c r="Y145" s="14"/>
      <c r="Z145" s="14"/>
      <c r="AA145" s="14"/>
      <c r="AB145" s="14"/>
      <c r="AC145" s="14"/>
      <c r="AD145" s="14"/>
      <c r="AE145" s="14"/>
      <c r="AT145" s="245" t="s">
        <v>139</v>
      </c>
      <c r="AU145" s="245" t="s">
        <v>79</v>
      </c>
      <c r="AV145" s="14" t="s">
        <v>79</v>
      </c>
      <c r="AW145" s="14" t="s">
        <v>31</v>
      </c>
      <c r="AX145" s="14" t="s">
        <v>69</v>
      </c>
      <c r="AY145" s="245" t="s">
        <v>128</v>
      </c>
    </row>
    <row r="146" s="15" customFormat="1">
      <c r="A146" s="15"/>
      <c r="B146" s="246"/>
      <c r="C146" s="247"/>
      <c r="D146" s="226" t="s">
        <v>139</v>
      </c>
      <c r="E146" s="248" t="s">
        <v>19</v>
      </c>
      <c r="F146" s="249" t="s">
        <v>142</v>
      </c>
      <c r="G146" s="247"/>
      <c r="H146" s="250">
        <v>1.29</v>
      </c>
      <c r="I146" s="251"/>
      <c r="J146" s="247"/>
      <c r="K146" s="247"/>
      <c r="L146" s="252"/>
      <c r="M146" s="253"/>
      <c r="N146" s="254"/>
      <c r="O146" s="254"/>
      <c r="P146" s="254"/>
      <c r="Q146" s="254"/>
      <c r="R146" s="254"/>
      <c r="S146" s="254"/>
      <c r="T146" s="255"/>
      <c r="U146" s="15"/>
      <c r="V146" s="15"/>
      <c r="W146" s="15"/>
      <c r="X146" s="15"/>
      <c r="Y146" s="15"/>
      <c r="Z146" s="15"/>
      <c r="AA146" s="15"/>
      <c r="AB146" s="15"/>
      <c r="AC146" s="15"/>
      <c r="AD146" s="15"/>
      <c r="AE146" s="15"/>
      <c r="AT146" s="256" t="s">
        <v>139</v>
      </c>
      <c r="AU146" s="256" t="s">
        <v>79</v>
      </c>
      <c r="AV146" s="15" t="s">
        <v>135</v>
      </c>
      <c r="AW146" s="15" t="s">
        <v>31</v>
      </c>
      <c r="AX146" s="15" t="s">
        <v>77</v>
      </c>
      <c r="AY146" s="256" t="s">
        <v>128</v>
      </c>
    </row>
    <row r="147" s="2" customFormat="1" ht="44.25" customHeight="1">
      <c r="A147" s="40"/>
      <c r="B147" s="41"/>
      <c r="C147" s="206" t="s">
        <v>229</v>
      </c>
      <c r="D147" s="206" t="s">
        <v>130</v>
      </c>
      <c r="E147" s="207" t="s">
        <v>918</v>
      </c>
      <c r="F147" s="208" t="s">
        <v>919</v>
      </c>
      <c r="G147" s="209" t="s">
        <v>247</v>
      </c>
      <c r="H147" s="210">
        <v>9.5</v>
      </c>
      <c r="I147" s="211"/>
      <c r="J147" s="212">
        <f>ROUND(I147*H147,2)</f>
        <v>0</v>
      </c>
      <c r="K147" s="208" t="s">
        <v>134</v>
      </c>
      <c r="L147" s="46"/>
      <c r="M147" s="213" t="s">
        <v>19</v>
      </c>
      <c r="N147" s="214" t="s">
        <v>40</v>
      </c>
      <c r="O147" s="86"/>
      <c r="P147" s="215">
        <f>O147*H147</f>
        <v>0</v>
      </c>
      <c r="Q147" s="215">
        <v>0.11046</v>
      </c>
      <c r="R147" s="215">
        <f>Q147*H147</f>
        <v>1.0493700000000001</v>
      </c>
      <c r="S147" s="215">
        <v>0</v>
      </c>
      <c r="T147" s="216">
        <f>S147*H147</f>
        <v>0</v>
      </c>
      <c r="U147" s="40"/>
      <c r="V147" s="40"/>
      <c r="W147" s="40"/>
      <c r="X147" s="40"/>
      <c r="Y147" s="40"/>
      <c r="Z147" s="40"/>
      <c r="AA147" s="40"/>
      <c r="AB147" s="40"/>
      <c r="AC147" s="40"/>
      <c r="AD147" s="40"/>
      <c r="AE147" s="40"/>
      <c r="AR147" s="217" t="s">
        <v>135</v>
      </c>
      <c r="AT147" s="217" t="s">
        <v>130</v>
      </c>
      <c r="AU147" s="217" t="s">
        <v>79</v>
      </c>
      <c r="AY147" s="19" t="s">
        <v>128</v>
      </c>
      <c r="BE147" s="218">
        <f>IF(N147="základní",J147,0)</f>
        <v>0</v>
      </c>
      <c r="BF147" s="218">
        <f>IF(N147="snížená",J147,0)</f>
        <v>0</v>
      </c>
      <c r="BG147" s="218">
        <f>IF(N147="zákl. přenesená",J147,0)</f>
        <v>0</v>
      </c>
      <c r="BH147" s="218">
        <f>IF(N147="sníž. přenesená",J147,0)</f>
        <v>0</v>
      </c>
      <c r="BI147" s="218">
        <f>IF(N147="nulová",J147,0)</f>
        <v>0</v>
      </c>
      <c r="BJ147" s="19" t="s">
        <v>77</v>
      </c>
      <c r="BK147" s="218">
        <f>ROUND(I147*H147,2)</f>
        <v>0</v>
      </c>
      <c r="BL147" s="19" t="s">
        <v>135</v>
      </c>
      <c r="BM147" s="217" t="s">
        <v>920</v>
      </c>
    </row>
    <row r="148" s="2" customFormat="1">
      <c r="A148" s="40"/>
      <c r="B148" s="41"/>
      <c r="C148" s="42"/>
      <c r="D148" s="219" t="s">
        <v>137</v>
      </c>
      <c r="E148" s="42"/>
      <c r="F148" s="220" t="s">
        <v>921</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137</v>
      </c>
      <c r="AU148" s="19" t="s">
        <v>79</v>
      </c>
    </row>
    <row r="149" s="14" customFormat="1">
      <c r="A149" s="14"/>
      <c r="B149" s="235"/>
      <c r="C149" s="236"/>
      <c r="D149" s="226" t="s">
        <v>139</v>
      </c>
      <c r="E149" s="237" t="s">
        <v>19</v>
      </c>
      <c r="F149" s="238" t="s">
        <v>922</v>
      </c>
      <c r="G149" s="236"/>
      <c r="H149" s="239">
        <v>9.5</v>
      </c>
      <c r="I149" s="240"/>
      <c r="J149" s="236"/>
      <c r="K149" s="236"/>
      <c r="L149" s="241"/>
      <c r="M149" s="242"/>
      <c r="N149" s="243"/>
      <c r="O149" s="243"/>
      <c r="P149" s="243"/>
      <c r="Q149" s="243"/>
      <c r="R149" s="243"/>
      <c r="S149" s="243"/>
      <c r="T149" s="244"/>
      <c r="U149" s="14"/>
      <c r="V149" s="14"/>
      <c r="W149" s="14"/>
      <c r="X149" s="14"/>
      <c r="Y149" s="14"/>
      <c r="Z149" s="14"/>
      <c r="AA149" s="14"/>
      <c r="AB149" s="14"/>
      <c r="AC149" s="14"/>
      <c r="AD149" s="14"/>
      <c r="AE149" s="14"/>
      <c r="AT149" s="245" t="s">
        <v>139</v>
      </c>
      <c r="AU149" s="245" t="s">
        <v>79</v>
      </c>
      <c r="AV149" s="14" t="s">
        <v>79</v>
      </c>
      <c r="AW149" s="14" t="s">
        <v>31</v>
      </c>
      <c r="AX149" s="14" t="s">
        <v>69</v>
      </c>
      <c r="AY149" s="245" t="s">
        <v>128</v>
      </c>
    </row>
    <row r="150" s="15" customFormat="1">
      <c r="A150" s="15"/>
      <c r="B150" s="246"/>
      <c r="C150" s="247"/>
      <c r="D150" s="226" t="s">
        <v>139</v>
      </c>
      <c r="E150" s="248" t="s">
        <v>19</v>
      </c>
      <c r="F150" s="249" t="s">
        <v>142</v>
      </c>
      <c r="G150" s="247"/>
      <c r="H150" s="250">
        <v>9.5</v>
      </c>
      <c r="I150" s="251"/>
      <c r="J150" s="247"/>
      <c r="K150" s="247"/>
      <c r="L150" s="252"/>
      <c r="M150" s="253"/>
      <c r="N150" s="254"/>
      <c r="O150" s="254"/>
      <c r="P150" s="254"/>
      <c r="Q150" s="254"/>
      <c r="R150" s="254"/>
      <c r="S150" s="254"/>
      <c r="T150" s="255"/>
      <c r="U150" s="15"/>
      <c r="V150" s="15"/>
      <c r="W150" s="15"/>
      <c r="X150" s="15"/>
      <c r="Y150" s="15"/>
      <c r="Z150" s="15"/>
      <c r="AA150" s="15"/>
      <c r="AB150" s="15"/>
      <c r="AC150" s="15"/>
      <c r="AD150" s="15"/>
      <c r="AE150" s="15"/>
      <c r="AT150" s="256" t="s">
        <v>139</v>
      </c>
      <c r="AU150" s="256" t="s">
        <v>79</v>
      </c>
      <c r="AV150" s="15" t="s">
        <v>135</v>
      </c>
      <c r="AW150" s="15" t="s">
        <v>31</v>
      </c>
      <c r="AX150" s="15" t="s">
        <v>77</v>
      </c>
      <c r="AY150" s="256" t="s">
        <v>128</v>
      </c>
    </row>
    <row r="151" s="2" customFormat="1" ht="33" customHeight="1">
      <c r="A151" s="40"/>
      <c r="B151" s="41"/>
      <c r="C151" s="206" t="s">
        <v>8</v>
      </c>
      <c r="D151" s="206" t="s">
        <v>130</v>
      </c>
      <c r="E151" s="207" t="s">
        <v>923</v>
      </c>
      <c r="F151" s="208" t="s">
        <v>924</v>
      </c>
      <c r="G151" s="209" t="s">
        <v>157</v>
      </c>
      <c r="H151" s="210">
        <v>1.8999999999999999</v>
      </c>
      <c r="I151" s="211"/>
      <c r="J151" s="212">
        <f>ROUND(I151*H151,2)</f>
        <v>0</v>
      </c>
      <c r="K151" s="208" t="s">
        <v>134</v>
      </c>
      <c r="L151" s="46"/>
      <c r="M151" s="213" t="s">
        <v>19</v>
      </c>
      <c r="N151" s="214" t="s">
        <v>40</v>
      </c>
      <c r="O151" s="86"/>
      <c r="P151" s="215">
        <f>O151*H151</f>
        <v>0</v>
      </c>
      <c r="Q151" s="215">
        <v>0.0065799999999999999</v>
      </c>
      <c r="R151" s="215">
        <f>Q151*H151</f>
        <v>0.012501999999999999</v>
      </c>
      <c r="S151" s="215">
        <v>0</v>
      </c>
      <c r="T151" s="216">
        <f>S151*H151</f>
        <v>0</v>
      </c>
      <c r="U151" s="40"/>
      <c r="V151" s="40"/>
      <c r="W151" s="40"/>
      <c r="X151" s="40"/>
      <c r="Y151" s="40"/>
      <c r="Z151" s="40"/>
      <c r="AA151" s="40"/>
      <c r="AB151" s="40"/>
      <c r="AC151" s="40"/>
      <c r="AD151" s="40"/>
      <c r="AE151" s="40"/>
      <c r="AR151" s="217" t="s">
        <v>135</v>
      </c>
      <c r="AT151" s="217" t="s">
        <v>130</v>
      </c>
      <c r="AU151" s="217" t="s">
        <v>79</v>
      </c>
      <c r="AY151" s="19" t="s">
        <v>128</v>
      </c>
      <c r="BE151" s="218">
        <f>IF(N151="základní",J151,0)</f>
        <v>0</v>
      </c>
      <c r="BF151" s="218">
        <f>IF(N151="snížená",J151,0)</f>
        <v>0</v>
      </c>
      <c r="BG151" s="218">
        <f>IF(N151="zákl. přenesená",J151,0)</f>
        <v>0</v>
      </c>
      <c r="BH151" s="218">
        <f>IF(N151="sníž. přenesená",J151,0)</f>
        <v>0</v>
      </c>
      <c r="BI151" s="218">
        <f>IF(N151="nulová",J151,0)</f>
        <v>0</v>
      </c>
      <c r="BJ151" s="19" t="s">
        <v>77</v>
      </c>
      <c r="BK151" s="218">
        <f>ROUND(I151*H151,2)</f>
        <v>0</v>
      </c>
      <c r="BL151" s="19" t="s">
        <v>135</v>
      </c>
      <c r="BM151" s="217" t="s">
        <v>925</v>
      </c>
    </row>
    <row r="152" s="2" customFormat="1">
      <c r="A152" s="40"/>
      <c r="B152" s="41"/>
      <c r="C152" s="42"/>
      <c r="D152" s="219" t="s">
        <v>137</v>
      </c>
      <c r="E152" s="42"/>
      <c r="F152" s="220" t="s">
        <v>926</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137</v>
      </c>
      <c r="AU152" s="19" t="s">
        <v>79</v>
      </c>
    </row>
    <row r="153" s="2" customFormat="1">
      <c r="A153" s="40"/>
      <c r="B153" s="41"/>
      <c r="C153" s="42"/>
      <c r="D153" s="226" t="s">
        <v>160</v>
      </c>
      <c r="E153" s="42"/>
      <c r="F153" s="257" t="s">
        <v>927</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160</v>
      </c>
      <c r="AU153" s="19" t="s">
        <v>79</v>
      </c>
    </row>
    <row r="154" s="14" customFormat="1">
      <c r="A154" s="14"/>
      <c r="B154" s="235"/>
      <c r="C154" s="236"/>
      <c r="D154" s="226" t="s">
        <v>139</v>
      </c>
      <c r="E154" s="237" t="s">
        <v>19</v>
      </c>
      <c r="F154" s="238" t="s">
        <v>928</v>
      </c>
      <c r="G154" s="236"/>
      <c r="H154" s="239">
        <v>1.8999999999999999</v>
      </c>
      <c r="I154" s="240"/>
      <c r="J154" s="236"/>
      <c r="K154" s="236"/>
      <c r="L154" s="241"/>
      <c r="M154" s="242"/>
      <c r="N154" s="243"/>
      <c r="O154" s="243"/>
      <c r="P154" s="243"/>
      <c r="Q154" s="243"/>
      <c r="R154" s="243"/>
      <c r="S154" s="243"/>
      <c r="T154" s="244"/>
      <c r="U154" s="14"/>
      <c r="V154" s="14"/>
      <c r="W154" s="14"/>
      <c r="X154" s="14"/>
      <c r="Y154" s="14"/>
      <c r="Z154" s="14"/>
      <c r="AA154" s="14"/>
      <c r="AB154" s="14"/>
      <c r="AC154" s="14"/>
      <c r="AD154" s="14"/>
      <c r="AE154" s="14"/>
      <c r="AT154" s="245" t="s">
        <v>139</v>
      </c>
      <c r="AU154" s="245" t="s">
        <v>79</v>
      </c>
      <c r="AV154" s="14" t="s">
        <v>79</v>
      </c>
      <c r="AW154" s="14" t="s">
        <v>31</v>
      </c>
      <c r="AX154" s="14" t="s">
        <v>69</v>
      </c>
      <c r="AY154" s="245" t="s">
        <v>128</v>
      </c>
    </row>
    <row r="155" s="15" customFormat="1">
      <c r="A155" s="15"/>
      <c r="B155" s="246"/>
      <c r="C155" s="247"/>
      <c r="D155" s="226" t="s">
        <v>139</v>
      </c>
      <c r="E155" s="248" t="s">
        <v>19</v>
      </c>
      <c r="F155" s="249" t="s">
        <v>142</v>
      </c>
      <c r="G155" s="247"/>
      <c r="H155" s="250">
        <v>1.8999999999999999</v>
      </c>
      <c r="I155" s="251"/>
      <c r="J155" s="247"/>
      <c r="K155" s="247"/>
      <c r="L155" s="252"/>
      <c r="M155" s="253"/>
      <c r="N155" s="254"/>
      <c r="O155" s="254"/>
      <c r="P155" s="254"/>
      <c r="Q155" s="254"/>
      <c r="R155" s="254"/>
      <c r="S155" s="254"/>
      <c r="T155" s="255"/>
      <c r="U155" s="15"/>
      <c r="V155" s="15"/>
      <c r="W155" s="15"/>
      <c r="X155" s="15"/>
      <c r="Y155" s="15"/>
      <c r="Z155" s="15"/>
      <c r="AA155" s="15"/>
      <c r="AB155" s="15"/>
      <c r="AC155" s="15"/>
      <c r="AD155" s="15"/>
      <c r="AE155" s="15"/>
      <c r="AT155" s="256" t="s">
        <v>139</v>
      </c>
      <c r="AU155" s="256" t="s">
        <v>79</v>
      </c>
      <c r="AV155" s="15" t="s">
        <v>135</v>
      </c>
      <c r="AW155" s="15" t="s">
        <v>31</v>
      </c>
      <c r="AX155" s="15" t="s">
        <v>77</v>
      </c>
      <c r="AY155" s="256" t="s">
        <v>128</v>
      </c>
    </row>
    <row r="156" s="2" customFormat="1" ht="33" customHeight="1">
      <c r="A156" s="40"/>
      <c r="B156" s="41"/>
      <c r="C156" s="206" t="s">
        <v>244</v>
      </c>
      <c r="D156" s="206" t="s">
        <v>130</v>
      </c>
      <c r="E156" s="207" t="s">
        <v>929</v>
      </c>
      <c r="F156" s="208" t="s">
        <v>930</v>
      </c>
      <c r="G156" s="209" t="s">
        <v>157</v>
      </c>
      <c r="H156" s="210">
        <v>1.8999999999999999</v>
      </c>
      <c r="I156" s="211"/>
      <c r="J156" s="212">
        <f>ROUND(I156*H156,2)</f>
        <v>0</v>
      </c>
      <c r="K156" s="208" t="s">
        <v>134</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135</v>
      </c>
      <c r="AT156" s="217" t="s">
        <v>130</v>
      </c>
      <c r="AU156" s="217" t="s">
        <v>79</v>
      </c>
      <c r="AY156" s="19" t="s">
        <v>128</v>
      </c>
      <c r="BE156" s="218">
        <f>IF(N156="základní",J156,0)</f>
        <v>0</v>
      </c>
      <c r="BF156" s="218">
        <f>IF(N156="snížená",J156,0)</f>
        <v>0</v>
      </c>
      <c r="BG156" s="218">
        <f>IF(N156="zákl. přenesená",J156,0)</f>
        <v>0</v>
      </c>
      <c r="BH156" s="218">
        <f>IF(N156="sníž. přenesená",J156,0)</f>
        <v>0</v>
      </c>
      <c r="BI156" s="218">
        <f>IF(N156="nulová",J156,0)</f>
        <v>0</v>
      </c>
      <c r="BJ156" s="19" t="s">
        <v>77</v>
      </c>
      <c r="BK156" s="218">
        <f>ROUND(I156*H156,2)</f>
        <v>0</v>
      </c>
      <c r="BL156" s="19" t="s">
        <v>135</v>
      </c>
      <c r="BM156" s="217" t="s">
        <v>931</v>
      </c>
    </row>
    <row r="157" s="2" customFormat="1">
      <c r="A157" s="40"/>
      <c r="B157" s="41"/>
      <c r="C157" s="42"/>
      <c r="D157" s="219" t="s">
        <v>137</v>
      </c>
      <c r="E157" s="42"/>
      <c r="F157" s="220" t="s">
        <v>932</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9" t="s">
        <v>137</v>
      </c>
      <c r="AU157" s="19" t="s">
        <v>79</v>
      </c>
    </row>
    <row r="158" s="2" customFormat="1">
      <c r="A158" s="40"/>
      <c r="B158" s="41"/>
      <c r="C158" s="42"/>
      <c r="D158" s="226" t="s">
        <v>160</v>
      </c>
      <c r="E158" s="42"/>
      <c r="F158" s="257" t="s">
        <v>927</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160</v>
      </c>
      <c r="AU158" s="19" t="s">
        <v>79</v>
      </c>
    </row>
    <row r="159" s="14" customFormat="1">
      <c r="A159" s="14"/>
      <c r="B159" s="235"/>
      <c r="C159" s="236"/>
      <c r="D159" s="226" t="s">
        <v>139</v>
      </c>
      <c r="E159" s="237" t="s">
        <v>19</v>
      </c>
      <c r="F159" s="238" t="s">
        <v>933</v>
      </c>
      <c r="G159" s="236"/>
      <c r="H159" s="239">
        <v>1.8999999999999999</v>
      </c>
      <c r="I159" s="240"/>
      <c r="J159" s="236"/>
      <c r="K159" s="236"/>
      <c r="L159" s="241"/>
      <c r="M159" s="242"/>
      <c r="N159" s="243"/>
      <c r="O159" s="243"/>
      <c r="P159" s="243"/>
      <c r="Q159" s="243"/>
      <c r="R159" s="243"/>
      <c r="S159" s="243"/>
      <c r="T159" s="244"/>
      <c r="U159" s="14"/>
      <c r="V159" s="14"/>
      <c r="W159" s="14"/>
      <c r="X159" s="14"/>
      <c r="Y159" s="14"/>
      <c r="Z159" s="14"/>
      <c r="AA159" s="14"/>
      <c r="AB159" s="14"/>
      <c r="AC159" s="14"/>
      <c r="AD159" s="14"/>
      <c r="AE159" s="14"/>
      <c r="AT159" s="245" t="s">
        <v>139</v>
      </c>
      <c r="AU159" s="245" t="s">
        <v>79</v>
      </c>
      <c r="AV159" s="14" t="s">
        <v>79</v>
      </c>
      <c r="AW159" s="14" t="s">
        <v>31</v>
      </c>
      <c r="AX159" s="14" t="s">
        <v>69</v>
      </c>
      <c r="AY159" s="245" t="s">
        <v>128</v>
      </c>
    </row>
    <row r="160" s="15" customFormat="1">
      <c r="A160" s="15"/>
      <c r="B160" s="246"/>
      <c r="C160" s="247"/>
      <c r="D160" s="226" t="s">
        <v>139</v>
      </c>
      <c r="E160" s="248" t="s">
        <v>19</v>
      </c>
      <c r="F160" s="249" t="s">
        <v>142</v>
      </c>
      <c r="G160" s="247"/>
      <c r="H160" s="250">
        <v>1.8999999999999999</v>
      </c>
      <c r="I160" s="251"/>
      <c r="J160" s="247"/>
      <c r="K160" s="247"/>
      <c r="L160" s="252"/>
      <c r="M160" s="253"/>
      <c r="N160" s="254"/>
      <c r="O160" s="254"/>
      <c r="P160" s="254"/>
      <c r="Q160" s="254"/>
      <c r="R160" s="254"/>
      <c r="S160" s="254"/>
      <c r="T160" s="255"/>
      <c r="U160" s="15"/>
      <c r="V160" s="15"/>
      <c r="W160" s="15"/>
      <c r="X160" s="15"/>
      <c r="Y160" s="15"/>
      <c r="Z160" s="15"/>
      <c r="AA160" s="15"/>
      <c r="AB160" s="15"/>
      <c r="AC160" s="15"/>
      <c r="AD160" s="15"/>
      <c r="AE160" s="15"/>
      <c r="AT160" s="256" t="s">
        <v>139</v>
      </c>
      <c r="AU160" s="256" t="s">
        <v>79</v>
      </c>
      <c r="AV160" s="15" t="s">
        <v>135</v>
      </c>
      <c r="AW160" s="15" t="s">
        <v>31</v>
      </c>
      <c r="AX160" s="15" t="s">
        <v>77</v>
      </c>
      <c r="AY160" s="256" t="s">
        <v>128</v>
      </c>
    </row>
    <row r="161" s="12" customFormat="1" ht="22.8" customHeight="1">
      <c r="A161" s="12"/>
      <c r="B161" s="190"/>
      <c r="C161" s="191"/>
      <c r="D161" s="192" t="s">
        <v>68</v>
      </c>
      <c r="E161" s="204" t="s">
        <v>163</v>
      </c>
      <c r="F161" s="204" t="s">
        <v>934</v>
      </c>
      <c r="G161" s="191"/>
      <c r="H161" s="191"/>
      <c r="I161" s="194"/>
      <c r="J161" s="205">
        <f>BK161</f>
        <v>0</v>
      </c>
      <c r="K161" s="191"/>
      <c r="L161" s="196"/>
      <c r="M161" s="197"/>
      <c r="N161" s="198"/>
      <c r="O161" s="198"/>
      <c r="P161" s="199">
        <f>SUM(P162:P174)</f>
        <v>0</v>
      </c>
      <c r="Q161" s="198"/>
      <c r="R161" s="199">
        <f>SUM(R162:R174)</f>
        <v>90.109994999999998</v>
      </c>
      <c r="S161" s="198"/>
      <c r="T161" s="200">
        <f>SUM(T162:T174)</f>
        <v>0</v>
      </c>
      <c r="U161" s="12"/>
      <c r="V161" s="12"/>
      <c r="W161" s="12"/>
      <c r="X161" s="12"/>
      <c r="Y161" s="12"/>
      <c r="Z161" s="12"/>
      <c r="AA161" s="12"/>
      <c r="AB161" s="12"/>
      <c r="AC161" s="12"/>
      <c r="AD161" s="12"/>
      <c r="AE161" s="12"/>
      <c r="AR161" s="201" t="s">
        <v>77</v>
      </c>
      <c r="AT161" s="202" t="s">
        <v>68</v>
      </c>
      <c r="AU161" s="202" t="s">
        <v>77</v>
      </c>
      <c r="AY161" s="201" t="s">
        <v>128</v>
      </c>
      <c r="BK161" s="203">
        <f>SUM(BK162:BK174)</f>
        <v>0</v>
      </c>
    </row>
    <row r="162" s="2" customFormat="1" ht="37.8" customHeight="1">
      <c r="A162" s="40"/>
      <c r="B162" s="41"/>
      <c r="C162" s="206" t="s">
        <v>252</v>
      </c>
      <c r="D162" s="206" t="s">
        <v>130</v>
      </c>
      <c r="E162" s="207" t="s">
        <v>935</v>
      </c>
      <c r="F162" s="208" t="s">
        <v>936</v>
      </c>
      <c r="G162" s="209" t="s">
        <v>157</v>
      </c>
      <c r="H162" s="210">
        <v>379.64999999999998</v>
      </c>
      <c r="I162" s="211"/>
      <c r="J162" s="212">
        <f>ROUND(I162*H162,2)</f>
        <v>0</v>
      </c>
      <c r="K162" s="208" t="s">
        <v>134</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135</v>
      </c>
      <c r="AT162" s="217" t="s">
        <v>130</v>
      </c>
      <c r="AU162" s="217" t="s">
        <v>79</v>
      </c>
      <c r="AY162" s="19" t="s">
        <v>128</v>
      </c>
      <c r="BE162" s="218">
        <f>IF(N162="základní",J162,0)</f>
        <v>0</v>
      </c>
      <c r="BF162" s="218">
        <f>IF(N162="snížená",J162,0)</f>
        <v>0</v>
      </c>
      <c r="BG162" s="218">
        <f>IF(N162="zákl. přenesená",J162,0)</f>
        <v>0</v>
      </c>
      <c r="BH162" s="218">
        <f>IF(N162="sníž. přenesená",J162,0)</f>
        <v>0</v>
      </c>
      <c r="BI162" s="218">
        <f>IF(N162="nulová",J162,0)</f>
        <v>0</v>
      </c>
      <c r="BJ162" s="19" t="s">
        <v>77</v>
      </c>
      <c r="BK162" s="218">
        <f>ROUND(I162*H162,2)</f>
        <v>0</v>
      </c>
      <c r="BL162" s="19" t="s">
        <v>135</v>
      </c>
      <c r="BM162" s="217" t="s">
        <v>937</v>
      </c>
    </row>
    <row r="163" s="2" customFormat="1">
      <c r="A163" s="40"/>
      <c r="B163" s="41"/>
      <c r="C163" s="42"/>
      <c r="D163" s="219" t="s">
        <v>137</v>
      </c>
      <c r="E163" s="42"/>
      <c r="F163" s="220" t="s">
        <v>938</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9" t="s">
        <v>137</v>
      </c>
      <c r="AU163" s="19" t="s">
        <v>79</v>
      </c>
    </row>
    <row r="164" s="14" customFormat="1">
      <c r="A164" s="14"/>
      <c r="B164" s="235"/>
      <c r="C164" s="236"/>
      <c r="D164" s="226" t="s">
        <v>139</v>
      </c>
      <c r="E164" s="237" t="s">
        <v>19</v>
      </c>
      <c r="F164" s="238" t="s">
        <v>885</v>
      </c>
      <c r="G164" s="236"/>
      <c r="H164" s="239">
        <v>379.64999999999998</v>
      </c>
      <c r="I164" s="240"/>
      <c r="J164" s="236"/>
      <c r="K164" s="236"/>
      <c r="L164" s="241"/>
      <c r="M164" s="242"/>
      <c r="N164" s="243"/>
      <c r="O164" s="243"/>
      <c r="P164" s="243"/>
      <c r="Q164" s="243"/>
      <c r="R164" s="243"/>
      <c r="S164" s="243"/>
      <c r="T164" s="244"/>
      <c r="U164" s="14"/>
      <c r="V164" s="14"/>
      <c r="W164" s="14"/>
      <c r="X164" s="14"/>
      <c r="Y164" s="14"/>
      <c r="Z164" s="14"/>
      <c r="AA164" s="14"/>
      <c r="AB164" s="14"/>
      <c r="AC164" s="14"/>
      <c r="AD164" s="14"/>
      <c r="AE164" s="14"/>
      <c r="AT164" s="245" t="s">
        <v>139</v>
      </c>
      <c r="AU164" s="245" t="s">
        <v>79</v>
      </c>
      <c r="AV164" s="14" t="s">
        <v>79</v>
      </c>
      <c r="AW164" s="14" t="s">
        <v>31</v>
      </c>
      <c r="AX164" s="14" t="s">
        <v>69</v>
      </c>
      <c r="AY164" s="245" t="s">
        <v>128</v>
      </c>
    </row>
    <row r="165" s="13" customFormat="1">
      <c r="A165" s="13"/>
      <c r="B165" s="224"/>
      <c r="C165" s="225"/>
      <c r="D165" s="226" t="s">
        <v>139</v>
      </c>
      <c r="E165" s="227" t="s">
        <v>19</v>
      </c>
      <c r="F165" s="228" t="s">
        <v>939</v>
      </c>
      <c r="G165" s="225"/>
      <c r="H165" s="227" t="s">
        <v>19</v>
      </c>
      <c r="I165" s="229"/>
      <c r="J165" s="225"/>
      <c r="K165" s="225"/>
      <c r="L165" s="230"/>
      <c r="M165" s="231"/>
      <c r="N165" s="232"/>
      <c r="O165" s="232"/>
      <c r="P165" s="232"/>
      <c r="Q165" s="232"/>
      <c r="R165" s="232"/>
      <c r="S165" s="232"/>
      <c r="T165" s="233"/>
      <c r="U165" s="13"/>
      <c r="V165" s="13"/>
      <c r="W165" s="13"/>
      <c r="X165" s="13"/>
      <c r="Y165" s="13"/>
      <c r="Z165" s="13"/>
      <c r="AA165" s="13"/>
      <c r="AB165" s="13"/>
      <c r="AC165" s="13"/>
      <c r="AD165" s="13"/>
      <c r="AE165" s="13"/>
      <c r="AT165" s="234" t="s">
        <v>139</v>
      </c>
      <c r="AU165" s="234" t="s">
        <v>79</v>
      </c>
      <c r="AV165" s="13" t="s">
        <v>77</v>
      </c>
      <c r="AW165" s="13" t="s">
        <v>31</v>
      </c>
      <c r="AX165" s="13" t="s">
        <v>69</v>
      </c>
      <c r="AY165" s="234" t="s">
        <v>128</v>
      </c>
    </row>
    <row r="166" s="15" customFormat="1">
      <c r="A166" s="15"/>
      <c r="B166" s="246"/>
      <c r="C166" s="247"/>
      <c r="D166" s="226" t="s">
        <v>139</v>
      </c>
      <c r="E166" s="248" t="s">
        <v>19</v>
      </c>
      <c r="F166" s="249" t="s">
        <v>142</v>
      </c>
      <c r="G166" s="247"/>
      <c r="H166" s="250">
        <v>379.64999999999998</v>
      </c>
      <c r="I166" s="251"/>
      <c r="J166" s="247"/>
      <c r="K166" s="247"/>
      <c r="L166" s="252"/>
      <c r="M166" s="253"/>
      <c r="N166" s="254"/>
      <c r="O166" s="254"/>
      <c r="P166" s="254"/>
      <c r="Q166" s="254"/>
      <c r="R166" s="254"/>
      <c r="S166" s="254"/>
      <c r="T166" s="255"/>
      <c r="U166" s="15"/>
      <c r="V166" s="15"/>
      <c r="W166" s="15"/>
      <c r="X166" s="15"/>
      <c r="Y166" s="15"/>
      <c r="Z166" s="15"/>
      <c r="AA166" s="15"/>
      <c r="AB166" s="15"/>
      <c r="AC166" s="15"/>
      <c r="AD166" s="15"/>
      <c r="AE166" s="15"/>
      <c r="AT166" s="256" t="s">
        <v>139</v>
      </c>
      <c r="AU166" s="256" t="s">
        <v>79</v>
      </c>
      <c r="AV166" s="15" t="s">
        <v>135</v>
      </c>
      <c r="AW166" s="15" t="s">
        <v>31</v>
      </c>
      <c r="AX166" s="15" t="s">
        <v>77</v>
      </c>
      <c r="AY166" s="256" t="s">
        <v>128</v>
      </c>
    </row>
    <row r="167" s="2" customFormat="1" ht="66.75" customHeight="1">
      <c r="A167" s="40"/>
      <c r="B167" s="41"/>
      <c r="C167" s="206" t="s">
        <v>262</v>
      </c>
      <c r="D167" s="206" t="s">
        <v>130</v>
      </c>
      <c r="E167" s="207" t="s">
        <v>940</v>
      </c>
      <c r="F167" s="208" t="s">
        <v>941</v>
      </c>
      <c r="G167" s="209" t="s">
        <v>157</v>
      </c>
      <c r="H167" s="210">
        <v>379.64999999999998</v>
      </c>
      <c r="I167" s="211"/>
      <c r="J167" s="212">
        <f>ROUND(I167*H167,2)</f>
        <v>0</v>
      </c>
      <c r="K167" s="208" t="s">
        <v>134</v>
      </c>
      <c r="L167" s="46"/>
      <c r="M167" s="213" t="s">
        <v>19</v>
      </c>
      <c r="N167" s="214" t="s">
        <v>40</v>
      </c>
      <c r="O167" s="86"/>
      <c r="P167" s="215">
        <f>O167*H167</f>
        <v>0</v>
      </c>
      <c r="Q167" s="215">
        <v>0.10100000000000001</v>
      </c>
      <c r="R167" s="215">
        <f>Q167*H167</f>
        <v>38.344650000000001</v>
      </c>
      <c r="S167" s="215">
        <v>0</v>
      </c>
      <c r="T167" s="216">
        <f>S167*H167</f>
        <v>0</v>
      </c>
      <c r="U167" s="40"/>
      <c r="V167" s="40"/>
      <c r="W167" s="40"/>
      <c r="X167" s="40"/>
      <c r="Y167" s="40"/>
      <c r="Z167" s="40"/>
      <c r="AA167" s="40"/>
      <c r="AB167" s="40"/>
      <c r="AC167" s="40"/>
      <c r="AD167" s="40"/>
      <c r="AE167" s="40"/>
      <c r="AR167" s="217" t="s">
        <v>135</v>
      </c>
      <c r="AT167" s="217" t="s">
        <v>130</v>
      </c>
      <c r="AU167" s="217" t="s">
        <v>79</v>
      </c>
      <c r="AY167" s="19" t="s">
        <v>128</v>
      </c>
      <c r="BE167" s="218">
        <f>IF(N167="základní",J167,0)</f>
        <v>0</v>
      </c>
      <c r="BF167" s="218">
        <f>IF(N167="snížená",J167,0)</f>
        <v>0</v>
      </c>
      <c r="BG167" s="218">
        <f>IF(N167="zákl. přenesená",J167,0)</f>
        <v>0</v>
      </c>
      <c r="BH167" s="218">
        <f>IF(N167="sníž. přenesená",J167,0)</f>
        <v>0</v>
      </c>
      <c r="BI167" s="218">
        <f>IF(N167="nulová",J167,0)</f>
        <v>0</v>
      </c>
      <c r="BJ167" s="19" t="s">
        <v>77</v>
      </c>
      <c r="BK167" s="218">
        <f>ROUND(I167*H167,2)</f>
        <v>0</v>
      </c>
      <c r="BL167" s="19" t="s">
        <v>135</v>
      </c>
      <c r="BM167" s="217" t="s">
        <v>942</v>
      </c>
    </row>
    <row r="168" s="2" customFormat="1">
      <c r="A168" s="40"/>
      <c r="B168" s="41"/>
      <c r="C168" s="42"/>
      <c r="D168" s="219" t="s">
        <v>137</v>
      </c>
      <c r="E168" s="42"/>
      <c r="F168" s="220" t="s">
        <v>943</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137</v>
      </c>
      <c r="AU168" s="19" t="s">
        <v>79</v>
      </c>
    </row>
    <row r="169" s="14" customFormat="1">
      <c r="A169" s="14"/>
      <c r="B169" s="235"/>
      <c r="C169" s="236"/>
      <c r="D169" s="226" t="s">
        <v>139</v>
      </c>
      <c r="E169" s="237" t="s">
        <v>19</v>
      </c>
      <c r="F169" s="238" t="s">
        <v>944</v>
      </c>
      <c r="G169" s="236"/>
      <c r="H169" s="239">
        <v>170.69999999999999</v>
      </c>
      <c r="I169" s="240"/>
      <c r="J169" s="236"/>
      <c r="K169" s="236"/>
      <c r="L169" s="241"/>
      <c r="M169" s="242"/>
      <c r="N169" s="243"/>
      <c r="O169" s="243"/>
      <c r="P169" s="243"/>
      <c r="Q169" s="243"/>
      <c r="R169" s="243"/>
      <c r="S169" s="243"/>
      <c r="T169" s="244"/>
      <c r="U169" s="14"/>
      <c r="V169" s="14"/>
      <c r="W169" s="14"/>
      <c r="X169" s="14"/>
      <c r="Y169" s="14"/>
      <c r="Z169" s="14"/>
      <c r="AA169" s="14"/>
      <c r="AB169" s="14"/>
      <c r="AC169" s="14"/>
      <c r="AD169" s="14"/>
      <c r="AE169" s="14"/>
      <c r="AT169" s="245" t="s">
        <v>139</v>
      </c>
      <c r="AU169" s="245" t="s">
        <v>79</v>
      </c>
      <c r="AV169" s="14" t="s">
        <v>79</v>
      </c>
      <c r="AW169" s="14" t="s">
        <v>31</v>
      </c>
      <c r="AX169" s="14" t="s">
        <v>69</v>
      </c>
      <c r="AY169" s="245" t="s">
        <v>128</v>
      </c>
    </row>
    <row r="170" s="14" customFormat="1">
      <c r="A170" s="14"/>
      <c r="B170" s="235"/>
      <c r="C170" s="236"/>
      <c r="D170" s="226" t="s">
        <v>139</v>
      </c>
      <c r="E170" s="237" t="s">
        <v>19</v>
      </c>
      <c r="F170" s="238" t="s">
        <v>945</v>
      </c>
      <c r="G170" s="236"/>
      <c r="H170" s="239">
        <v>123.59999999999999</v>
      </c>
      <c r="I170" s="240"/>
      <c r="J170" s="236"/>
      <c r="K170" s="236"/>
      <c r="L170" s="241"/>
      <c r="M170" s="242"/>
      <c r="N170" s="243"/>
      <c r="O170" s="243"/>
      <c r="P170" s="243"/>
      <c r="Q170" s="243"/>
      <c r="R170" s="243"/>
      <c r="S170" s="243"/>
      <c r="T170" s="244"/>
      <c r="U170" s="14"/>
      <c r="V170" s="14"/>
      <c r="W170" s="14"/>
      <c r="X170" s="14"/>
      <c r="Y170" s="14"/>
      <c r="Z170" s="14"/>
      <c r="AA170" s="14"/>
      <c r="AB170" s="14"/>
      <c r="AC170" s="14"/>
      <c r="AD170" s="14"/>
      <c r="AE170" s="14"/>
      <c r="AT170" s="245" t="s">
        <v>139</v>
      </c>
      <c r="AU170" s="245" t="s">
        <v>79</v>
      </c>
      <c r="AV170" s="14" t="s">
        <v>79</v>
      </c>
      <c r="AW170" s="14" t="s">
        <v>31</v>
      </c>
      <c r="AX170" s="14" t="s">
        <v>69</v>
      </c>
      <c r="AY170" s="245" t="s">
        <v>128</v>
      </c>
    </row>
    <row r="171" s="14" customFormat="1">
      <c r="A171" s="14"/>
      <c r="B171" s="235"/>
      <c r="C171" s="236"/>
      <c r="D171" s="226" t="s">
        <v>139</v>
      </c>
      <c r="E171" s="237" t="s">
        <v>19</v>
      </c>
      <c r="F171" s="238" t="s">
        <v>946</v>
      </c>
      <c r="G171" s="236"/>
      <c r="H171" s="239">
        <v>85.349999999999994</v>
      </c>
      <c r="I171" s="240"/>
      <c r="J171" s="236"/>
      <c r="K171" s="236"/>
      <c r="L171" s="241"/>
      <c r="M171" s="242"/>
      <c r="N171" s="243"/>
      <c r="O171" s="243"/>
      <c r="P171" s="243"/>
      <c r="Q171" s="243"/>
      <c r="R171" s="243"/>
      <c r="S171" s="243"/>
      <c r="T171" s="244"/>
      <c r="U171" s="14"/>
      <c r="V171" s="14"/>
      <c r="W171" s="14"/>
      <c r="X171" s="14"/>
      <c r="Y171" s="14"/>
      <c r="Z171" s="14"/>
      <c r="AA171" s="14"/>
      <c r="AB171" s="14"/>
      <c r="AC171" s="14"/>
      <c r="AD171" s="14"/>
      <c r="AE171" s="14"/>
      <c r="AT171" s="245" t="s">
        <v>139</v>
      </c>
      <c r="AU171" s="245" t="s">
        <v>79</v>
      </c>
      <c r="AV171" s="14" t="s">
        <v>79</v>
      </c>
      <c r="AW171" s="14" t="s">
        <v>31</v>
      </c>
      <c r="AX171" s="14" t="s">
        <v>69</v>
      </c>
      <c r="AY171" s="245" t="s">
        <v>128</v>
      </c>
    </row>
    <row r="172" s="15" customFormat="1">
      <c r="A172" s="15"/>
      <c r="B172" s="246"/>
      <c r="C172" s="247"/>
      <c r="D172" s="226" t="s">
        <v>139</v>
      </c>
      <c r="E172" s="248" t="s">
        <v>19</v>
      </c>
      <c r="F172" s="249" t="s">
        <v>142</v>
      </c>
      <c r="G172" s="247"/>
      <c r="H172" s="250">
        <v>379.64999999999998</v>
      </c>
      <c r="I172" s="251"/>
      <c r="J172" s="247"/>
      <c r="K172" s="247"/>
      <c r="L172" s="252"/>
      <c r="M172" s="253"/>
      <c r="N172" s="254"/>
      <c r="O172" s="254"/>
      <c r="P172" s="254"/>
      <c r="Q172" s="254"/>
      <c r="R172" s="254"/>
      <c r="S172" s="254"/>
      <c r="T172" s="255"/>
      <c r="U172" s="15"/>
      <c r="V172" s="15"/>
      <c r="W172" s="15"/>
      <c r="X172" s="15"/>
      <c r="Y172" s="15"/>
      <c r="Z172" s="15"/>
      <c r="AA172" s="15"/>
      <c r="AB172" s="15"/>
      <c r="AC172" s="15"/>
      <c r="AD172" s="15"/>
      <c r="AE172" s="15"/>
      <c r="AT172" s="256" t="s">
        <v>139</v>
      </c>
      <c r="AU172" s="256" t="s">
        <v>79</v>
      </c>
      <c r="AV172" s="15" t="s">
        <v>135</v>
      </c>
      <c r="AW172" s="15" t="s">
        <v>31</v>
      </c>
      <c r="AX172" s="15" t="s">
        <v>77</v>
      </c>
      <c r="AY172" s="256" t="s">
        <v>128</v>
      </c>
    </row>
    <row r="173" s="2" customFormat="1" ht="16.5" customHeight="1">
      <c r="A173" s="40"/>
      <c r="B173" s="41"/>
      <c r="C173" s="258" t="s">
        <v>269</v>
      </c>
      <c r="D173" s="258" t="s">
        <v>192</v>
      </c>
      <c r="E173" s="259" t="s">
        <v>947</v>
      </c>
      <c r="F173" s="260" t="s">
        <v>948</v>
      </c>
      <c r="G173" s="261" t="s">
        <v>157</v>
      </c>
      <c r="H173" s="262">
        <v>383.447</v>
      </c>
      <c r="I173" s="263"/>
      <c r="J173" s="264">
        <f>ROUND(I173*H173,2)</f>
        <v>0</v>
      </c>
      <c r="K173" s="260" t="s">
        <v>19</v>
      </c>
      <c r="L173" s="265"/>
      <c r="M173" s="266" t="s">
        <v>19</v>
      </c>
      <c r="N173" s="267" t="s">
        <v>40</v>
      </c>
      <c r="O173" s="86"/>
      <c r="P173" s="215">
        <f>O173*H173</f>
        <v>0</v>
      </c>
      <c r="Q173" s="215">
        <v>0.13500000000000001</v>
      </c>
      <c r="R173" s="215">
        <f>Q173*H173</f>
        <v>51.765345000000003</v>
      </c>
      <c r="S173" s="215">
        <v>0</v>
      </c>
      <c r="T173" s="216">
        <f>S173*H173</f>
        <v>0</v>
      </c>
      <c r="U173" s="40"/>
      <c r="V173" s="40"/>
      <c r="W173" s="40"/>
      <c r="X173" s="40"/>
      <c r="Y173" s="40"/>
      <c r="Z173" s="40"/>
      <c r="AA173" s="40"/>
      <c r="AB173" s="40"/>
      <c r="AC173" s="40"/>
      <c r="AD173" s="40"/>
      <c r="AE173" s="40"/>
      <c r="AR173" s="217" t="s">
        <v>183</v>
      </c>
      <c r="AT173" s="217" t="s">
        <v>192</v>
      </c>
      <c r="AU173" s="217" t="s">
        <v>79</v>
      </c>
      <c r="AY173" s="19" t="s">
        <v>128</v>
      </c>
      <c r="BE173" s="218">
        <f>IF(N173="základní",J173,0)</f>
        <v>0</v>
      </c>
      <c r="BF173" s="218">
        <f>IF(N173="snížená",J173,0)</f>
        <v>0</v>
      </c>
      <c r="BG173" s="218">
        <f>IF(N173="zákl. přenesená",J173,0)</f>
        <v>0</v>
      </c>
      <c r="BH173" s="218">
        <f>IF(N173="sníž. přenesená",J173,0)</f>
        <v>0</v>
      </c>
      <c r="BI173" s="218">
        <f>IF(N173="nulová",J173,0)</f>
        <v>0</v>
      </c>
      <c r="BJ173" s="19" t="s">
        <v>77</v>
      </c>
      <c r="BK173" s="218">
        <f>ROUND(I173*H173,2)</f>
        <v>0</v>
      </c>
      <c r="BL173" s="19" t="s">
        <v>135</v>
      </c>
      <c r="BM173" s="217" t="s">
        <v>949</v>
      </c>
    </row>
    <row r="174" s="14" customFormat="1">
      <c r="A174" s="14"/>
      <c r="B174" s="235"/>
      <c r="C174" s="236"/>
      <c r="D174" s="226" t="s">
        <v>139</v>
      </c>
      <c r="E174" s="236"/>
      <c r="F174" s="238" t="s">
        <v>950</v>
      </c>
      <c r="G174" s="236"/>
      <c r="H174" s="239">
        <v>383.447</v>
      </c>
      <c r="I174" s="240"/>
      <c r="J174" s="236"/>
      <c r="K174" s="236"/>
      <c r="L174" s="241"/>
      <c r="M174" s="242"/>
      <c r="N174" s="243"/>
      <c r="O174" s="243"/>
      <c r="P174" s="243"/>
      <c r="Q174" s="243"/>
      <c r="R174" s="243"/>
      <c r="S174" s="243"/>
      <c r="T174" s="244"/>
      <c r="U174" s="14"/>
      <c r="V174" s="14"/>
      <c r="W174" s="14"/>
      <c r="X174" s="14"/>
      <c r="Y174" s="14"/>
      <c r="Z174" s="14"/>
      <c r="AA174" s="14"/>
      <c r="AB174" s="14"/>
      <c r="AC174" s="14"/>
      <c r="AD174" s="14"/>
      <c r="AE174" s="14"/>
      <c r="AT174" s="245" t="s">
        <v>139</v>
      </c>
      <c r="AU174" s="245" t="s">
        <v>79</v>
      </c>
      <c r="AV174" s="14" t="s">
        <v>79</v>
      </c>
      <c r="AW174" s="14" t="s">
        <v>4</v>
      </c>
      <c r="AX174" s="14" t="s">
        <v>77</v>
      </c>
      <c r="AY174" s="245" t="s">
        <v>128</v>
      </c>
    </row>
    <row r="175" s="12" customFormat="1" ht="22.8" customHeight="1">
      <c r="A175" s="12"/>
      <c r="B175" s="190"/>
      <c r="C175" s="191"/>
      <c r="D175" s="192" t="s">
        <v>68</v>
      </c>
      <c r="E175" s="204" t="s">
        <v>169</v>
      </c>
      <c r="F175" s="204" t="s">
        <v>383</v>
      </c>
      <c r="G175" s="191"/>
      <c r="H175" s="191"/>
      <c r="I175" s="194"/>
      <c r="J175" s="205">
        <f>BK175</f>
        <v>0</v>
      </c>
      <c r="K175" s="191"/>
      <c r="L175" s="196"/>
      <c r="M175" s="197"/>
      <c r="N175" s="198"/>
      <c r="O175" s="198"/>
      <c r="P175" s="199">
        <f>SUM(P176:P180)</f>
        <v>0</v>
      </c>
      <c r="Q175" s="198"/>
      <c r="R175" s="199">
        <f>SUM(R176:R180)</f>
        <v>112.74714</v>
      </c>
      <c r="S175" s="198"/>
      <c r="T175" s="200">
        <f>SUM(T176:T180)</f>
        <v>0</v>
      </c>
      <c r="U175" s="12"/>
      <c r="V175" s="12"/>
      <c r="W175" s="12"/>
      <c r="X175" s="12"/>
      <c r="Y175" s="12"/>
      <c r="Z175" s="12"/>
      <c r="AA175" s="12"/>
      <c r="AB175" s="12"/>
      <c r="AC175" s="12"/>
      <c r="AD175" s="12"/>
      <c r="AE175" s="12"/>
      <c r="AR175" s="201" t="s">
        <v>77</v>
      </c>
      <c r="AT175" s="202" t="s">
        <v>68</v>
      </c>
      <c r="AU175" s="202" t="s">
        <v>77</v>
      </c>
      <c r="AY175" s="201" t="s">
        <v>128</v>
      </c>
      <c r="BK175" s="203">
        <f>SUM(BK176:BK180)</f>
        <v>0</v>
      </c>
    </row>
    <row r="176" s="2" customFormat="1" ht="24.15" customHeight="1">
      <c r="A176" s="40"/>
      <c r="B176" s="41"/>
      <c r="C176" s="206" t="s">
        <v>274</v>
      </c>
      <c r="D176" s="206" t="s">
        <v>130</v>
      </c>
      <c r="E176" s="207" t="s">
        <v>951</v>
      </c>
      <c r="F176" s="208" t="s">
        <v>952</v>
      </c>
      <c r="G176" s="209" t="s">
        <v>133</v>
      </c>
      <c r="H176" s="210">
        <v>56.942999999999998</v>
      </c>
      <c r="I176" s="211"/>
      <c r="J176" s="212">
        <f>ROUND(I176*H176,2)</f>
        <v>0</v>
      </c>
      <c r="K176" s="208" t="s">
        <v>134</v>
      </c>
      <c r="L176" s="46"/>
      <c r="M176" s="213" t="s">
        <v>19</v>
      </c>
      <c r="N176" s="214" t="s">
        <v>40</v>
      </c>
      <c r="O176" s="86"/>
      <c r="P176" s="215">
        <f>O176*H176</f>
        <v>0</v>
      </c>
      <c r="Q176" s="215">
        <v>1.98</v>
      </c>
      <c r="R176" s="215">
        <f>Q176*H176</f>
        <v>112.74714</v>
      </c>
      <c r="S176" s="215">
        <v>0</v>
      </c>
      <c r="T176" s="216">
        <f>S176*H176</f>
        <v>0</v>
      </c>
      <c r="U176" s="40"/>
      <c r="V176" s="40"/>
      <c r="W176" s="40"/>
      <c r="X176" s="40"/>
      <c r="Y176" s="40"/>
      <c r="Z176" s="40"/>
      <c r="AA176" s="40"/>
      <c r="AB176" s="40"/>
      <c r="AC176" s="40"/>
      <c r="AD176" s="40"/>
      <c r="AE176" s="40"/>
      <c r="AR176" s="217" t="s">
        <v>135</v>
      </c>
      <c r="AT176" s="217" t="s">
        <v>130</v>
      </c>
      <c r="AU176" s="217" t="s">
        <v>79</v>
      </c>
      <c r="AY176" s="19" t="s">
        <v>128</v>
      </c>
      <c r="BE176" s="218">
        <f>IF(N176="základní",J176,0)</f>
        <v>0</v>
      </c>
      <c r="BF176" s="218">
        <f>IF(N176="snížená",J176,0)</f>
        <v>0</v>
      </c>
      <c r="BG176" s="218">
        <f>IF(N176="zákl. přenesená",J176,0)</f>
        <v>0</v>
      </c>
      <c r="BH176" s="218">
        <f>IF(N176="sníž. přenesená",J176,0)</f>
        <v>0</v>
      </c>
      <c r="BI176" s="218">
        <f>IF(N176="nulová",J176,0)</f>
        <v>0</v>
      </c>
      <c r="BJ176" s="19" t="s">
        <v>77</v>
      </c>
      <c r="BK176" s="218">
        <f>ROUND(I176*H176,2)</f>
        <v>0</v>
      </c>
      <c r="BL176" s="19" t="s">
        <v>135</v>
      </c>
      <c r="BM176" s="217" t="s">
        <v>953</v>
      </c>
    </row>
    <row r="177" s="2" customFormat="1">
      <c r="A177" s="40"/>
      <c r="B177" s="41"/>
      <c r="C177" s="42"/>
      <c r="D177" s="219" t="s">
        <v>137</v>
      </c>
      <c r="E177" s="42"/>
      <c r="F177" s="220" t="s">
        <v>954</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137</v>
      </c>
      <c r="AU177" s="19" t="s">
        <v>79</v>
      </c>
    </row>
    <row r="178" s="2" customFormat="1">
      <c r="A178" s="40"/>
      <c r="B178" s="41"/>
      <c r="C178" s="42"/>
      <c r="D178" s="226" t="s">
        <v>160</v>
      </c>
      <c r="E178" s="42"/>
      <c r="F178" s="257" t="s">
        <v>955</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9" t="s">
        <v>160</v>
      </c>
      <c r="AU178" s="19" t="s">
        <v>79</v>
      </c>
    </row>
    <row r="179" s="14" customFormat="1">
      <c r="A179" s="14"/>
      <c r="B179" s="235"/>
      <c r="C179" s="236"/>
      <c r="D179" s="226" t="s">
        <v>139</v>
      </c>
      <c r="E179" s="237" t="s">
        <v>19</v>
      </c>
      <c r="F179" s="238" t="s">
        <v>956</v>
      </c>
      <c r="G179" s="236"/>
      <c r="H179" s="239">
        <v>56.942999999999998</v>
      </c>
      <c r="I179" s="240"/>
      <c r="J179" s="236"/>
      <c r="K179" s="236"/>
      <c r="L179" s="241"/>
      <c r="M179" s="242"/>
      <c r="N179" s="243"/>
      <c r="O179" s="243"/>
      <c r="P179" s="243"/>
      <c r="Q179" s="243"/>
      <c r="R179" s="243"/>
      <c r="S179" s="243"/>
      <c r="T179" s="244"/>
      <c r="U179" s="14"/>
      <c r="V179" s="14"/>
      <c r="W179" s="14"/>
      <c r="X179" s="14"/>
      <c r="Y179" s="14"/>
      <c r="Z179" s="14"/>
      <c r="AA179" s="14"/>
      <c r="AB179" s="14"/>
      <c r="AC179" s="14"/>
      <c r="AD179" s="14"/>
      <c r="AE179" s="14"/>
      <c r="AT179" s="245" t="s">
        <v>139</v>
      </c>
      <c r="AU179" s="245" t="s">
        <v>79</v>
      </c>
      <c r="AV179" s="14" t="s">
        <v>79</v>
      </c>
      <c r="AW179" s="14" t="s">
        <v>31</v>
      </c>
      <c r="AX179" s="14" t="s">
        <v>69</v>
      </c>
      <c r="AY179" s="245" t="s">
        <v>128</v>
      </c>
    </row>
    <row r="180" s="15" customFormat="1">
      <c r="A180" s="15"/>
      <c r="B180" s="246"/>
      <c r="C180" s="247"/>
      <c r="D180" s="226" t="s">
        <v>139</v>
      </c>
      <c r="E180" s="248" t="s">
        <v>19</v>
      </c>
      <c r="F180" s="249" t="s">
        <v>142</v>
      </c>
      <c r="G180" s="247"/>
      <c r="H180" s="250">
        <v>56.942999999999998</v>
      </c>
      <c r="I180" s="251"/>
      <c r="J180" s="247"/>
      <c r="K180" s="247"/>
      <c r="L180" s="252"/>
      <c r="M180" s="253"/>
      <c r="N180" s="254"/>
      <c r="O180" s="254"/>
      <c r="P180" s="254"/>
      <c r="Q180" s="254"/>
      <c r="R180" s="254"/>
      <c r="S180" s="254"/>
      <c r="T180" s="255"/>
      <c r="U180" s="15"/>
      <c r="V180" s="15"/>
      <c r="W180" s="15"/>
      <c r="X180" s="15"/>
      <c r="Y180" s="15"/>
      <c r="Z180" s="15"/>
      <c r="AA180" s="15"/>
      <c r="AB180" s="15"/>
      <c r="AC180" s="15"/>
      <c r="AD180" s="15"/>
      <c r="AE180" s="15"/>
      <c r="AT180" s="256" t="s">
        <v>139</v>
      </c>
      <c r="AU180" s="256" t="s">
        <v>79</v>
      </c>
      <c r="AV180" s="15" t="s">
        <v>135</v>
      </c>
      <c r="AW180" s="15" t="s">
        <v>31</v>
      </c>
      <c r="AX180" s="15" t="s">
        <v>77</v>
      </c>
      <c r="AY180" s="256" t="s">
        <v>128</v>
      </c>
    </row>
    <row r="181" s="12" customFormat="1" ht="22.8" customHeight="1">
      <c r="A181" s="12"/>
      <c r="B181" s="190"/>
      <c r="C181" s="191"/>
      <c r="D181" s="192" t="s">
        <v>68</v>
      </c>
      <c r="E181" s="204" t="s">
        <v>191</v>
      </c>
      <c r="F181" s="204" t="s">
        <v>243</v>
      </c>
      <c r="G181" s="191"/>
      <c r="H181" s="191"/>
      <c r="I181" s="194"/>
      <c r="J181" s="205">
        <f>BK181</f>
        <v>0</v>
      </c>
      <c r="K181" s="191"/>
      <c r="L181" s="196"/>
      <c r="M181" s="197"/>
      <c r="N181" s="198"/>
      <c r="O181" s="198"/>
      <c r="P181" s="199">
        <f>SUM(P182:P188)</f>
        <v>0</v>
      </c>
      <c r="Q181" s="198"/>
      <c r="R181" s="199">
        <f>SUM(R182:R188)</f>
        <v>9.4329400000000003</v>
      </c>
      <c r="S181" s="198"/>
      <c r="T181" s="200">
        <f>SUM(T182:T188)</f>
        <v>0</v>
      </c>
      <c r="U181" s="12"/>
      <c r="V181" s="12"/>
      <c r="W181" s="12"/>
      <c r="X181" s="12"/>
      <c r="Y181" s="12"/>
      <c r="Z181" s="12"/>
      <c r="AA181" s="12"/>
      <c r="AB181" s="12"/>
      <c r="AC181" s="12"/>
      <c r="AD181" s="12"/>
      <c r="AE181" s="12"/>
      <c r="AR181" s="201" t="s">
        <v>77</v>
      </c>
      <c r="AT181" s="202" t="s">
        <v>68</v>
      </c>
      <c r="AU181" s="202" t="s">
        <v>77</v>
      </c>
      <c r="AY181" s="201" t="s">
        <v>128</v>
      </c>
      <c r="BK181" s="203">
        <f>SUM(BK182:BK188)</f>
        <v>0</v>
      </c>
    </row>
    <row r="182" s="2" customFormat="1" ht="49.05" customHeight="1">
      <c r="A182" s="40"/>
      <c r="B182" s="41"/>
      <c r="C182" s="206" t="s">
        <v>7</v>
      </c>
      <c r="D182" s="206" t="s">
        <v>130</v>
      </c>
      <c r="E182" s="207" t="s">
        <v>957</v>
      </c>
      <c r="F182" s="208" t="s">
        <v>958</v>
      </c>
      <c r="G182" s="209" t="s">
        <v>247</v>
      </c>
      <c r="H182" s="210">
        <v>53</v>
      </c>
      <c r="I182" s="211"/>
      <c r="J182" s="212">
        <f>ROUND(I182*H182,2)</f>
        <v>0</v>
      </c>
      <c r="K182" s="208" t="s">
        <v>134</v>
      </c>
      <c r="L182" s="46"/>
      <c r="M182" s="213" t="s">
        <v>19</v>
      </c>
      <c r="N182" s="214" t="s">
        <v>40</v>
      </c>
      <c r="O182" s="86"/>
      <c r="P182" s="215">
        <f>O182*H182</f>
        <v>0</v>
      </c>
      <c r="Q182" s="215">
        <v>0.1295</v>
      </c>
      <c r="R182" s="215">
        <f>Q182*H182</f>
        <v>6.8635000000000002</v>
      </c>
      <c r="S182" s="215">
        <v>0</v>
      </c>
      <c r="T182" s="216">
        <f>S182*H182</f>
        <v>0</v>
      </c>
      <c r="U182" s="40"/>
      <c r="V182" s="40"/>
      <c r="W182" s="40"/>
      <c r="X182" s="40"/>
      <c r="Y182" s="40"/>
      <c r="Z182" s="40"/>
      <c r="AA182" s="40"/>
      <c r="AB182" s="40"/>
      <c r="AC182" s="40"/>
      <c r="AD182" s="40"/>
      <c r="AE182" s="40"/>
      <c r="AR182" s="217" t="s">
        <v>135</v>
      </c>
      <c r="AT182" s="217" t="s">
        <v>130</v>
      </c>
      <c r="AU182" s="217" t="s">
        <v>79</v>
      </c>
      <c r="AY182" s="19" t="s">
        <v>128</v>
      </c>
      <c r="BE182" s="218">
        <f>IF(N182="základní",J182,0)</f>
        <v>0</v>
      </c>
      <c r="BF182" s="218">
        <f>IF(N182="snížená",J182,0)</f>
        <v>0</v>
      </c>
      <c r="BG182" s="218">
        <f>IF(N182="zákl. přenesená",J182,0)</f>
        <v>0</v>
      </c>
      <c r="BH182" s="218">
        <f>IF(N182="sníž. přenesená",J182,0)</f>
        <v>0</v>
      </c>
      <c r="BI182" s="218">
        <f>IF(N182="nulová",J182,0)</f>
        <v>0</v>
      </c>
      <c r="BJ182" s="19" t="s">
        <v>77</v>
      </c>
      <c r="BK182" s="218">
        <f>ROUND(I182*H182,2)</f>
        <v>0</v>
      </c>
      <c r="BL182" s="19" t="s">
        <v>135</v>
      </c>
      <c r="BM182" s="217" t="s">
        <v>959</v>
      </c>
    </row>
    <row r="183" s="2" customFormat="1">
      <c r="A183" s="40"/>
      <c r="B183" s="41"/>
      <c r="C183" s="42"/>
      <c r="D183" s="219" t="s">
        <v>137</v>
      </c>
      <c r="E183" s="42"/>
      <c r="F183" s="220" t="s">
        <v>960</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137</v>
      </c>
      <c r="AU183" s="19" t="s">
        <v>79</v>
      </c>
    </row>
    <row r="184" s="2" customFormat="1">
      <c r="A184" s="40"/>
      <c r="B184" s="41"/>
      <c r="C184" s="42"/>
      <c r="D184" s="226" t="s">
        <v>160</v>
      </c>
      <c r="E184" s="42"/>
      <c r="F184" s="257" t="s">
        <v>961</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160</v>
      </c>
      <c r="AU184" s="19" t="s">
        <v>79</v>
      </c>
    </row>
    <row r="185" s="14" customFormat="1">
      <c r="A185" s="14"/>
      <c r="B185" s="235"/>
      <c r="C185" s="236"/>
      <c r="D185" s="226" t="s">
        <v>139</v>
      </c>
      <c r="E185" s="237" t="s">
        <v>19</v>
      </c>
      <c r="F185" s="238" t="s">
        <v>962</v>
      </c>
      <c r="G185" s="236"/>
      <c r="H185" s="239">
        <v>53</v>
      </c>
      <c r="I185" s="240"/>
      <c r="J185" s="236"/>
      <c r="K185" s="236"/>
      <c r="L185" s="241"/>
      <c r="M185" s="242"/>
      <c r="N185" s="243"/>
      <c r="O185" s="243"/>
      <c r="P185" s="243"/>
      <c r="Q185" s="243"/>
      <c r="R185" s="243"/>
      <c r="S185" s="243"/>
      <c r="T185" s="244"/>
      <c r="U185" s="14"/>
      <c r="V185" s="14"/>
      <c r="W185" s="14"/>
      <c r="X185" s="14"/>
      <c r="Y185" s="14"/>
      <c r="Z185" s="14"/>
      <c r="AA185" s="14"/>
      <c r="AB185" s="14"/>
      <c r="AC185" s="14"/>
      <c r="AD185" s="14"/>
      <c r="AE185" s="14"/>
      <c r="AT185" s="245" t="s">
        <v>139</v>
      </c>
      <c r="AU185" s="245" t="s">
        <v>79</v>
      </c>
      <c r="AV185" s="14" t="s">
        <v>79</v>
      </c>
      <c r="AW185" s="14" t="s">
        <v>31</v>
      </c>
      <c r="AX185" s="14" t="s">
        <v>69</v>
      </c>
      <c r="AY185" s="245" t="s">
        <v>128</v>
      </c>
    </row>
    <row r="186" s="15" customFormat="1">
      <c r="A186" s="15"/>
      <c r="B186" s="246"/>
      <c r="C186" s="247"/>
      <c r="D186" s="226" t="s">
        <v>139</v>
      </c>
      <c r="E186" s="248" t="s">
        <v>19</v>
      </c>
      <c r="F186" s="249" t="s">
        <v>142</v>
      </c>
      <c r="G186" s="247"/>
      <c r="H186" s="250">
        <v>53</v>
      </c>
      <c r="I186" s="251"/>
      <c r="J186" s="247"/>
      <c r="K186" s="247"/>
      <c r="L186" s="252"/>
      <c r="M186" s="253"/>
      <c r="N186" s="254"/>
      <c r="O186" s="254"/>
      <c r="P186" s="254"/>
      <c r="Q186" s="254"/>
      <c r="R186" s="254"/>
      <c r="S186" s="254"/>
      <c r="T186" s="255"/>
      <c r="U186" s="15"/>
      <c r="V186" s="15"/>
      <c r="W186" s="15"/>
      <c r="X186" s="15"/>
      <c r="Y186" s="15"/>
      <c r="Z186" s="15"/>
      <c r="AA186" s="15"/>
      <c r="AB186" s="15"/>
      <c r="AC186" s="15"/>
      <c r="AD186" s="15"/>
      <c r="AE186" s="15"/>
      <c r="AT186" s="256" t="s">
        <v>139</v>
      </c>
      <c r="AU186" s="256" t="s">
        <v>79</v>
      </c>
      <c r="AV186" s="15" t="s">
        <v>135</v>
      </c>
      <c r="AW186" s="15" t="s">
        <v>31</v>
      </c>
      <c r="AX186" s="15" t="s">
        <v>77</v>
      </c>
      <c r="AY186" s="256" t="s">
        <v>128</v>
      </c>
    </row>
    <row r="187" s="2" customFormat="1" ht="21.75" customHeight="1">
      <c r="A187" s="40"/>
      <c r="B187" s="41"/>
      <c r="C187" s="258" t="s">
        <v>414</v>
      </c>
      <c r="D187" s="258" t="s">
        <v>192</v>
      </c>
      <c r="E187" s="259" t="s">
        <v>963</v>
      </c>
      <c r="F187" s="260" t="s">
        <v>964</v>
      </c>
      <c r="G187" s="261" t="s">
        <v>247</v>
      </c>
      <c r="H187" s="262">
        <v>53.530000000000001</v>
      </c>
      <c r="I187" s="263"/>
      <c r="J187" s="264">
        <f>ROUND(I187*H187,2)</f>
        <v>0</v>
      </c>
      <c r="K187" s="260" t="s">
        <v>134</v>
      </c>
      <c r="L187" s="265"/>
      <c r="M187" s="266" t="s">
        <v>19</v>
      </c>
      <c r="N187" s="267" t="s">
        <v>40</v>
      </c>
      <c r="O187" s="86"/>
      <c r="P187" s="215">
        <f>O187*H187</f>
        <v>0</v>
      </c>
      <c r="Q187" s="215">
        <v>0.048000000000000001</v>
      </c>
      <c r="R187" s="215">
        <f>Q187*H187</f>
        <v>2.5694400000000002</v>
      </c>
      <c r="S187" s="215">
        <v>0</v>
      </c>
      <c r="T187" s="216">
        <f>S187*H187</f>
        <v>0</v>
      </c>
      <c r="U187" s="40"/>
      <c r="V187" s="40"/>
      <c r="W187" s="40"/>
      <c r="X187" s="40"/>
      <c r="Y187" s="40"/>
      <c r="Z187" s="40"/>
      <c r="AA187" s="40"/>
      <c r="AB187" s="40"/>
      <c r="AC187" s="40"/>
      <c r="AD187" s="40"/>
      <c r="AE187" s="40"/>
      <c r="AR187" s="217" t="s">
        <v>183</v>
      </c>
      <c r="AT187" s="217" t="s">
        <v>192</v>
      </c>
      <c r="AU187" s="217" t="s">
        <v>79</v>
      </c>
      <c r="AY187" s="19" t="s">
        <v>128</v>
      </c>
      <c r="BE187" s="218">
        <f>IF(N187="základní",J187,0)</f>
        <v>0</v>
      </c>
      <c r="BF187" s="218">
        <f>IF(N187="snížená",J187,0)</f>
        <v>0</v>
      </c>
      <c r="BG187" s="218">
        <f>IF(N187="zákl. přenesená",J187,0)</f>
        <v>0</v>
      </c>
      <c r="BH187" s="218">
        <f>IF(N187="sníž. přenesená",J187,0)</f>
        <v>0</v>
      </c>
      <c r="BI187" s="218">
        <f>IF(N187="nulová",J187,0)</f>
        <v>0</v>
      </c>
      <c r="BJ187" s="19" t="s">
        <v>77</v>
      </c>
      <c r="BK187" s="218">
        <f>ROUND(I187*H187,2)</f>
        <v>0</v>
      </c>
      <c r="BL187" s="19" t="s">
        <v>135</v>
      </c>
      <c r="BM187" s="217" t="s">
        <v>965</v>
      </c>
    </row>
    <row r="188" s="14" customFormat="1">
      <c r="A188" s="14"/>
      <c r="B188" s="235"/>
      <c r="C188" s="236"/>
      <c r="D188" s="226" t="s">
        <v>139</v>
      </c>
      <c r="E188" s="236"/>
      <c r="F188" s="238" t="s">
        <v>966</v>
      </c>
      <c r="G188" s="236"/>
      <c r="H188" s="239">
        <v>53.530000000000001</v>
      </c>
      <c r="I188" s="240"/>
      <c r="J188" s="236"/>
      <c r="K188" s="236"/>
      <c r="L188" s="241"/>
      <c r="M188" s="242"/>
      <c r="N188" s="243"/>
      <c r="O188" s="243"/>
      <c r="P188" s="243"/>
      <c r="Q188" s="243"/>
      <c r="R188" s="243"/>
      <c r="S188" s="243"/>
      <c r="T188" s="244"/>
      <c r="U188" s="14"/>
      <c r="V188" s="14"/>
      <c r="W188" s="14"/>
      <c r="X188" s="14"/>
      <c r="Y188" s="14"/>
      <c r="Z188" s="14"/>
      <c r="AA188" s="14"/>
      <c r="AB188" s="14"/>
      <c r="AC188" s="14"/>
      <c r="AD188" s="14"/>
      <c r="AE188" s="14"/>
      <c r="AT188" s="245" t="s">
        <v>139</v>
      </c>
      <c r="AU188" s="245" t="s">
        <v>79</v>
      </c>
      <c r="AV188" s="14" t="s">
        <v>79</v>
      </c>
      <c r="AW188" s="14" t="s">
        <v>4</v>
      </c>
      <c r="AX188" s="14" t="s">
        <v>77</v>
      </c>
      <c r="AY188" s="245" t="s">
        <v>128</v>
      </c>
    </row>
    <row r="189" s="12" customFormat="1" ht="22.8" customHeight="1">
      <c r="A189" s="12"/>
      <c r="B189" s="190"/>
      <c r="C189" s="191"/>
      <c r="D189" s="192" t="s">
        <v>68</v>
      </c>
      <c r="E189" s="204" t="s">
        <v>250</v>
      </c>
      <c r="F189" s="204" t="s">
        <v>251</v>
      </c>
      <c r="G189" s="191"/>
      <c r="H189" s="191"/>
      <c r="I189" s="194"/>
      <c r="J189" s="205">
        <f>BK189</f>
        <v>0</v>
      </c>
      <c r="K189" s="191"/>
      <c r="L189" s="196"/>
      <c r="M189" s="197"/>
      <c r="N189" s="198"/>
      <c r="O189" s="198"/>
      <c r="P189" s="199">
        <f>SUM(P190:P191)</f>
        <v>0</v>
      </c>
      <c r="Q189" s="198"/>
      <c r="R189" s="199">
        <f>SUM(R190:R191)</f>
        <v>0</v>
      </c>
      <c r="S189" s="198"/>
      <c r="T189" s="200">
        <f>SUM(T190:T191)</f>
        <v>0</v>
      </c>
      <c r="U189" s="12"/>
      <c r="V189" s="12"/>
      <c r="W189" s="12"/>
      <c r="X189" s="12"/>
      <c r="Y189" s="12"/>
      <c r="Z189" s="12"/>
      <c r="AA189" s="12"/>
      <c r="AB189" s="12"/>
      <c r="AC189" s="12"/>
      <c r="AD189" s="12"/>
      <c r="AE189" s="12"/>
      <c r="AR189" s="201" t="s">
        <v>77</v>
      </c>
      <c r="AT189" s="202" t="s">
        <v>68</v>
      </c>
      <c r="AU189" s="202" t="s">
        <v>77</v>
      </c>
      <c r="AY189" s="201" t="s">
        <v>128</v>
      </c>
      <c r="BK189" s="203">
        <f>SUM(BK190:BK191)</f>
        <v>0</v>
      </c>
    </row>
    <row r="190" s="2" customFormat="1" ht="37.8" customHeight="1">
      <c r="A190" s="40"/>
      <c r="B190" s="41"/>
      <c r="C190" s="206" t="s">
        <v>420</v>
      </c>
      <c r="D190" s="206" t="s">
        <v>130</v>
      </c>
      <c r="E190" s="207" t="s">
        <v>967</v>
      </c>
      <c r="F190" s="208" t="s">
        <v>968</v>
      </c>
      <c r="G190" s="209" t="s">
        <v>195</v>
      </c>
      <c r="H190" s="210">
        <v>215.74500000000001</v>
      </c>
      <c r="I190" s="211"/>
      <c r="J190" s="212">
        <f>ROUND(I190*H190,2)</f>
        <v>0</v>
      </c>
      <c r="K190" s="208" t="s">
        <v>134</v>
      </c>
      <c r="L190" s="46"/>
      <c r="M190" s="213" t="s">
        <v>19</v>
      </c>
      <c r="N190" s="214" t="s">
        <v>40</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135</v>
      </c>
      <c r="AT190" s="217" t="s">
        <v>130</v>
      </c>
      <c r="AU190" s="217" t="s">
        <v>79</v>
      </c>
      <c r="AY190" s="19" t="s">
        <v>128</v>
      </c>
      <c r="BE190" s="218">
        <f>IF(N190="základní",J190,0)</f>
        <v>0</v>
      </c>
      <c r="BF190" s="218">
        <f>IF(N190="snížená",J190,0)</f>
        <v>0</v>
      </c>
      <c r="BG190" s="218">
        <f>IF(N190="zákl. přenesená",J190,0)</f>
        <v>0</v>
      </c>
      <c r="BH190" s="218">
        <f>IF(N190="sníž. přenesená",J190,0)</f>
        <v>0</v>
      </c>
      <c r="BI190" s="218">
        <f>IF(N190="nulová",J190,0)</f>
        <v>0</v>
      </c>
      <c r="BJ190" s="19" t="s">
        <v>77</v>
      </c>
      <c r="BK190" s="218">
        <f>ROUND(I190*H190,2)</f>
        <v>0</v>
      </c>
      <c r="BL190" s="19" t="s">
        <v>135</v>
      </c>
      <c r="BM190" s="217" t="s">
        <v>969</v>
      </c>
    </row>
    <row r="191" s="2" customFormat="1">
      <c r="A191" s="40"/>
      <c r="B191" s="41"/>
      <c r="C191" s="42"/>
      <c r="D191" s="219" t="s">
        <v>137</v>
      </c>
      <c r="E191" s="42"/>
      <c r="F191" s="220" t="s">
        <v>970</v>
      </c>
      <c r="G191" s="42"/>
      <c r="H191" s="42"/>
      <c r="I191" s="221"/>
      <c r="J191" s="42"/>
      <c r="K191" s="42"/>
      <c r="L191" s="46"/>
      <c r="M191" s="268"/>
      <c r="N191" s="269"/>
      <c r="O191" s="270"/>
      <c r="P191" s="270"/>
      <c r="Q191" s="270"/>
      <c r="R191" s="270"/>
      <c r="S191" s="270"/>
      <c r="T191" s="271"/>
      <c r="U191" s="40"/>
      <c r="V191" s="40"/>
      <c r="W191" s="40"/>
      <c r="X191" s="40"/>
      <c r="Y191" s="40"/>
      <c r="Z191" s="40"/>
      <c r="AA191" s="40"/>
      <c r="AB191" s="40"/>
      <c r="AC191" s="40"/>
      <c r="AD191" s="40"/>
      <c r="AE191" s="40"/>
      <c r="AT191" s="19" t="s">
        <v>137</v>
      </c>
      <c r="AU191" s="19" t="s">
        <v>79</v>
      </c>
    </row>
    <row r="192" s="2" customFormat="1" ht="6.96" customHeight="1">
      <c r="A192" s="40"/>
      <c r="B192" s="61"/>
      <c r="C192" s="62"/>
      <c r="D192" s="62"/>
      <c r="E192" s="62"/>
      <c r="F192" s="62"/>
      <c r="G192" s="62"/>
      <c r="H192" s="62"/>
      <c r="I192" s="62"/>
      <c r="J192" s="62"/>
      <c r="K192" s="62"/>
      <c r="L192" s="46"/>
      <c r="M192" s="40"/>
      <c r="O192" s="40"/>
      <c r="P192" s="40"/>
      <c r="Q192" s="40"/>
      <c r="R192" s="40"/>
      <c r="S192" s="40"/>
      <c r="T192" s="40"/>
      <c r="U192" s="40"/>
      <c r="V192" s="40"/>
      <c r="W192" s="40"/>
      <c r="X192" s="40"/>
      <c r="Y192" s="40"/>
      <c r="Z192" s="40"/>
      <c r="AA192" s="40"/>
      <c r="AB192" s="40"/>
      <c r="AC192" s="40"/>
      <c r="AD192" s="40"/>
      <c r="AE192" s="40"/>
    </row>
  </sheetData>
  <sheetProtection sheet="1" autoFilter="0" formatColumns="0" formatRows="0" objects="1" scenarios="1" spinCount="100000" saltValue="8TibzaiGUH1AsVaFilNRUfRu0OfmEfrfepeG7XcrF7jPt3SGNF7rhnpRRJEE4+xWTSxWhTQYQ3KIQZhVIHW6kw==" hashValue="DSR+lCKiDECae76GK01JZ8HyMw7LdbHeJHOOsn5my9S1WKnaZpGr0WYMey0BRDewEnUR6xYNz7rZqYVWRjZABw==" algorithmName="SHA-512" password="CC35"/>
  <autoFilter ref="C86:K191"/>
  <mergeCells count="9">
    <mergeCell ref="E7:H7"/>
    <mergeCell ref="E9:H9"/>
    <mergeCell ref="E18:H18"/>
    <mergeCell ref="E27:H27"/>
    <mergeCell ref="E48:H48"/>
    <mergeCell ref="E50:H50"/>
    <mergeCell ref="E77:H77"/>
    <mergeCell ref="E79:H79"/>
    <mergeCell ref="L2:V2"/>
  </mergeCells>
  <hyperlinks>
    <hyperlink ref="F91" r:id="rId1" display="https://podminky.urs.cz/item/CS_URS_2024_01/181351113"/>
    <hyperlink ref="F95" r:id="rId2" display="https://podminky.urs.cz/item/CS_URS_2024_01/181411131"/>
    <hyperlink ref="F104" r:id="rId3" display="https://podminky.urs.cz/item/CS_URS_2024_01/181951112"/>
    <hyperlink ref="F110" r:id="rId4" display="https://podminky.urs.cz/item/CS_URS_2024_01/273313611"/>
    <hyperlink ref="F116" r:id="rId5" display="https://podminky.urs.cz/item/CS_URS_2024_01/273351121"/>
    <hyperlink ref="F122" r:id="rId6" display="https://podminky.urs.cz/item/CS_URS_2024_01/273351122"/>
    <hyperlink ref="F125" r:id="rId7" display="https://podminky.urs.cz/item/CS_URS_2024_01/273362021"/>
    <hyperlink ref="F131" r:id="rId8" display="https://podminky.urs.cz/item/CS_URS_2024_01/430321414"/>
    <hyperlink ref="F135" r:id="rId9" display="https://podminky.urs.cz/item/CS_URS_2024_01/430361821"/>
    <hyperlink ref="F140" r:id="rId10" display="https://podminky.urs.cz/item/CS_URS_2024_01/431351121"/>
    <hyperlink ref="F144" r:id="rId11" display="https://podminky.urs.cz/item/CS_URS_2024_01/431351122"/>
    <hyperlink ref="F148" r:id="rId12" display="https://podminky.urs.cz/item/CS_URS_2024_01/434311115"/>
    <hyperlink ref="F152" r:id="rId13" display="https://podminky.urs.cz/item/CS_URS_2024_01/434351141"/>
    <hyperlink ref="F157" r:id="rId14" display="https://podminky.urs.cz/item/CS_URS_2024_01/434351142"/>
    <hyperlink ref="F163" r:id="rId15" display="https://podminky.urs.cz/item/CS_URS_2024_01/564281111"/>
    <hyperlink ref="F168" r:id="rId16" display="https://podminky.urs.cz/item/CS_URS_2024_01/596811220"/>
    <hyperlink ref="F177" r:id="rId17" display="https://podminky.urs.cz/item/CS_URS_2024_01/635111215"/>
    <hyperlink ref="F183" r:id="rId18" display="https://podminky.urs.cz/item/CS_URS_2024_01/916231213"/>
    <hyperlink ref="F191" r:id="rId19" display="https://podminky.urs.cz/item/CS_URS_2024_01/99822301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94</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Klatovy - Plavecký bazén , Stav.práce z důvodu nerealizace Obslužného objektu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971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22. 3. 2024</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ROUND((SUM(BE81:BE112)),  2)</f>
        <v>0</v>
      </c>
      <c r="G33" s="40"/>
      <c r="H33" s="40"/>
      <c r="I33" s="150">
        <v>0.20999999999999999</v>
      </c>
      <c r="J33" s="149">
        <f>ROUND(((SUM(BE81:BE112))*I33),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ROUND((SUM(BF81:BF112)),  2)</f>
        <v>0</v>
      </c>
      <c r="G34" s="40"/>
      <c r="H34" s="40"/>
      <c r="I34" s="150">
        <v>0.14999999999999999</v>
      </c>
      <c r="J34" s="149">
        <f>ROUND(((SUM(BF81:BF112))*I34),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ROUND((SUM(BG81:BG112)),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ROUND((SUM(BH81:BH112)),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ROUND((SUM(BI81:BI112)),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101</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Klatovy - Plavecký bazén , Stav.práce z důvodu nerealizace Obslužného objektu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KLAT0111 - SO 03 Zemní práce a bourací práce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22. 3. 2024</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102</v>
      </c>
      <c r="D57" s="164"/>
      <c r="E57" s="164"/>
      <c r="F57" s="164"/>
      <c r="G57" s="164"/>
      <c r="H57" s="164"/>
      <c r="I57" s="164"/>
      <c r="J57" s="165" t="s">
        <v>103</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J81</f>
        <v>0</v>
      </c>
      <c r="K59" s="42"/>
      <c r="L59" s="136"/>
      <c r="S59" s="40"/>
      <c r="T59" s="40"/>
      <c r="U59" s="40"/>
      <c r="V59" s="40"/>
      <c r="W59" s="40"/>
      <c r="X59" s="40"/>
      <c r="Y59" s="40"/>
      <c r="Z59" s="40"/>
      <c r="AA59" s="40"/>
      <c r="AB59" s="40"/>
      <c r="AC59" s="40"/>
      <c r="AD59" s="40"/>
      <c r="AE59" s="40"/>
      <c r="AU59" s="19" t="s">
        <v>104</v>
      </c>
    </row>
    <row r="60" s="9" customFormat="1" ht="24.96" customHeight="1">
      <c r="A60" s="9"/>
      <c r="B60" s="167"/>
      <c r="C60" s="168"/>
      <c r="D60" s="169" t="s">
        <v>105</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106</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3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3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36"/>
      <c r="S67" s="40"/>
      <c r="T67" s="40"/>
      <c r="U67" s="40"/>
      <c r="V67" s="40"/>
      <c r="W67" s="40"/>
      <c r="X67" s="40"/>
      <c r="Y67" s="40"/>
      <c r="Z67" s="40"/>
      <c r="AA67" s="40"/>
      <c r="AB67" s="40"/>
      <c r="AC67" s="40"/>
      <c r="AD67" s="40"/>
      <c r="AE67" s="40"/>
    </row>
    <row r="68" s="2" customFormat="1" ht="24.96" customHeight="1">
      <c r="A68" s="40"/>
      <c r="B68" s="41"/>
      <c r="C68" s="25" t="s">
        <v>113</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26.25" customHeight="1">
      <c r="A71" s="40"/>
      <c r="B71" s="41"/>
      <c r="C71" s="42"/>
      <c r="D71" s="42"/>
      <c r="E71" s="162" t="str">
        <f>E7</f>
        <v>Klatovy - Plavecký bazén , Stav.práce z důvodu nerealizace Obslužného objektu</v>
      </c>
      <c r="F71" s="34"/>
      <c r="G71" s="34"/>
      <c r="H71" s="34"/>
      <c r="I71" s="42"/>
      <c r="J71" s="42"/>
      <c r="K71" s="42"/>
      <c r="L71" s="136"/>
      <c r="S71" s="40"/>
      <c r="T71" s="40"/>
      <c r="U71" s="40"/>
      <c r="V71" s="40"/>
      <c r="W71" s="40"/>
      <c r="X71" s="40"/>
      <c r="Y71" s="40"/>
      <c r="Z71" s="40"/>
      <c r="AA71" s="40"/>
      <c r="AB71" s="40"/>
      <c r="AC71" s="40"/>
      <c r="AD71" s="40"/>
      <c r="AE71" s="40"/>
    </row>
    <row r="72" s="2" customFormat="1" ht="12" customHeight="1">
      <c r="A72" s="40"/>
      <c r="B72" s="41"/>
      <c r="C72" s="34" t="s">
        <v>99</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71" t="str">
        <f>E9</f>
        <v>KLAT0111 - SO 03 Zemní práce a bourací práce</v>
      </c>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 xml:space="preserve"> </v>
      </c>
      <c r="G75" s="42"/>
      <c r="H75" s="42"/>
      <c r="I75" s="34" t="s">
        <v>23</v>
      </c>
      <c r="J75" s="74" t="str">
        <f>IF(J12="","",J12)</f>
        <v>22. 3. 2024</v>
      </c>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 xml:space="preserve"> </v>
      </c>
      <c r="G77" s="42"/>
      <c r="H77" s="42"/>
      <c r="I77" s="34" t="s">
        <v>30</v>
      </c>
      <c r="J77" s="38" t="str">
        <f>E21</f>
        <v xml:space="preserve"> </v>
      </c>
      <c r="K77" s="42"/>
      <c r="L77" s="136"/>
      <c r="S77" s="40"/>
      <c r="T77" s="40"/>
      <c r="U77" s="40"/>
      <c r="V77" s="40"/>
      <c r="W77" s="40"/>
      <c r="X77" s="40"/>
      <c r="Y77" s="40"/>
      <c r="Z77" s="40"/>
      <c r="AA77" s="40"/>
      <c r="AB77" s="40"/>
      <c r="AC77" s="40"/>
      <c r="AD77" s="40"/>
      <c r="AE77" s="40"/>
    </row>
    <row r="78" s="2" customFormat="1" ht="15.15" customHeight="1">
      <c r="A78" s="40"/>
      <c r="B78" s="41"/>
      <c r="C78" s="34" t="s">
        <v>28</v>
      </c>
      <c r="D78" s="42"/>
      <c r="E78" s="42"/>
      <c r="F78" s="29" t="str">
        <f>IF(E18="","",E18)</f>
        <v>Vyplň údaj</v>
      </c>
      <c r="G78" s="42"/>
      <c r="H78" s="42"/>
      <c r="I78" s="34" t="s">
        <v>32</v>
      </c>
      <c r="J78" s="38" t="str">
        <f>E24</f>
        <v xml:space="preserve"> </v>
      </c>
      <c r="K78" s="42"/>
      <c r="L78" s="13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11" customFormat="1" ht="29.28" customHeight="1">
      <c r="A80" s="179"/>
      <c r="B80" s="180"/>
      <c r="C80" s="181" t="s">
        <v>114</v>
      </c>
      <c r="D80" s="182" t="s">
        <v>54</v>
      </c>
      <c r="E80" s="182" t="s">
        <v>50</v>
      </c>
      <c r="F80" s="182" t="s">
        <v>51</v>
      </c>
      <c r="G80" s="182" t="s">
        <v>115</v>
      </c>
      <c r="H80" s="182" t="s">
        <v>116</v>
      </c>
      <c r="I80" s="182" t="s">
        <v>117</v>
      </c>
      <c r="J80" s="182" t="s">
        <v>103</v>
      </c>
      <c r="K80" s="183" t="s">
        <v>118</v>
      </c>
      <c r="L80" s="184"/>
      <c r="M80" s="94" t="s">
        <v>19</v>
      </c>
      <c r="N80" s="95" t="s">
        <v>39</v>
      </c>
      <c r="O80" s="95" t="s">
        <v>119</v>
      </c>
      <c r="P80" s="95" t="s">
        <v>120</v>
      </c>
      <c r="Q80" s="95" t="s">
        <v>121</v>
      </c>
      <c r="R80" s="95" t="s">
        <v>122</v>
      </c>
      <c r="S80" s="95" t="s">
        <v>123</v>
      </c>
      <c r="T80" s="96" t="s">
        <v>124</v>
      </c>
      <c r="U80" s="179"/>
      <c r="V80" s="179"/>
      <c r="W80" s="179"/>
      <c r="X80" s="179"/>
      <c r="Y80" s="179"/>
      <c r="Z80" s="179"/>
      <c r="AA80" s="179"/>
      <c r="AB80" s="179"/>
      <c r="AC80" s="179"/>
      <c r="AD80" s="179"/>
      <c r="AE80" s="179"/>
    </row>
    <row r="81" s="2" customFormat="1" ht="22.8" customHeight="1">
      <c r="A81" s="40"/>
      <c r="B81" s="41"/>
      <c r="C81" s="101" t="s">
        <v>125</v>
      </c>
      <c r="D81" s="42"/>
      <c r="E81" s="42"/>
      <c r="F81" s="42"/>
      <c r="G81" s="42"/>
      <c r="H81" s="42"/>
      <c r="I81" s="42"/>
      <c r="J81" s="185">
        <f>BK81</f>
        <v>0</v>
      </c>
      <c r="K81" s="42"/>
      <c r="L81" s="46"/>
      <c r="M81" s="97"/>
      <c r="N81" s="186"/>
      <c r="O81" s="98"/>
      <c r="P81" s="187">
        <f>P82</f>
        <v>0</v>
      </c>
      <c r="Q81" s="98"/>
      <c r="R81" s="187">
        <f>R82</f>
        <v>0</v>
      </c>
      <c r="S81" s="98"/>
      <c r="T81" s="188">
        <f>T82</f>
        <v>155.06999999999999</v>
      </c>
      <c r="U81" s="40"/>
      <c r="V81" s="40"/>
      <c r="W81" s="40"/>
      <c r="X81" s="40"/>
      <c r="Y81" s="40"/>
      <c r="Z81" s="40"/>
      <c r="AA81" s="40"/>
      <c r="AB81" s="40"/>
      <c r="AC81" s="40"/>
      <c r="AD81" s="40"/>
      <c r="AE81" s="40"/>
      <c r="AT81" s="19" t="s">
        <v>68</v>
      </c>
      <c r="AU81" s="19" t="s">
        <v>104</v>
      </c>
      <c r="BK81" s="189">
        <f>BK82</f>
        <v>0</v>
      </c>
    </row>
    <row r="82" s="12" customFormat="1" ht="25.92" customHeight="1">
      <c r="A82" s="12"/>
      <c r="B82" s="190"/>
      <c r="C82" s="191"/>
      <c r="D82" s="192" t="s">
        <v>68</v>
      </c>
      <c r="E82" s="193" t="s">
        <v>126</v>
      </c>
      <c r="F82" s="193" t="s">
        <v>127</v>
      </c>
      <c r="G82" s="191"/>
      <c r="H82" s="191"/>
      <c r="I82" s="194"/>
      <c r="J82" s="195">
        <f>BK82</f>
        <v>0</v>
      </c>
      <c r="K82" s="191"/>
      <c r="L82" s="196"/>
      <c r="M82" s="197"/>
      <c r="N82" s="198"/>
      <c r="O82" s="198"/>
      <c r="P82" s="199">
        <f>P83</f>
        <v>0</v>
      </c>
      <c r="Q82" s="198"/>
      <c r="R82" s="199">
        <f>R83</f>
        <v>0</v>
      </c>
      <c r="S82" s="198"/>
      <c r="T82" s="200">
        <f>T83</f>
        <v>155.06999999999999</v>
      </c>
      <c r="U82" s="12"/>
      <c r="V82" s="12"/>
      <c r="W82" s="12"/>
      <c r="X82" s="12"/>
      <c r="Y82" s="12"/>
      <c r="Z82" s="12"/>
      <c r="AA82" s="12"/>
      <c r="AB82" s="12"/>
      <c r="AC82" s="12"/>
      <c r="AD82" s="12"/>
      <c r="AE82" s="12"/>
      <c r="AR82" s="201" t="s">
        <v>77</v>
      </c>
      <c r="AT82" s="202" t="s">
        <v>68</v>
      </c>
      <c r="AU82" s="202" t="s">
        <v>69</v>
      </c>
      <c r="AY82" s="201" t="s">
        <v>128</v>
      </c>
      <c r="BK82" s="203">
        <f>BK83</f>
        <v>0</v>
      </c>
    </row>
    <row r="83" s="12" customFormat="1" ht="22.8" customHeight="1">
      <c r="A83" s="12"/>
      <c r="B83" s="190"/>
      <c r="C83" s="191"/>
      <c r="D83" s="192" t="s">
        <v>68</v>
      </c>
      <c r="E83" s="204" t="s">
        <v>77</v>
      </c>
      <c r="F83" s="204" t="s">
        <v>129</v>
      </c>
      <c r="G83" s="191"/>
      <c r="H83" s="191"/>
      <c r="I83" s="194"/>
      <c r="J83" s="205">
        <f>BK83</f>
        <v>0</v>
      </c>
      <c r="K83" s="191"/>
      <c r="L83" s="196"/>
      <c r="M83" s="197"/>
      <c r="N83" s="198"/>
      <c r="O83" s="198"/>
      <c r="P83" s="199">
        <f>SUM(P84:P112)</f>
        <v>0</v>
      </c>
      <c r="Q83" s="198"/>
      <c r="R83" s="199">
        <f>SUM(R84:R112)</f>
        <v>0</v>
      </c>
      <c r="S83" s="198"/>
      <c r="T83" s="200">
        <f>SUM(T84:T112)</f>
        <v>155.06999999999999</v>
      </c>
      <c r="U83" s="12"/>
      <c r="V83" s="12"/>
      <c r="W83" s="12"/>
      <c r="X83" s="12"/>
      <c r="Y83" s="12"/>
      <c r="Z83" s="12"/>
      <c r="AA83" s="12"/>
      <c r="AB83" s="12"/>
      <c r="AC83" s="12"/>
      <c r="AD83" s="12"/>
      <c r="AE83" s="12"/>
      <c r="AR83" s="201" t="s">
        <v>77</v>
      </c>
      <c r="AT83" s="202" t="s">
        <v>68</v>
      </c>
      <c r="AU83" s="202" t="s">
        <v>77</v>
      </c>
      <c r="AY83" s="201" t="s">
        <v>128</v>
      </c>
      <c r="BK83" s="203">
        <f>SUM(BK84:BK112)</f>
        <v>0</v>
      </c>
    </row>
    <row r="84" s="2" customFormat="1" ht="62.7" customHeight="1">
      <c r="A84" s="40"/>
      <c r="B84" s="41"/>
      <c r="C84" s="206" t="s">
        <v>77</v>
      </c>
      <c r="D84" s="206" t="s">
        <v>130</v>
      </c>
      <c r="E84" s="207" t="s">
        <v>972</v>
      </c>
      <c r="F84" s="208" t="s">
        <v>973</v>
      </c>
      <c r="G84" s="209" t="s">
        <v>157</v>
      </c>
      <c r="H84" s="210">
        <v>271.39999999999998</v>
      </c>
      <c r="I84" s="211"/>
      <c r="J84" s="212">
        <f>ROUND(I84*H84,2)</f>
        <v>0</v>
      </c>
      <c r="K84" s="208" t="s">
        <v>134</v>
      </c>
      <c r="L84" s="46"/>
      <c r="M84" s="213" t="s">
        <v>19</v>
      </c>
      <c r="N84" s="214" t="s">
        <v>40</v>
      </c>
      <c r="O84" s="86"/>
      <c r="P84" s="215">
        <f>O84*H84</f>
        <v>0</v>
      </c>
      <c r="Q84" s="215">
        <v>0</v>
      </c>
      <c r="R84" s="215">
        <f>Q84*H84</f>
        <v>0</v>
      </c>
      <c r="S84" s="215">
        <v>0.26000000000000001</v>
      </c>
      <c r="T84" s="216">
        <f>S84*H84</f>
        <v>70.563999999999993</v>
      </c>
      <c r="U84" s="40"/>
      <c r="V84" s="40"/>
      <c r="W84" s="40"/>
      <c r="X84" s="40"/>
      <c r="Y84" s="40"/>
      <c r="Z84" s="40"/>
      <c r="AA84" s="40"/>
      <c r="AB84" s="40"/>
      <c r="AC84" s="40"/>
      <c r="AD84" s="40"/>
      <c r="AE84" s="40"/>
      <c r="AR84" s="217" t="s">
        <v>135</v>
      </c>
      <c r="AT84" s="217" t="s">
        <v>130</v>
      </c>
      <c r="AU84" s="217" t="s">
        <v>79</v>
      </c>
      <c r="AY84" s="19" t="s">
        <v>128</v>
      </c>
      <c r="BE84" s="218">
        <f>IF(N84="základní",J84,0)</f>
        <v>0</v>
      </c>
      <c r="BF84" s="218">
        <f>IF(N84="snížená",J84,0)</f>
        <v>0</v>
      </c>
      <c r="BG84" s="218">
        <f>IF(N84="zákl. přenesená",J84,0)</f>
        <v>0</v>
      </c>
      <c r="BH84" s="218">
        <f>IF(N84="sníž. přenesená",J84,0)</f>
        <v>0</v>
      </c>
      <c r="BI84" s="218">
        <f>IF(N84="nulová",J84,0)</f>
        <v>0</v>
      </c>
      <c r="BJ84" s="19" t="s">
        <v>77</v>
      </c>
      <c r="BK84" s="218">
        <f>ROUND(I84*H84,2)</f>
        <v>0</v>
      </c>
      <c r="BL84" s="19" t="s">
        <v>135</v>
      </c>
      <c r="BM84" s="217" t="s">
        <v>974</v>
      </c>
    </row>
    <row r="85" s="2" customFormat="1">
      <c r="A85" s="40"/>
      <c r="B85" s="41"/>
      <c r="C85" s="42"/>
      <c r="D85" s="219" t="s">
        <v>137</v>
      </c>
      <c r="E85" s="42"/>
      <c r="F85" s="220" t="s">
        <v>975</v>
      </c>
      <c r="G85" s="42"/>
      <c r="H85" s="42"/>
      <c r="I85" s="221"/>
      <c r="J85" s="42"/>
      <c r="K85" s="42"/>
      <c r="L85" s="46"/>
      <c r="M85" s="222"/>
      <c r="N85" s="223"/>
      <c r="O85" s="86"/>
      <c r="P85" s="86"/>
      <c r="Q85" s="86"/>
      <c r="R85" s="86"/>
      <c r="S85" s="86"/>
      <c r="T85" s="87"/>
      <c r="U85" s="40"/>
      <c r="V85" s="40"/>
      <c r="W85" s="40"/>
      <c r="X85" s="40"/>
      <c r="Y85" s="40"/>
      <c r="Z85" s="40"/>
      <c r="AA85" s="40"/>
      <c r="AB85" s="40"/>
      <c r="AC85" s="40"/>
      <c r="AD85" s="40"/>
      <c r="AE85" s="40"/>
      <c r="AT85" s="19" t="s">
        <v>137</v>
      </c>
      <c r="AU85" s="19" t="s">
        <v>79</v>
      </c>
    </row>
    <row r="86" s="2" customFormat="1">
      <c r="A86" s="40"/>
      <c r="B86" s="41"/>
      <c r="C86" s="42"/>
      <c r="D86" s="226" t="s">
        <v>160</v>
      </c>
      <c r="E86" s="42"/>
      <c r="F86" s="257" t="s">
        <v>293</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160</v>
      </c>
      <c r="AU86" s="19" t="s">
        <v>79</v>
      </c>
    </row>
    <row r="87" s="14" customFormat="1">
      <c r="A87" s="14"/>
      <c r="B87" s="235"/>
      <c r="C87" s="236"/>
      <c r="D87" s="226" t="s">
        <v>139</v>
      </c>
      <c r="E87" s="237" t="s">
        <v>19</v>
      </c>
      <c r="F87" s="238" t="s">
        <v>976</v>
      </c>
      <c r="G87" s="236"/>
      <c r="H87" s="239">
        <v>271.39999999999998</v>
      </c>
      <c r="I87" s="240"/>
      <c r="J87" s="236"/>
      <c r="K87" s="236"/>
      <c r="L87" s="241"/>
      <c r="M87" s="242"/>
      <c r="N87" s="243"/>
      <c r="O87" s="243"/>
      <c r="P87" s="243"/>
      <c r="Q87" s="243"/>
      <c r="R87" s="243"/>
      <c r="S87" s="243"/>
      <c r="T87" s="244"/>
      <c r="U87" s="14"/>
      <c r="V87" s="14"/>
      <c r="W87" s="14"/>
      <c r="X87" s="14"/>
      <c r="Y87" s="14"/>
      <c r="Z87" s="14"/>
      <c r="AA87" s="14"/>
      <c r="AB87" s="14"/>
      <c r="AC87" s="14"/>
      <c r="AD87" s="14"/>
      <c r="AE87" s="14"/>
      <c r="AT87" s="245" t="s">
        <v>139</v>
      </c>
      <c r="AU87" s="245" t="s">
        <v>79</v>
      </c>
      <c r="AV87" s="14" t="s">
        <v>79</v>
      </c>
      <c r="AW87" s="14" t="s">
        <v>31</v>
      </c>
      <c r="AX87" s="14" t="s">
        <v>69</v>
      </c>
      <c r="AY87" s="245" t="s">
        <v>128</v>
      </c>
    </row>
    <row r="88" s="15" customFormat="1">
      <c r="A88" s="15"/>
      <c r="B88" s="246"/>
      <c r="C88" s="247"/>
      <c r="D88" s="226" t="s">
        <v>139</v>
      </c>
      <c r="E88" s="248" t="s">
        <v>19</v>
      </c>
      <c r="F88" s="249" t="s">
        <v>142</v>
      </c>
      <c r="G88" s="247"/>
      <c r="H88" s="250">
        <v>271.39999999999998</v>
      </c>
      <c r="I88" s="251"/>
      <c r="J88" s="247"/>
      <c r="K88" s="247"/>
      <c r="L88" s="252"/>
      <c r="M88" s="253"/>
      <c r="N88" s="254"/>
      <c r="O88" s="254"/>
      <c r="P88" s="254"/>
      <c r="Q88" s="254"/>
      <c r="R88" s="254"/>
      <c r="S88" s="254"/>
      <c r="T88" s="255"/>
      <c r="U88" s="15"/>
      <c r="V88" s="15"/>
      <c r="W88" s="15"/>
      <c r="X88" s="15"/>
      <c r="Y88" s="15"/>
      <c r="Z88" s="15"/>
      <c r="AA88" s="15"/>
      <c r="AB88" s="15"/>
      <c r="AC88" s="15"/>
      <c r="AD88" s="15"/>
      <c r="AE88" s="15"/>
      <c r="AT88" s="256" t="s">
        <v>139</v>
      </c>
      <c r="AU88" s="256" t="s">
        <v>79</v>
      </c>
      <c r="AV88" s="15" t="s">
        <v>135</v>
      </c>
      <c r="AW88" s="15" t="s">
        <v>31</v>
      </c>
      <c r="AX88" s="15" t="s">
        <v>77</v>
      </c>
      <c r="AY88" s="256" t="s">
        <v>128</v>
      </c>
    </row>
    <row r="89" s="2" customFormat="1" ht="66.75" customHeight="1">
      <c r="A89" s="40"/>
      <c r="B89" s="41"/>
      <c r="C89" s="206" t="s">
        <v>79</v>
      </c>
      <c r="D89" s="206" t="s">
        <v>130</v>
      </c>
      <c r="E89" s="207" t="s">
        <v>977</v>
      </c>
      <c r="F89" s="208" t="s">
        <v>978</v>
      </c>
      <c r="G89" s="209" t="s">
        <v>157</v>
      </c>
      <c r="H89" s="210">
        <v>271.39999999999998</v>
      </c>
      <c r="I89" s="211"/>
      <c r="J89" s="212">
        <f>ROUND(I89*H89,2)</f>
        <v>0</v>
      </c>
      <c r="K89" s="208" t="s">
        <v>134</v>
      </c>
      <c r="L89" s="46"/>
      <c r="M89" s="213" t="s">
        <v>19</v>
      </c>
      <c r="N89" s="214" t="s">
        <v>40</v>
      </c>
      <c r="O89" s="86"/>
      <c r="P89" s="215">
        <f>O89*H89</f>
        <v>0</v>
      </c>
      <c r="Q89" s="215">
        <v>0</v>
      </c>
      <c r="R89" s="215">
        <f>Q89*H89</f>
        <v>0</v>
      </c>
      <c r="S89" s="215">
        <v>0.28999999999999998</v>
      </c>
      <c r="T89" s="216">
        <f>S89*H89</f>
        <v>78.705999999999989</v>
      </c>
      <c r="U89" s="40"/>
      <c r="V89" s="40"/>
      <c r="W89" s="40"/>
      <c r="X89" s="40"/>
      <c r="Y89" s="40"/>
      <c r="Z89" s="40"/>
      <c r="AA89" s="40"/>
      <c r="AB89" s="40"/>
      <c r="AC89" s="40"/>
      <c r="AD89" s="40"/>
      <c r="AE89" s="40"/>
      <c r="AR89" s="217" t="s">
        <v>135</v>
      </c>
      <c r="AT89" s="217" t="s">
        <v>130</v>
      </c>
      <c r="AU89" s="217" t="s">
        <v>79</v>
      </c>
      <c r="AY89" s="19" t="s">
        <v>128</v>
      </c>
      <c r="BE89" s="218">
        <f>IF(N89="základní",J89,0)</f>
        <v>0</v>
      </c>
      <c r="BF89" s="218">
        <f>IF(N89="snížená",J89,0)</f>
        <v>0</v>
      </c>
      <c r="BG89" s="218">
        <f>IF(N89="zákl. přenesená",J89,0)</f>
        <v>0</v>
      </c>
      <c r="BH89" s="218">
        <f>IF(N89="sníž. přenesená",J89,0)</f>
        <v>0</v>
      </c>
      <c r="BI89" s="218">
        <f>IF(N89="nulová",J89,0)</f>
        <v>0</v>
      </c>
      <c r="BJ89" s="19" t="s">
        <v>77</v>
      </c>
      <c r="BK89" s="218">
        <f>ROUND(I89*H89,2)</f>
        <v>0</v>
      </c>
      <c r="BL89" s="19" t="s">
        <v>135</v>
      </c>
      <c r="BM89" s="217" t="s">
        <v>979</v>
      </c>
    </row>
    <row r="90" s="2" customFormat="1">
      <c r="A90" s="40"/>
      <c r="B90" s="41"/>
      <c r="C90" s="42"/>
      <c r="D90" s="219" t="s">
        <v>137</v>
      </c>
      <c r="E90" s="42"/>
      <c r="F90" s="220" t="s">
        <v>980</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137</v>
      </c>
      <c r="AU90" s="19" t="s">
        <v>79</v>
      </c>
    </row>
    <row r="91" s="2" customFormat="1">
      <c r="A91" s="40"/>
      <c r="B91" s="41"/>
      <c r="C91" s="42"/>
      <c r="D91" s="226" t="s">
        <v>160</v>
      </c>
      <c r="E91" s="42"/>
      <c r="F91" s="257" t="s">
        <v>304</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160</v>
      </c>
      <c r="AU91" s="19" t="s">
        <v>79</v>
      </c>
    </row>
    <row r="92" s="14" customFormat="1">
      <c r="A92" s="14"/>
      <c r="B92" s="235"/>
      <c r="C92" s="236"/>
      <c r="D92" s="226" t="s">
        <v>139</v>
      </c>
      <c r="E92" s="237" t="s">
        <v>19</v>
      </c>
      <c r="F92" s="238" t="s">
        <v>981</v>
      </c>
      <c r="G92" s="236"/>
      <c r="H92" s="239">
        <v>271.39999999999998</v>
      </c>
      <c r="I92" s="240"/>
      <c r="J92" s="236"/>
      <c r="K92" s="236"/>
      <c r="L92" s="241"/>
      <c r="M92" s="242"/>
      <c r="N92" s="243"/>
      <c r="O92" s="243"/>
      <c r="P92" s="243"/>
      <c r="Q92" s="243"/>
      <c r="R92" s="243"/>
      <c r="S92" s="243"/>
      <c r="T92" s="244"/>
      <c r="U92" s="14"/>
      <c r="V92" s="14"/>
      <c r="W92" s="14"/>
      <c r="X92" s="14"/>
      <c r="Y92" s="14"/>
      <c r="Z92" s="14"/>
      <c r="AA92" s="14"/>
      <c r="AB92" s="14"/>
      <c r="AC92" s="14"/>
      <c r="AD92" s="14"/>
      <c r="AE92" s="14"/>
      <c r="AT92" s="245" t="s">
        <v>139</v>
      </c>
      <c r="AU92" s="245" t="s">
        <v>79</v>
      </c>
      <c r="AV92" s="14" t="s">
        <v>79</v>
      </c>
      <c r="AW92" s="14" t="s">
        <v>31</v>
      </c>
      <c r="AX92" s="14" t="s">
        <v>69</v>
      </c>
      <c r="AY92" s="245" t="s">
        <v>128</v>
      </c>
    </row>
    <row r="93" s="15" customFormat="1">
      <c r="A93" s="15"/>
      <c r="B93" s="246"/>
      <c r="C93" s="247"/>
      <c r="D93" s="226" t="s">
        <v>139</v>
      </c>
      <c r="E93" s="248" t="s">
        <v>19</v>
      </c>
      <c r="F93" s="249" t="s">
        <v>142</v>
      </c>
      <c r="G93" s="247"/>
      <c r="H93" s="250">
        <v>271.39999999999998</v>
      </c>
      <c r="I93" s="251"/>
      <c r="J93" s="247"/>
      <c r="K93" s="247"/>
      <c r="L93" s="252"/>
      <c r="M93" s="253"/>
      <c r="N93" s="254"/>
      <c r="O93" s="254"/>
      <c r="P93" s="254"/>
      <c r="Q93" s="254"/>
      <c r="R93" s="254"/>
      <c r="S93" s="254"/>
      <c r="T93" s="255"/>
      <c r="U93" s="15"/>
      <c r="V93" s="15"/>
      <c r="W93" s="15"/>
      <c r="X93" s="15"/>
      <c r="Y93" s="15"/>
      <c r="Z93" s="15"/>
      <c r="AA93" s="15"/>
      <c r="AB93" s="15"/>
      <c r="AC93" s="15"/>
      <c r="AD93" s="15"/>
      <c r="AE93" s="15"/>
      <c r="AT93" s="256" t="s">
        <v>139</v>
      </c>
      <c r="AU93" s="256" t="s">
        <v>79</v>
      </c>
      <c r="AV93" s="15" t="s">
        <v>135</v>
      </c>
      <c r="AW93" s="15" t="s">
        <v>31</v>
      </c>
      <c r="AX93" s="15" t="s">
        <v>77</v>
      </c>
      <c r="AY93" s="256" t="s">
        <v>128</v>
      </c>
    </row>
    <row r="94" s="2" customFormat="1" ht="37.8" customHeight="1">
      <c r="A94" s="40"/>
      <c r="B94" s="41"/>
      <c r="C94" s="206" t="s">
        <v>148</v>
      </c>
      <c r="D94" s="206" t="s">
        <v>130</v>
      </c>
      <c r="E94" s="207" t="s">
        <v>982</v>
      </c>
      <c r="F94" s="208" t="s">
        <v>983</v>
      </c>
      <c r="G94" s="209" t="s">
        <v>247</v>
      </c>
      <c r="H94" s="210">
        <v>145</v>
      </c>
      <c r="I94" s="211"/>
      <c r="J94" s="212">
        <f>ROUND(I94*H94,2)</f>
        <v>0</v>
      </c>
      <c r="K94" s="208" t="s">
        <v>134</v>
      </c>
      <c r="L94" s="46"/>
      <c r="M94" s="213" t="s">
        <v>19</v>
      </c>
      <c r="N94" s="214" t="s">
        <v>40</v>
      </c>
      <c r="O94" s="86"/>
      <c r="P94" s="215">
        <f>O94*H94</f>
        <v>0</v>
      </c>
      <c r="Q94" s="215">
        <v>0</v>
      </c>
      <c r="R94" s="215">
        <f>Q94*H94</f>
        <v>0</v>
      </c>
      <c r="S94" s="215">
        <v>0.040000000000000001</v>
      </c>
      <c r="T94" s="216">
        <f>S94*H94</f>
        <v>5.7999999999999998</v>
      </c>
      <c r="U94" s="40"/>
      <c r="V94" s="40"/>
      <c r="W94" s="40"/>
      <c r="X94" s="40"/>
      <c r="Y94" s="40"/>
      <c r="Z94" s="40"/>
      <c r="AA94" s="40"/>
      <c r="AB94" s="40"/>
      <c r="AC94" s="40"/>
      <c r="AD94" s="40"/>
      <c r="AE94" s="40"/>
      <c r="AR94" s="217" t="s">
        <v>135</v>
      </c>
      <c r="AT94" s="217" t="s">
        <v>130</v>
      </c>
      <c r="AU94" s="217" t="s">
        <v>79</v>
      </c>
      <c r="AY94" s="19" t="s">
        <v>128</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135</v>
      </c>
      <c r="BM94" s="217" t="s">
        <v>984</v>
      </c>
    </row>
    <row r="95" s="2" customFormat="1">
      <c r="A95" s="40"/>
      <c r="B95" s="41"/>
      <c r="C95" s="42"/>
      <c r="D95" s="219" t="s">
        <v>137</v>
      </c>
      <c r="E95" s="42"/>
      <c r="F95" s="220" t="s">
        <v>985</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137</v>
      </c>
      <c r="AU95" s="19" t="s">
        <v>79</v>
      </c>
    </row>
    <row r="96" s="2" customFormat="1">
      <c r="A96" s="40"/>
      <c r="B96" s="41"/>
      <c r="C96" s="42"/>
      <c r="D96" s="226" t="s">
        <v>160</v>
      </c>
      <c r="E96" s="42"/>
      <c r="F96" s="257" t="s">
        <v>986</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160</v>
      </c>
      <c r="AU96" s="19" t="s">
        <v>79</v>
      </c>
    </row>
    <row r="97" s="14" customFormat="1">
      <c r="A97" s="14"/>
      <c r="B97" s="235"/>
      <c r="C97" s="236"/>
      <c r="D97" s="226" t="s">
        <v>139</v>
      </c>
      <c r="E97" s="237" t="s">
        <v>19</v>
      </c>
      <c r="F97" s="238" t="s">
        <v>987</v>
      </c>
      <c r="G97" s="236"/>
      <c r="H97" s="239">
        <v>145</v>
      </c>
      <c r="I97" s="240"/>
      <c r="J97" s="236"/>
      <c r="K97" s="236"/>
      <c r="L97" s="241"/>
      <c r="M97" s="242"/>
      <c r="N97" s="243"/>
      <c r="O97" s="243"/>
      <c r="P97" s="243"/>
      <c r="Q97" s="243"/>
      <c r="R97" s="243"/>
      <c r="S97" s="243"/>
      <c r="T97" s="244"/>
      <c r="U97" s="14"/>
      <c r="V97" s="14"/>
      <c r="W97" s="14"/>
      <c r="X97" s="14"/>
      <c r="Y97" s="14"/>
      <c r="Z97" s="14"/>
      <c r="AA97" s="14"/>
      <c r="AB97" s="14"/>
      <c r="AC97" s="14"/>
      <c r="AD97" s="14"/>
      <c r="AE97" s="14"/>
      <c r="AT97" s="245" t="s">
        <v>139</v>
      </c>
      <c r="AU97" s="245" t="s">
        <v>79</v>
      </c>
      <c r="AV97" s="14" t="s">
        <v>79</v>
      </c>
      <c r="AW97" s="14" t="s">
        <v>31</v>
      </c>
      <c r="AX97" s="14" t="s">
        <v>69</v>
      </c>
      <c r="AY97" s="245" t="s">
        <v>128</v>
      </c>
    </row>
    <row r="98" s="15" customFormat="1">
      <c r="A98" s="15"/>
      <c r="B98" s="246"/>
      <c r="C98" s="247"/>
      <c r="D98" s="226" t="s">
        <v>139</v>
      </c>
      <c r="E98" s="248" t="s">
        <v>19</v>
      </c>
      <c r="F98" s="249" t="s">
        <v>142</v>
      </c>
      <c r="G98" s="247"/>
      <c r="H98" s="250">
        <v>145</v>
      </c>
      <c r="I98" s="251"/>
      <c r="J98" s="247"/>
      <c r="K98" s="247"/>
      <c r="L98" s="252"/>
      <c r="M98" s="253"/>
      <c r="N98" s="254"/>
      <c r="O98" s="254"/>
      <c r="P98" s="254"/>
      <c r="Q98" s="254"/>
      <c r="R98" s="254"/>
      <c r="S98" s="254"/>
      <c r="T98" s="255"/>
      <c r="U98" s="15"/>
      <c r="V98" s="15"/>
      <c r="W98" s="15"/>
      <c r="X98" s="15"/>
      <c r="Y98" s="15"/>
      <c r="Z98" s="15"/>
      <c r="AA98" s="15"/>
      <c r="AB98" s="15"/>
      <c r="AC98" s="15"/>
      <c r="AD98" s="15"/>
      <c r="AE98" s="15"/>
      <c r="AT98" s="256" t="s">
        <v>139</v>
      </c>
      <c r="AU98" s="256" t="s">
        <v>79</v>
      </c>
      <c r="AV98" s="15" t="s">
        <v>135</v>
      </c>
      <c r="AW98" s="15" t="s">
        <v>31</v>
      </c>
      <c r="AX98" s="15" t="s">
        <v>77</v>
      </c>
      <c r="AY98" s="256" t="s">
        <v>128</v>
      </c>
    </row>
    <row r="99" s="2" customFormat="1" ht="49.05" customHeight="1">
      <c r="A99" s="40"/>
      <c r="B99" s="41"/>
      <c r="C99" s="206" t="s">
        <v>169</v>
      </c>
      <c r="D99" s="206" t="s">
        <v>130</v>
      </c>
      <c r="E99" s="207" t="s">
        <v>988</v>
      </c>
      <c r="F99" s="208" t="s">
        <v>989</v>
      </c>
      <c r="G99" s="209" t="s">
        <v>157</v>
      </c>
      <c r="H99" s="210">
        <v>144.44999999999999</v>
      </c>
      <c r="I99" s="211"/>
      <c r="J99" s="212">
        <f>ROUND(I99*H99,2)</f>
        <v>0</v>
      </c>
      <c r="K99" s="208" t="s">
        <v>134</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135</v>
      </c>
      <c r="AT99" s="217" t="s">
        <v>130</v>
      </c>
      <c r="AU99" s="217" t="s">
        <v>79</v>
      </c>
      <c r="AY99" s="19" t="s">
        <v>128</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135</v>
      </c>
      <c r="BM99" s="217" t="s">
        <v>990</v>
      </c>
    </row>
    <row r="100" s="2" customFormat="1">
      <c r="A100" s="40"/>
      <c r="B100" s="41"/>
      <c r="C100" s="42"/>
      <c r="D100" s="219" t="s">
        <v>137</v>
      </c>
      <c r="E100" s="42"/>
      <c r="F100" s="220" t="s">
        <v>991</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137</v>
      </c>
      <c r="AU100" s="19" t="s">
        <v>79</v>
      </c>
    </row>
    <row r="101" s="14" customFormat="1">
      <c r="A101" s="14"/>
      <c r="B101" s="235"/>
      <c r="C101" s="236"/>
      <c r="D101" s="226" t="s">
        <v>139</v>
      </c>
      <c r="E101" s="237" t="s">
        <v>19</v>
      </c>
      <c r="F101" s="238" t="s">
        <v>866</v>
      </c>
      <c r="G101" s="236"/>
      <c r="H101" s="239">
        <v>144.44999999999999</v>
      </c>
      <c r="I101" s="240"/>
      <c r="J101" s="236"/>
      <c r="K101" s="236"/>
      <c r="L101" s="241"/>
      <c r="M101" s="242"/>
      <c r="N101" s="243"/>
      <c r="O101" s="243"/>
      <c r="P101" s="243"/>
      <c r="Q101" s="243"/>
      <c r="R101" s="243"/>
      <c r="S101" s="243"/>
      <c r="T101" s="244"/>
      <c r="U101" s="14"/>
      <c r="V101" s="14"/>
      <c r="W101" s="14"/>
      <c r="X101" s="14"/>
      <c r="Y101" s="14"/>
      <c r="Z101" s="14"/>
      <c r="AA101" s="14"/>
      <c r="AB101" s="14"/>
      <c r="AC101" s="14"/>
      <c r="AD101" s="14"/>
      <c r="AE101" s="14"/>
      <c r="AT101" s="245" t="s">
        <v>139</v>
      </c>
      <c r="AU101" s="245" t="s">
        <v>79</v>
      </c>
      <c r="AV101" s="14" t="s">
        <v>79</v>
      </c>
      <c r="AW101" s="14" t="s">
        <v>31</v>
      </c>
      <c r="AX101" s="14" t="s">
        <v>69</v>
      </c>
      <c r="AY101" s="245" t="s">
        <v>128</v>
      </c>
    </row>
    <row r="102" s="15" customFormat="1">
      <c r="A102" s="15"/>
      <c r="B102" s="246"/>
      <c r="C102" s="247"/>
      <c r="D102" s="226" t="s">
        <v>139</v>
      </c>
      <c r="E102" s="248" t="s">
        <v>19</v>
      </c>
      <c r="F102" s="249" t="s">
        <v>142</v>
      </c>
      <c r="G102" s="247"/>
      <c r="H102" s="250">
        <v>144.44999999999999</v>
      </c>
      <c r="I102" s="251"/>
      <c r="J102" s="247"/>
      <c r="K102" s="247"/>
      <c r="L102" s="252"/>
      <c r="M102" s="253"/>
      <c r="N102" s="254"/>
      <c r="O102" s="254"/>
      <c r="P102" s="254"/>
      <c r="Q102" s="254"/>
      <c r="R102" s="254"/>
      <c r="S102" s="254"/>
      <c r="T102" s="255"/>
      <c r="U102" s="15"/>
      <c r="V102" s="15"/>
      <c r="W102" s="15"/>
      <c r="X102" s="15"/>
      <c r="Y102" s="15"/>
      <c r="Z102" s="15"/>
      <c r="AA102" s="15"/>
      <c r="AB102" s="15"/>
      <c r="AC102" s="15"/>
      <c r="AD102" s="15"/>
      <c r="AE102" s="15"/>
      <c r="AT102" s="256" t="s">
        <v>139</v>
      </c>
      <c r="AU102" s="256" t="s">
        <v>79</v>
      </c>
      <c r="AV102" s="15" t="s">
        <v>135</v>
      </c>
      <c r="AW102" s="15" t="s">
        <v>31</v>
      </c>
      <c r="AX102" s="15" t="s">
        <v>77</v>
      </c>
      <c r="AY102" s="256" t="s">
        <v>128</v>
      </c>
    </row>
    <row r="103" s="2" customFormat="1" ht="37.8" customHeight="1">
      <c r="A103" s="40"/>
      <c r="B103" s="41"/>
      <c r="C103" s="206" t="s">
        <v>178</v>
      </c>
      <c r="D103" s="206" t="s">
        <v>130</v>
      </c>
      <c r="E103" s="207" t="s">
        <v>143</v>
      </c>
      <c r="F103" s="208" t="s">
        <v>992</v>
      </c>
      <c r="G103" s="209" t="s">
        <v>133</v>
      </c>
      <c r="H103" s="210">
        <v>43.313000000000002</v>
      </c>
      <c r="I103" s="211"/>
      <c r="J103" s="212">
        <f>ROUND(I103*H103,2)</f>
        <v>0</v>
      </c>
      <c r="K103" s="208" t="s">
        <v>134</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135</v>
      </c>
      <c r="AT103" s="217" t="s">
        <v>130</v>
      </c>
      <c r="AU103" s="217" t="s">
        <v>79</v>
      </c>
      <c r="AY103" s="19" t="s">
        <v>128</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135</v>
      </c>
      <c r="BM103" s="217" t="s">
        <v>993</v>
      </c>
    </row>
    <row r="104" s="2" customFormat="1">
      <c r="A104" s="40"/>
      <c r="B104" s="41"/>
      <c r="C104" s="42"/>
      <c r="D104" s="219" t="s">
        <v>137</v>
      </c>
      <c r="E104" s="42"/>
      <c r="F104" s="220" t="s">
        <v>146</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137</v>
      </c>
      <c r="AU104" s="19" t="s">
        <v>79</v>
      </c>
    </row>
    <row r="105" s="14" customFormat="1">
      <c r="A105" s="14"/>
      <c r="B105" s="235"/>
      <c r="C105" s="236"/>
      <c r="D105" s="226" t="s">
        <v>139</v>
      </c>
      <c r="E105" s="237" t="s">
        <v>19</v>
      </c>
      <c r="F105" s="238" t="s">
        <v>994</v>
      </c>
      <c r="G105" s="236"/>
      <c r="H105" s="239">
        <v>43.313000000000002</v>
      </c>
      <c r="I105" s="240"/>
      <c r="J105" s="236"/>
      <c r="K105" s="236"/>
      <c r="L105" s="241"/>
      <c r="M105" s="242"/>
      <c r="N105" s="243"/>
      <c r="O105" s="243"/>
      <c r="P105" s="243"/>
      <c r="Q105" s="243"/>
      <c r="R105" s="243"/>
      <c r="S105" s="243"/>
      <c r="T105" s="244"/>
      <c r="U105" s="14"/>
      <c r="V105" s="14"/>
      <c r="W105" s="14"/>
      <c r="X105" s="14"/>
      <c r="Y105" s="14"/>
      <c r="Z105" s="14"/>
      <c r="AA105" s="14"/>
      <c r="AB105" s="14"/>
      <c r="AC105" s="14"/>
      <c r="AD105" s="14"/>
      <c r="AE105" s="14"/>
      <c r="AT105" s="245" t="s">
        <v>139</v>
      </c>
      <c r="AU105" s="245" t="s">
        <v>79</v>
      </c>
      <c r="AV105" s="14" t="s">
        <v>79</v>
      </c>
      <c r="AW105" s="14" t="s">
        <v>31</v>
      </c>
      <c r="AX105" s="14" t="s">
        <v>69</v>
      </c>
      <c r="AY105" s="245" t="s">
        <v>128</v>
      </c>
    </row>
    <row r="106" s="15" customFormat="1">
      <c r="A106" s="15"/>
      <c r="B106" s="246"/>
      <c r="C106" s="247"/>
      <c r="D106" s="226" t="s">
        <v>139</v>
      </c>
      <c r="E106" s="248" t="s">
        <v>19</v>
      </c>
      <c r="F106" s="249" t="s">
        <v>142</v>
      </c>
      <c r="G106" s="247"/>
      <c r="H106" s="250">
        <v>43.313000000000002</v>
      </c>
      <c r="I106" s="251"/>
      <c r="J106" s="247"/>
      <c r="K106" s="247"/>
      <c r="L106" s="252"/>
      <c r="M106" s="253"/>
      <c r="N106" s="254"/>
      <c r="O106" s="254"/>
      <c r="P106" s="254"/>
      <c r="Q106" s="254"/>
      <c r="R106" s="254"/>
      <c r="S106" s="254"/>
      <c r="T106" s="255"/>
      <c r="U106" s="15"/>
      <c r="V106" s="15"/>
      <c r="W106" s="15"/>
      <c r="X106" s="15"/>
      <c r="Y106" s="15"/>
      <c r="Z106" s="15"/>
      <c r="AA106" s="15"/>
      <c r="AB106" s="15"/>
      <c r="AC106" s="15"/>
      <c r="AD106" s="15"/>
      <c r="AE106" s="15"/>
      <c r="AT106" s="256" t="s">
        <v>139</v>
      </c>
      <c r="AU106" s="256" t="s">
        <v>79</v>
      </c>
      <c r="AV106" s="15" t="s">
        <v>135</v>
      </c>
      <c r="AW106" s="15" t="s">
        <v>31</v>
      </c>
      <c r="AX106" s="15" t="s">
        <v>77</v>
      </c>
      <c r="AY106" s="256" t="s">
        <v>128</v>
      </c>
    </row>
    <row r="107" s="2" customFormat="1" ht="62.7" customHeight="1">
      <c r="A107" s="40"/>
      <c r="B107" s="41"/>
      <c r="C107" s="206" t="s">
        <v>269</v>
      </c>
      <c r="D107" s="206" t="s">
        <v>130</v>
      </c>
      <c r="E107" s="207" t="s">
        <v>170</v>
      </c>
      <c r="F107" s="208" t="s">
        <v>171</v>
      </c>
      <c r="G107" s="209" t="s">
        <v>133</v>
      </c>
      <c r="H107" s="210">
        <v>43.313000000000002</v>
      </c>
      <c r="I107" s="211"/>
      <c r="J107" s="212">
        <f>ROUND(I107*H107,2)</f>
        <v>0</v>
      </c>
      <c r="K107" s="208" t="s">
        <v>134</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135</v>
      </c>
      <c r="AT107" s="217" t="s">
        <v>130</v>
      </c>
      <c r="AU107" s="217" t="s">
        <v>79</v>
      </c>
      <c r="AY107" s="19" t="s">
        <v>128</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135</v>
      </c>
      <c r="BM107" s="217" t="s">
        <v>995</v>
      </c>
    </row>
    <row r="108" s="2" customFormat="1">
      <c r="A108" s="40"/>
      <c r="B108" s="41"/>
      <c r="C108" s="42"/>
      <c r="D108" s="219" t="s">
        <v>137</v>
      </c>
      <c r="E108" s="42"/>
      <c r="F108" s="220" t="s">
        <v>996</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137</v>
      </c>
      <c r="AU108" s="19" t="s">
        <v>79</v>
      </c>
    </row>
    <row r="109" s="2" customFormat="1" ht="16.5" customHeight="1">
      <c r="A109" s="40"/>
      <c r="B109" s="41"/>
      <c r="C109" s="206" t="s">
        <v>262</v>
      </c>
      <c r="D109" s="206" t="s">
        <v>130</v>
      </c>
      <c r="E109" s="207" t="s">
        <v>997</v>
      </c>
      <c r="F109" s="208" t="s">
        <v>998</v>
      </c>
      <c r="G109" s="209" t="s">
        <v>133</v>
      </c>
      <c r="H109" s="210">
        <v>43.313000000000002</v>
      </c>
      <c r="I109" s="211"/>
      <c r="J109" s="212">
        <f>ROUND(I109*H109,2)</f>
        <v>0</v>
      </c>
      <c r="K109" s="208" t="s">
        <v>134</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135</v>
      </c>
      <c r="AT109" s="217" t="s">
        <v>130</v>
      </c>
      <c r="AU109" s="217" t="s">
        <v>79</v>
      </c>
      <c r="AY109" s="19" t="s">
        <v>128</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135</v>
      </c>
      <c r="BM109" s="217" t="s">
        <v>999</v>
      </c>
    </row>
    <row r="110" s="2" customFormat="1">
      <c r="A110" s="40"/>
      <c r="B110" s="41"/>
      <c r="C110" s="42"/>
      <c r="D110" s="219" t="s">
        <v>137</v>
      </c>
      <c r="E110" s="42"/>
      <c r="F110" s="220" t="s">
        <v>1000</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137</v>
      </c>
      <c r="AU110" s="19" t="s">
        <v>79</v>
      </c>
    </row>
    <row r="111" s="14" customFormat="1">
      <c r="A111" s="14"/>
      <c r="B111" s="235"/>
      <c r="C111" s="236"/>
      <c r="D111" s="226" t="s">
        <v>139</v>
      </c>
      <c r="E111" s="237" t="s">
        <v>19</v>
      </c>
      <c r="F111" s="238" t="s">
        <v>1001</v>
      </c>
      <c r="G111" s="236"/>
      <c r="H111" s="239">
        <v>43.313000000000002</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139</v>
      </c>
      <c r="AU111" s="245" t="s">
        <v>79</v>
      </c>
      <c r="AV111" s="14" t="s">
        <v>79</v>
      </c>
      <c r="AW111" s="14" t="s">
        <v>31</v>
      </c>
      <c r="AX111" s="14" t="s">
        <v>69</v>
      </c>
      <c r="AY111" s="245" t="s">
        <v>128</v>
      </c>
    </row>
    <row r="112" s="15" customFormat="1">
      <c r="A112" s="15"/>
      <c r="B112" s="246"/>
      <c r="C112" s="247"/>
      <c r="D112" s="226" t="s">
        <v>139</v>
      </c>
      <c r="E112" s="248" t="s">
        <v>19</v>
      </c>
      <c r="F112" s="249" t="s">
        <v>142</v>
      </c>
      <c r="G112" s="247"/>
      <c r="H112" s="250">
        <v>43.313000000000002</v>
      </c>
      <c r="I112" s="251"/>
      <c r="J112" s="247"/>
      <c r="K112" s="247"/>
      <c r="L112" s="252"/>
      <c r="M112" s="276"/>
      <c r="N112" s="277"/>
      <c r="O112" s="277"/>
      <c r="P112" s="277"/>
      <c r="Q112" s="277"/>
      <c r="R112" s="277"/>
      <c r="S112" s="277"/>
      <c r="T112" s="278"/>
      <c r="U112" s="15"/>
      <c r="V112" s="15"/>
      <c r="W112" s="15"/>
      <c r="X112" s="15"/>
      <c r="Y112" s="15"/>
      <c r="Z112" s="15"/>
      <c r="AA112" s="15"/>
      <c r="AB112" s="15"/>
      <c r="AC112" s="15"/>
      <c r="AD112" s="15"/>
      <c r="AE112" s="15"/>
      <c r="AT112" s="256" t="s">
        <v>139</v>
      </c>
      <c r="AU112" s="256" t="s">
        <v>79</v>
      </c>
      <c r="AV112" s="15" t="s">
        <v>135</v>
      </c>
      <c r="AW112" s="15" t="s">
        <v>31</v>
      </c>
      <c r="AX112" s="15" t="s">
        <v>77</v>
      </c>
      <c r="AY112" s="256" t="s">
        <v>128</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eXxHFRCeQ38MDHbRToXypaaVjr5sax0hVVxFsUf8nL7Awom96b9iIWCcr/4aPdX2x3o/RqVHe8zj4FGKMxIebg==" hashValue="0tXGvntya+Qv8StjuRyrtT1KxWaPGWJBl1/QgfOyoNAP/+ngtj+0yvjTcJ8+sEn1ljboTfFaI5IRVIv4ivQARw==" algorithmName="SHA-512" password="CC35"/>
  <autoFilter ref="C80:K112"/>
  <mergeCells count="9">
    <mergeCell ref="E7:H7"/>
    <mergeCell ref="E9:H9"/>
    <mergeCell ref="E18:H18"/>
    <mergeCell ref="E27:H27"/>
    <mergeCell ref="E48:H48"/>
    <mergeCell ref="E50:H50"/>
    <mergeCell ref="E71:H71"/>
    <mergeCell ref="E73:H73"/>
    <mergeCell ref="L2:V2"/>
  </mergeCells>
  <hyperlinks>
    <hyperlink ref="F85" r:id="rId1" display="https://podminky.urs.cz/item/CS_URS_2024_01/113106123"/>
    <hyperlink ref="F90" r:id="rId2" display="https://podminky.urs.cz/item/CS_URS_2024_01/113107162"/>
    <hyperlink ref="F95" r:id="rId3" display="https://podminky.urs.cz/item/CS_URS_2024_01/113204111"/>
    <hyperlink ref="F100" r:id="rId4" display="https://podminky.urs.cz/item/CS_URS_2024_01/121151113"/>
    <hyperlink ref="F104" r:id="rId5" display="https://podminky.urs.cz/item/CS_URS_2024_01/131251105"/>
    <hyperlink ref="F108" r:id="rId6" display="https://podminky.urs.cz/item/CS_URS_2024_01/162251102"/>
    <hyperlink ref="F110" r:id="rId7" display="https://podminky.urs.cz/item/CS_URS_2024_01/171251201"/>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97</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Klatovy - Plavecký bazén , Stav.práce z důvodu nerealizace Obslužného objektu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1002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22. 3. 2024</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ROUND((SUM(BE82:BE90)),  2)</f>
        <v>0</v>
      </c>
      <c r="G33" s="40"/>
      <c r="H33" s="40"/>
      <c r="I33" s="150">
        <v>0.20999999999999999</v>
      </c>
      <c r="J33" s="149">
        <f>ROUND(((SUM(BE82:BE90))*I33),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ROUND((SUM(BF82:BF90)),  2)</f>
        <v>0</v>
      </c>
      <c r="G34" s="40"/>
      <c r="H34" s="40"/>
      <c r="I34" s="150">
        <v>0.14999999999999999</v>
      </c>
      <c r="J34" s="149">
        <f>ROUND(((SUM(BF82:BF90))*I34),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ROUND((SUM(BG82:BG90)),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ROUND((SUM(BH82:BH90)),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ROUND((SUM(BI82:BI90)),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101</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Klatovy - Plavecký bazén , Stav.práce z důvodu nerealizace Obslužného objektu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KLAT0130 - VON</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22. 3. 2024</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102</v>
      </c>
      <c r="D57" s="164"/>
      <c r="E57" s="164"/>
      <c r="F57" s="164"/>
      <c r="G57" s="164"/>
      <c r="H57" s="164"/>
      <c r="I57" s="164"/>
      <c r="J57" s="165" t="s">
        <v>103</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104</v>
      </c>
    </row>
    <row r="60" s="9" customFormat="1" ht="24.96" customHeight="1">
      <c r="A60" s="9"/>
      <c r="B60" s="167"/>
      <c r="C60" s="168"/>
      <c r="D60" s="169" t="s">
        <v>1003</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1004</v>
      </c>
      <c r="E61" s="176"/>
      <c r="F61" s="176"/>
      <c r="G61" s="176"/>
      <c r="H61" s="176"/>
      <c r="I61" s="176"/>
      <c r="J61" s="177">
        <f>J84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1005</v>
      </c>
      <c r="E62" s="176"/>
      <c r="F62" s="176"/>
      <c r="G62" s="176"/>
      <c r="H62" s="176"/>
      <c r="I62" s="176"/>
      <c r="J62" s="177">
        <f>J89</f>
        <v>0</v>
      </c>
      <c r="K62" s="174"/>
      <c r="L62" s="178"/>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113</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26.25" customHeight="1">
      <c r="A72" s="40"/>
      <c r="B72" s="41"/>
      <c r="C72" s="42"/>
      <c r="D72" s="42"/>
      <c r="E72" s="162" t="str">
        <f>E7</f>
        <v>Klatovy - Plavecký bazén , Stav.práce z důvodu nerealizace Obslužného objektu</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99</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KLAT0130 - VON</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34" t="s">
        <v>23</v>
      </c>
      <c r="J76" s="74" t="str">
        <f>IF(J12="","",J12)</f>
        <v>22. 3. 2024</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 xml:space="preserve"> </v>
      </c>
      <c r="G78" s="42"/>
      <c r="H78" s="42"/>
      <c r="I78" s="34" t="s">
        <v>30</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4" t="s">
        <v>28</v>
      </c>
      <c r="D79" s="42"/>
      <c r="E79" s="42"/>
      <c r="F79" s="29" t="str">
        <f>IF(E18="","",E18)</f>
        <v>Vyplň údaj</v>
      </c>
      <c r="G79" s="42"/>
      <c r="H79" s="42"/>
      <c r="I79" s="34" t="s">
        <v>32</v>
      </c>
      <c r="J79" s="38" t="str">
        <f>E24</f>
        <v xml:space="preserve"> </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114</v>
      </c>
      <c r="D81" s="182" t="s">
        <v>54</v>
      </c>
      <c r="E81" s="182" t="s">
        <v>50</v>
      </c>
      <c r="F81" s="182" t="s">
        <v>51</v>
      </c>
      <c r="G81" s="182" t="s">
        <v>115</v>
      </c>
      <c r="H81" s="182" t="s">
        <v>116</v>
      </c>
      <c r="I81" s="182" t="s">
        <v>117</v>
      </c>
      <c r="J81" s="182" t="s">
        <v>103</v>
      </c>
      <c r="K81" s="183" t="s">
        <v>118</v>
      </c>
      <c r="L81" s="184"/>
      <c r="M81" s="94" t="s">
        <v>19</v>
      </c>
      <c r="N81" s="95" t="s">
        <v>39</v>
      </c>
      <c r="O81" s="95" t="s">
        <v>119</v>
      </c>
      <c r="P81" s="95" t="s">
        <v>120</v>
      </c>
      <c r="Q81" s="95" t="s">
        <v>121</v>
      </c>
      <c r="R81" s="95" t="s">
        <v>122</v>
      </c>
      <c r="S81" s="95" t="s">
        <v>123</v>
      </c>
      <c r="T81" s="96" t="s">
        <v>124</v>
      </c>
      <c r="U81" s="179"/>
      <c r="V81" s="179"/>
      <c r="W81" s="179"/>
      <c r="X81" s="179"/>
      <c r="Y81" s="179"/>
      <c r="Z81" s="179"/>
      <c r="AA81" s="179"/>
      <c r="AB81" s="179"/>
      <c r="AC81" s="179"/>
      <c r="AD81" s="179"/>
      <c r="AE81" s="179"/>
    </row>
    <row r="82" s="2" customFormat="1" ht="22.8" customHeight="1">
      <c r="A82" s="40"/>
      <c r="B82" s="41"/>
      <c r="C82" s="101" t="s">
        <v>125</v>
      </c>
      <c r="D82" s="42"/>
      <c r="E82" s="42"/>
      <c r="F82" s="42"/>
      <c r="G82" s="42"/>
      <c r="H82" s="42"/>
      <c r="I82" s="42"/>
      <c r="J82" s="185">
        <f>BK82</f>
        <v>0</v>
      </c>
      <c r="K82" s="42"/>
      <c r="L82" s="46"/>
      <c r="M82" s="97"/>
      <c r="N82" s="186"/>
      <c r="O82" s="98"/>
      <c r="P82" s="187">
        <f>P83</f>
        <v>0</v>
      </c>
      <c r="Q82" s="98"/>
      <c r="R82" s="187">
        <f>R83</f>
        <v>0</v>
      </c>
      <c r="S82" s="98"/>
      <c r="T82" s="188">
        <f>T83</f>
        <v>0</v>
      </c>
      <c r="U82" s="40"/>
      <c r="V82" s="40"/>
      <c r="W82" s="40"/>
      <c r="X82" s="40"/>
      <c r="Y82" s="40"/>
      <c r="Z82" s="40"/>
      <c r="AA82" s="40"/>
      <c r="AB82" s="40"/>
      <c r="AC82" s="40"/>
      <c r="AD82" s="40"/>
      <c r="AE82" s="40"/>
      <c r="AT82" s="19" t="s">
        <v>68</v>
      </c>
      <c r="AU82" s="19" t="s">
        <v>104</v>
      </c>
      <c r="BK82" s="189">
        <f>BK83</f>
        <v>0</v>
      </c>
    </row>
    <row r="83" s="12" customFormat="1" ht="25.92" customHeight="1">
      <c r="A83" s="12"/>
      <c r="B83" s="190"/>
      <c r="C83" s="191"/>
      <c r="D83" s="192" t="s">
        <v>68</v>
      </c>
      <c r="E83" s="193" t="s">
        <v>1006</v>
      </c>
      <c r="F83" s="193" t="s">
        <v>1007</v>
      </c>
      <c r="G83" s="191"/>
      <c r="H83" s="191"/>
      <c r="I83" s="194"/>
      <c r="J83" s="195">
        <f>BK83</f>
        <v>0</v>
      </c>
      <c r="K83" s="191"/>
      <c r="L83" s="196"/>
      <c r="M83" s="197"/>
      <c r="N83" s="198"/>
      <c r="O83" s="198"/>
      <c r="P83" s="199">
        <f>P84+P89</f>
        <v>0</v>
      </c>
      <c r="Q83" s="198"/>
      <c r="R83" s="199">
        <f>R84+R89</f>
        <v>0</v>
      </c>
      <c r="S83" s="198"/>
      <c r="T83" s="200">
        <f>T84+T89</f>
        <v>0</v>
      </c>
      <c r="U83" s="12"/>
      <c r="V83" s="12"/>
      <c r="W83" s="12"/>
      <c r="X83" s="12"/>
      <c r="Y83" s="12"/>
      <c r="Z83" s="12"/>
      <c r="AA83" s="12"/>
      <c r="AB83" s="12"/>
      <c r="AC83" s="12"/>
      <c r="AD83" s="12"/>
      <c r="AE83" s="12"/>
      <c r="AR83" s="201" t="s">
        <v>163</v>
      </c>
      <c r="AT83" s="202" t="s">
        <v>68</v>
      </c>
      <c r="AU83" s="202" t="s">
        <v>69</v>
      </c>
      <c r="AY83" s="201" t="s">
        <v>128</v>
      </c>
      <c r="BK83" s="203">
        <f>BK84+BK89</f>
        <v>0</v>
      </c>
    </row>
    <row r="84" s="12" customFormat="1" ht="22.8" customHeight="1">
      <c r="A84" s="12"/>
      <c r="B84" s="190"/>
      <c r="C84" s="191"/>
      <c r="D84" s="192" t="s">
        <v>68</v>
      </c>
      <c r="E84" s="204" t="s">
        <v>1008</v>
      </c>
      <c r="F84" s="204" t="s">
        <v>1009</v>
      </c>
      <c r="G84" s="191"/>
      <c r="H84" s="191"/>
      <c r="I84" s="194"/>
      <c r="J84" s="205">
        <f>BK84</f>
        <v>0</v>
      </c>
      <c r="K84" s="191"/>
      <c r="L84" s="196"/>
      <c r="M84" s="197"/>
      <c r="N84" s="198"/>
      <c r="O84" s="198"/>
      <c r="P84" s="199">
        <f>SUM(P85:P88)</f>
        <v>0</v>
      </c>
      <c r="Q84" s="198"/>
      <c r="R84" s="199">
        <f>SUM(R85:R88)</f>
        <v>0</v>
      </c>
      <c r="S84" s="198"/>
      <c r="T84" s="200">
        <f>SUM(T85:T88)</f>
        <v>0</v>
      </c>
      <c r="U84" s="12"/>
      <c r="V84" s="12"/>
      <c r="W84" s="12"/>
      <c r="X84" s="12"/>
      <c r="Y84" s="12"/>
      <c r="Z84" s="12"/>
      <c r="AA84" s="12"/>
      <c r="AB84" s="12"/>
      <c r="AC84" s="12"/>
      <c r="AD84" s="12"/>
      <c r="AE84" s="12"/>
      <c r="AR84" s="201" t="s">
        <v>163</v>
      </c>
      <c r="AT84" s="202" t="s">
        <v>68</v>
      </c>
      <c r="AU84" s="202" t="s">
        <v>77</v>
      </c>
      <c r="AY84" s="201" t="s">
        <v>128</v>
      </c>
      <c r="BK84" s="203">
        <f>SUM(BK85:BK88)</f>
        <v>0</v>
      </c>
    </row>
    <row r="85" s="2" customFormat="1" ht="24.15" customHeight="1">
      <c r="A85" s="40"/>
      <c r="B85" s="41"/>
      <c r="C85" s="206" t="s">
        <v>163</v>
      </c>
      <c r="D85" s="206" t="s">
        <v>130</v>
      </c>
      <c r="E85" s="207" t="s">
        <v>1010</v>
      </c>
      <c r="F85" s="208" t="s">
        <v>1011</v>
      </c>
      <c r="G85" s="209" t="s">
        <v>679</v>
      </c>
      <c r="H85" s="210">
        <v>1</v>
      </c>
      <c r="I85" s="211"/>
      <c r="J85" s="212">
        <f>ROUND(I85*H85,2)</f>
        <v>0</v>
      </c>
      <c r="K85" s="208" t="s">
        <v>134</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1012</v>
      </c>
      <c r="AT85" s="217" t="s">
        <v>130</v>
      </c>
      <c r="AU85" s="217" t="s">
        <v>79</v>
      </c>
      <c r="AY85" s="19" t="s">
        <v>128</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1012</v>
      </c>
      <c r="BM85" s="217" t="s">
        <v>1013</v>
      </c>
    </row>
    <row r="86" s="2" customFormat="1">
      <c r="A86" s="40"/>
      <c r="B86" s="41"/>
      <c r="C86" s="42"/>
      <c r="D86" s="219" t="s">
        <v>137</v>
      </c>
      <c r="E86" s="42"/>
      <c r="F86" s="220" t="s">
        <v>1014</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137</v>
      </c>
      <c r="AU86" s="19" t="s">
        <v>79</v>
      </c>
    </row>
    <row r="87" s="2" customFormat="1" ht="16.5" customHeight="1">
      <c r="A87" s="40"/>
      <c r="B87" s="41"/>
      <c r="C87" s="206" t="s">
        <v>169</v>
      </c>
      <c r="D87" s="206" t="s">
        <v>130</v>
      </c>
      <c r="E87" s="207" t="s">
        <v>1015</v>
      </c>
      <c r="F87" s="208" t="s">
        <v>1016</v>
      </c>
      <c r="G87" s="209" t="s">
        <v>679</v>
      </c>
      <c r="H87" s="210">
        <v>1</v>
      </c>
      <c r="I87" s="211"/>
      <c r="J87" s="212">
        <f>ROUND(I87*H87,2)</f>
        <v>0</v>
      </c>
      <c r="K87" s="208" t="s">
        <v>134</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1012</v>
      </c>
      <c r="AT87" s="217" t="s">
        <v>130</v>
      </c>
      <c r="AU87" s="217" t="s">
        <v>79</v>
      </c>
      <c r="AY87" s="19" t="s">
        <v>128</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1012</v>
      </c>
      <c r="BM87" s="217" t="s">
        <v>1017</v>
      </c>
    </row>
    <row r="88" s="2" customFormat="1">
      <c r="A88" s="40"/>
      <c r="B88" s="41"/>
      <c r="C88" s="42"/>
      <c r="D88" s="219" t="s">
        <v>137</v>
      </c>
      <c r="E88" s="42"/>
      <c r="F88" s="220" t="s">
        <v>1018</v>
      </c>
      <c r="G88" s="42"/>
      <c r="H88" s="42"/>
      <c r="I88" s="221"/>
      <c r="J88" s="42"/>
      <c r="K88" s="42"/>
      <c r="L88" s="46"/>
      <c r="M88" s="222"/>
      <c r="N88" s="223"/>
      <c r="O88" s="86"/>
      <c r="P88" s="86"/>
      <c r="Q88" s="86"/>
      <c r="R88" s="86"/>
      <c r="S88" s="86"/>
      <c r="T88" s="87"/>
      <c r="U88" s="40"/>
      <c r="V88" s="40"/>
      <c r="W88" s="40"/>
      <c r="X88" s="40"/>
      <c r="Y88" s="40"/>
      <c r="Z88" s="40"/>
      <c r="AA88" s="40"/>
      <c r="AB88" s="40"/>
      <c r="AC88" s="40"/>
      <c r="AD88" s="40"/>
      <c r="AE88" s="40"/>
      <c r="AT88" s="19" t="s">
        <v>137</v>
      </c>
      <c r="AU88" s="19" t="s">
        <v>79</v>
      </c>
    </row>
    <row r="89" s="12" customFormat="1" ht="22.8" customHeight="1">
      <c r="A89" s="12"/>
      <c r="B89" s="190"/>
      <c r="C89" s="191"/>
      <c r="D89" s="192" t="s">
        <v>68</v>
      </c>
      <c r="E89" s="204" t="s">
        <v>1019</v>
      </c>
      <c r="F89" s="204" t="s">
        <v>1020</v>
      </c>
      <c r="G89" s="191"/>
      <c r="H89" s="191"/>
      <c r="I89" s="194"/>
      <c r="J89" s="205">
        <f>BK89</f>
        <v>0</v>
      </c>
      <c r="K89" s="191"/>
      <c r="L89" s="196"/>
      <c r="M89" s="197"/>
      <c r="N89" s="198"/>
      <c r="O89" s="198"/>
      <c r="P89" s="199">
        <f>P90</f>
        <v>0</v>
      </c>
      <c r="Q89" s="198"/>
      <c r="R89" s="199">
        <f>R90</f>
        <v>0</v>
      </c>
      <c r="S89" s="198"/>
      <c r="T89" s="200">
        <f>T90</f>
        <v>0</v>
      </c>
      <c r="U89" s="12"/>
      <c r="V89" s="12"/>
      <c r="W89" s="12"/>
      <c r="X89" s="12"/>
      <c r="Y89" s="12"/>
      <c r="Z89" s="12"/>
      <c r="AA89" s="12"/>
      <c r="AB89" s="12"/>
      <c r="AC89" s="12"/>
      <c r="AD89" s="12"/>
      <c r="AE89" s="12"/>
      <c r="AR89" s="201" t="s">
        <v>163</v>
      </c>
      <c r="AT89" s="202" t="s">
        <v>68</v>
      </c>
      <c r="AU89" s="202" t="s">
        <v>77</v>
      </c>
      <c r="AY89" s="201" t="s">
        <v>128</v>
      </c>
      <c r="BK89" s="203">
        <f>BK90</f>
        <v>0</v>
      </c>
    </row>
    <row r="90" s="2" customFormat="1" ht="24.15" customHeight="1">
      <c r="A90" s="40"/>
      <c r="B90" s="41"/>
      <c r="C90" s="206" t="s">
        <v>252</v>
      </c>
      <c r="D90" s="206" t="s">
        <v>130</v>
      </c>
      <c r="E90" s="207" t="s">
        <v>1021</v>
      </c>
      <c r="F90" s="208" t="s">
        <v>1022</v>
      </c>
      <c r="G90" s="209" t="s">
        <v>744</v>
      </c>
      <c r="H90" s="210">
        <v>1</v>
      </c>
      <c r="I90" s="211"/>
      <c r="J90" s="212">
        <f>ROUND(I90*H90,2)</f>
        <v>0</v>
      </c>
      <c r="K90" s="208" t="s">
        <v>19</v>
      </c>
      <c r="L90" s="46"/>
      <c r="M90" s="272" t="s">
        <v>19</v>
      </c>
      <c r="N90" s="273" t="s">
        <v>40</v>
      </c>
      <c r="O90" s="270"/>
      <c r="P90" s="274">
        <f>O90*H90</f>
        <v>0</v>
      </c>
      <c r="Q90" s="274">
        <v>0</v>
      </c>
      <c r="R90" s="274">
        <f>Q90*H90</f>
        <v>0</v>
      </c>
      <c r="S90" s="274">
        <v>0</v>
      </c>
      <c r="T90" s="275">
        <f>S90*H90</f>
        <v>0</v>
      </c>
      <c r="U90" s="40"/>
      <c r="V90" s="40"/>
      <c r="W90" s="40"/>
      <c r="X90" s="40"/>
      <c r="Y90" s="40"/>
      <c r="Z90" s="40"/>
      <c r="AA90" s="40"/>
      <c r="AB90" s="40"/>
      <c r="AC90" s="40"/>
      <c r="AD90" s="40"/>
      <c r="AE90" s="40"/>
      <c r="AR90" s="217" t="s">
        <v>1012</v>
      </c>
      <c r="AT90" s="217" t="s">
        <v>130</v>
      </c>
      <c r="AU90" s="217" t="s">
        <v>79</v>
      </c>
      <c r="AY90" s="19" t="s">
        <v>128</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1012</v>
      </c>
      <c r="BM90" s="217" t="s">
        <v>1023</v>
      </c>
    </row>
    <row r="91" s="2" customFormat="1" ht="6.96" customHeight="1">
      <c r="A91" s="40"/>
      <c r="B91" s="61"/>
      <c r="C91" s="62"/>
      <c r="D91" s="62"/>
      <c r="E91" s="62"/>
      <c r="F91" s="62"/>
      <c r="G91" s="62"/>
      <c r="H91" s="62"/>
      <c r="I91" s="62"/>
      <c r="J91" s="62"/>
      <c r="K91" s="62"/>
      <c r="L91" s="46"/>
      <c r="M91" s="40"/>
      <c r="O91" s="40"/>
      <c r="P91" s="40"/>
      <c r="Q91" s="40"/>
      <c r="R91" s="40"/>
      <c r="S91" s="40"/>
      <c r="T91" s="40"/>
      <c r="U91" s="40"/>
      <c r="V91" s="40"/>
      <c r="W91" s="40"/>
      <c r="X91" s="40"/>
      <c r="Y91" s="40"/>
      <c r="Z91" s="40"/>
      <c r="AA91" s="40"/>
      <c r="AB91" s="40"/>
      <c r="AC91" s="40"/>
      <c r="AD91" s="40"/>
      <c r="AE91" s="40"/>
    </row>
  </sheetData>
  <sheetProtection sheet="1" autoFilter="0" formatColumns="0" formatRows="0" objects="1" scenarios="1" spinCount="100000" saltValue="k65aeTQF30wzhDi1ak231sM0NWwVQJyAUwQEYA9k1/NqxWhrDF+kmEWbvzBpKk+pWLI1aSr34WlK2qdfG/67BQ==" hashValue="vVOaiS87VaM3rdwky0YDHPyBx4krfjTs8g3WN8YIt5Y8w8a994qu0LQlRakL6/Zs7qOzMNM4yYpXzvo+PJED7w==" algorithmName="SHA-512" password="CC35"/>
  <autoFilter ref="C81:K90"/>
  <mergeCells count="9">
    <mergeCell ref="E7:H7"/>
    <mergeCell ref="E9:H9"/>
    <mergeCell ref="E18:H18"/>
    <mergeCell ref="E27:H27"/>
    <mergeCell ref="E48:H48"/>
    <mergeCell ref="E50:H50"/>
    <mergeCell ref="E72:H72"/>
    <mergeCell ref="E74:H74"/>
    <mergeCell ref="L2:V2"/>
  </mergeCells>
  <hyperlinks>
    <hyperlink ref="F86" r:id="rId1" display="https://podminky.urs.cz/item/CS_URS_2024_01/030001000"/>
    <hyperlink ref="F88" r:id="rId2" display="https://podminky.urs.cz/item/CS_URS_2024_01/033203000"/>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79" customWidth="1"/>
    <col min="2" max="2" width="1.667969" style="279" customWidth="1"/>
    <col min="3" max="4" width="5" style="279" customWidth="1"/>
    <col min="5" max="5" width="11.66016" style="279" customWidth="1"/>
    <col min="6" max="6" width="9.160156" style="279" customWidth="1"/>
    <col min="7" max="7" width="5" style="279" customWidth="1"/>
    <col min="8" max="8" width="77.83203" style="279" customWidth="1"/>
    <col min="9" max="10" width="20" style="279" customWidth="1"/>
    <col min="11" max="11" width="1.667969" style="279" customWidth="1"/>
  </cols>
  <sheetData>
    <row r="1" s="1" customFormat="1" ht="37.5" customHeight="1"/>
    <row r="2" s="1" customFormat="1" ht="7.5" customHeight="1">
      <c r="B2" s="280"/>
      <c r="C2" s="281"/>
      <c r="D2" s="281"/>
      <c r="E2" s="281"/>
      <c r="F2" s="281"/>
      <c r="G2" s="281"/>
      <c r="H2" s="281"/>
      <c r="I2" s="281"/>
      <c r="J2" s="281"/>
      <c r="K2" s="282"/>
    </row>
    <row r="3" s="16" customFormat="1" ht="45" customHeight="1">
      <c r="B3" s="283"/>
      <c r="C3" s="284" t="s">
        <v>1024</v>
      </c>
      <c r="D3" s="284"/>
      <c r="E3" s="284"/>
      <c r="F3" s="284"/>
      <c r="G3" s="284"/>
      <c r="H3" s="284"/>
      <c r="I3" s="284"/>
      <c r="J3" s="284"/>
      <c r="K3" s="285"/>
    </row>
    <row r="4" s="1" customFormat="1" ht="25.5" customHeight="1">
      <c r="B4" s="286"/>
      <c r="C4" s="287" t="s">
        <v>1025</v>
      </c>
      <c r="D4" s="287"/>
      <c r="E4" s="287"/>
      <c r="F4" s="287"/>
      <c r="G4" s="287"/>
      <c r="H4" s="287"/>
      <c r="I4" s="287"/>
      <c r="J4" s="287"/>
      <c r="K4" s="288"/>
    </row>
    <row r="5" s="1" customFormat="1" ht="5.25" customHeight="1">
      <c r="B5" s="286"/>
      <c r="C5" s="289"/>
      <c r="D5" s="289"/>
      <c r="E5" s="289"/>
      <c r="F5" s="289"/>
      <c r="G5" s="289"/>
      <c r="H5" s="289"/>
      <c r="I5" s="289"/>
      <c r="J5" s="289"/>
      <c r="K5" s="288"/>
    </row>
    <row r="6" s="1" customFormat="1" ht="15" customHeight="1">
      <c r="B6" s="286"/>
      <c r="C6" s="290" t="s">
        <v>1026</v>
      </c>
      <c r="D6" s="290"/>
      <c r="E6" s="290"/>
      <c r="F6" s="290"/>
      <c r="G6" s="290"/>
      <c r="H6" s="290"/>
      <c r="I6" s="290"/>
      <c r="J6" s="290"/>
      <c r="K6" s="288"/>
    </row>
    <row r="7" s="1" customFormat="1" ht="15" customHeight="1">
      <c r="B7" s="291"/>
      <c r="C7" s="290" t="s">
        <v>1027</v>
      </c>
      <c r="D7" s="290"/>
      <c r="E7" s="290"/>
      <c r="F7" s="290"/>
      <c r="G7" s="290"/>
      <c r="H7" s="290"/>
      <c r="I7" s="290"/>
      <c r="J7" s="290"/>
      <c r="K7" s="288"/>
    </row>
    <row r="8" s="1" customFormat="1" ht="12.75" customHeight="1">
      <c r="B8" s="291"/>
      <c r="C8" s="290"/>
      <c r="D8" s="290"/>
      <c r="E8" s="290"/>
      <c r="F8" s="290"/>
      <c r="G8" s="290"/>
      <c r="H8" s="290"/>
      <c r="I8" s="290"/>
      <c r="J8" s="290"/>
      <c r="K8" s="288"/>
    </row>
    <row r="9" s="1" customFormat="1" ht="15" customHeight="1">
      <c r="B9" s="291"/>
      <c r="C9" s="290" t="s">
        <v>1028</v>
      </c>
      <c r="D9" s="290"/>
      <c r="E9" s="290"/>
      <c r="F9" s="290"/>
      <c r="G9" s="290"/>
      <c r="H9" s="290"/>
      <c r="I9" s="290"/>
      <c r="J9" s="290"/>
      <c r="K9" s="288"/>
    </row>
    <row r="10" s="1" customFormat="1" ht="15" customHeight="1">
      <c r="B10" s="291"/>
      <c r="C10" s="290"/>
      <c r="D10" s="290" t="s">
        <v>1029</v>
      </c>
      <c r="E10" s="290"/>
      <c r="F10" s="290"/>
      <c r="G10" s="290"/>
      <c r="H10" s="290"/>
      <c r="I10" s="290"/>
      <c r="J10" s="290"/>
      <c r="K10" s="288"/>
    </row>
    <row r="11" s="1" customFormat="1" ht="15" customHeight="1">
      <c r="B11" s="291"/>
      <c r="C11" s="292"/>
      <c r="D11" s="290" t="s">
        <v>1030</v>
      </c>
      <c r="E11" s="290"/>
      <c r="F11" s="290"/>
      <c r="G11" s="290"/>
      <c r="H11" s="290"/>
      <c r="I11" s="290"/>
      <c r="J11" s="290"/>
      <c r="K11" s="288"/>
    </row>
    <row r="12" s="1" customFormat="1" ht="15" customHeight="1">
      <c r="B12" s="291"/>
      <c r="C12" s="292"/>
      <c r="D12" s="290"/>
      <c r="E12" s="290"/>
      <c r="F12" s="290"/>
      <c r="G12" s="290"/>
      <c r="H12" s="290"/>
      <c r="I12" s="290"/>
      <c r="J12" s="290"/>
      <c r="K12" s="288"/>
    </row>
    <row r="13" s="1" customFormat="1" ht="15" customHeight="1">
      <c r="B13" s="291"/>
      <c r="C13" s="292"/>
      <c r="D13" s="293" t="s">
        <v>1031</v>
      </c>
      <c r="E13" s="290"/>
      <c r="F13" s="290"/>
      <c r="G13" s="290"/>
      <c r="H13" s="290"/>
      <c r="I13" s="290"/>
      <c r="J13" s="290"/>
      <c r="K13" s="288"/>
    </row>
    <row r="14" s="1" customFormat="1" ht="12.75" customHeight="1">
      <c r="B14" s="291"/>
      <c r="C14" s="292"/>
      <c r="D14" s="292"/>
      <c r="E14" s="292"/>
      <c r="F14" s="292"/>
      <c r="G14" s="292"/>
      <c r="H14" s="292"/>
      <c r="I14" s="292"/>
      <c r="J14" s="292"/>
      <c r="K14" s="288"/>
    </row>
    <row r="15" s="1" customFormat="1" ht="15" customHeight="1">
      <c r="B15" s="291"/>
      <c r="C15" s="292"/>
      <c r="D15" s="290" t="s">
        <v>1032</v>
      </c>
      <c r="E15" s="290"/>
      <c r="F15" s="290"/>
      <c r="G15" s="290"/>
      <c r="H15" s="290"/>
      <c r="I15" s="290"/>
      <c r="J15" s="290"/>
      <c r="K15" s="288"/>
    </row>
    <row r="16" s="1" customFormat="1" ht="15" customHeight="1">
      <c r="B16" s="291"/>
      <c r="C16" s="292"/>
      <c r="D16" s="290" t="s">
        <v>1033</v>
      </c>
      <c r="E16" s="290"/>
      <c r="F16" s="290"/>
      <c r="G16" s="290"/>
      <c r="H16" s="290"/>
      <c r="I16" s="290"/>
      <c r="J16" s="290"/>
      <c r="K16" s="288"/>
    </row>
    <row r="17" s="1" customFormat="1" ht="15" customHeight="1">
      <c r="B17" s="291"/>
      <c r="C17" s="292"/>
      <c r="D17" s="290" t="s">
        <v>1034</v>
      </c>
      <c r="E17" s="290"/>
      <c r="F17" s="290"/>
      <c r="G17" s="290"/>
      <c r="H17" s="290"/>
      <c r="I17" s="290"/>
      <c r="J17" s="290"/>
      <c r="K17" s="288"/>
    </row>
    <row r="18" s="1" customFormat="1" ht="15" customHeight="1">
      <c r="B18" s="291"/>
      <c r="C18" s="292"/>
      <c r="D18" s="292"/>
      <c r="E18" s="294" t="s">
        <v>76</v>
      </c>
      <c r="F18" s="290" t="s">
        <v>1035</v>
      </c>
      <c r="G18" s="290"/>
      <c r="H18" s="290"/>
      <c r="I18" s="290"/>
      <c r="J18" s="290"/>
      <c r="K18" s="288"/>
    </row>
    <row r="19" s="1" customFormat="1" ht="15" customHeight="1">
      <c r="B19" s="291"/>
      <c r="C19" s="292"/>
      <c r="D19" s="292"/>
      <c r="E19" s="294" t="s">
        <v>1036</v>
      </c>
      <c r="F19" s="290" t="s">
        <v>1037</v>
      </c>
      <c r="G19" s="290"/>
      <c r="H19" s="290"/>
      <c r="I19" s="290"/>
      <c r="J19" s="290"/>
      <c r="K19" s="288"/>
    </row>
    <row r="20" s="1" customFormat="1" ht="15" customHeight="1">
      <c r="B20" s="291"/>
      <c r="C20" s="292"/>
      <c r="D20" s="292"/>
      <c r="E20" s="294" t="s">
        <v>1038</v>
      </c>
      <c r="F20" s="290" t="s">
        <v>1039</v>
      </c>
      <c r="G20" s="290"/>
      <c r="H20" s="290"/>
      <c r="I20" s="290"/>
      <c r="J20" s="290"/>
      <c r="K20" s="288"/>
    </row>
    <row r="21" s="1" customFormat="1" ht="15" customHeight="1">
      <c r="B21" s="291"/>
      <c r="C21" s="292"/>
      <c r="D21" s="292"/>
      <c r="E21" s="294" t="s">
        <v>96</v>
      </c>
      <c r="F21" s="290" t="s">
        <v>1040</v>
      </c>
      <c r="G21" s="290"/>
      <c r="H21" s="290"/>
      <c r="I21" s="290"/>
      <c r="J21" s="290"/>
      <c r="K21" s="288"/>
    </row>
    <row r="22" s="1" customFormat="1" ht="15" customHeight="1">
      <c r="B22" s="291"/>
      <c r="C22" s="292"/>
      <c r="D22" s="292"/>
      <c r="E22" s="294" t="s">
        <v>1041</v>
      </c>
      <c r="F22" s="290" t="s">
        <v>1042</v>
      </c>
      <c r="G22" s="290"/>
      <c r="H22" s="290"/>
      <c r="I22" s="290"/>
      <c r="J22" s="290"/>
      <c r="K22" s="288"/>
    </row>
    <row r="23" s="1" customFormat="1" ht="15" customHeight="1">
      <c r="B23" s="291"/>
      <c r="C23" s="292"/>
      <c r="D23" s="292"/>
      <c r="E23" s="294" t="s">
        <v>1043</v>
      </c>
      <c r="F23" s="290" t="s">
        <v>1044</v>
      </c>
      <c r="G23" s="290"/>
      <c r="H23" s="290"/>
      <c r="I23" s="290"/>
      <c r="J23" s="290"/>
      <c r="K23" s="288"/>
    </row>
    <row r="24" s="1" customFormat="1" ht="12.75" customHeight="1">
      <c r="B24" s="291"/>
      <c r="C24" s="292"/>
      <c r="D24" s="292"/>
      <c r="E24" s="292"/>
      <c r="F24" s="292"/>
      <c r="G24" s="292"/>
      <c r="H24" s="292"/>
      <c r="I24" s="292"/>
      <c r="J24" s="292"/>
      <c r="K24" s="288"/>
    </row>
    <row r="25" s="1" customFormat="1" ht="15" customHeight="1">
      <c r="B25" s="291"/>
      <c r="C25" s="290" t="s">
        <v>1045</v>
      </c>
      <c r="D25" s="290"/>
      <c r="E25" s="290"/>
      <c r="F25" s="290"/>
      <c r="G25" s="290"/>
      <c r="H25" s="290"/>
      <c r="I25" s="290"/>
      <c r="J25" s="290"/>
      <c r="K25" s="288"/>
    </row>
    <row r="26" s="1" customFormat="1" ht="15" customHeight="1">
      <c r="B26" s="291"/>
      <c r="C26" s="290" t="s">
        <v>1046</v>
      </c>
      <c r="D26" s="290"/>
      <c r="E26" s="290"/>
      <c r="F26" s="290"/>
      <c r="G26" s="290"/>
      <c r="H26" s="290"/>
      <c r="I26" s="290"/>
      <c r="J26" s="290"/>
      <c r="K26" s="288"/>
    </row>
    <row r="27" s="1" customFormat="1" ht="15" customHeight="1">
      <c r="B27" s="291"/>
      <c r="C27" s="290"/>
      <c r="D27" s="290" t="s">
        <v>1047</v>
      </c>
      <c r="E27" s="290"/>
      <c r="F27" s="290"/>
      <c r="G27" s="290"/>
      <c r="H27" s="290"/>
      <c r="I27" s="290"/>
      <c r="J27" s="290"/>
      <c r="K27" s="288"/>
    </row>
    <row r="28" s="1" customFormat="1" ht="15" customHeight="1">
      <c r="B28" s="291"/>
      <c r="C28" s="292"/>
      <c r="D28" s="290" t="s">
        <v>1048</v>
      </c>
      <c r="E28" s="290"/>
      <c r="F28" s="290"/>
      <c r="G28" s="290"/>
      <c r="H28" s="290"/>
      <c r="I28" s="290"/>
      <c r="J28" s="290"/>
      <c r="K28" s="288"/>
    </row>
    <row r="29" s="1" customFormat="1" ht="12.75" customHeight="1">
      <c r="B29" s="291"/>
      <c r="C29" s="292"/>
      <c r="D29" s="292"/>
      <c r="E29" s="292"/>
      <c r="F29" s="292"/>
      <c r="G29" s="292"/>
      <c r="H29" s="292"/>
      <c r="I29" s="292"/>
      <c r="J29" s="292"/>
      <c r="K29" s="288"/>
    </row>
    <row r="30" s="1" customFormat="1" ht="15" customHeight="1">
      <c r="B30" s="291"/>
      <c r="C30" s="292"/>
      <c r="D30" s="290" t="s">
        <v>1049</v>
      </c>
      <c r="E30" s="290"/>
      <c r="F30" s="290"/>
      <c r="G30" s="290"/>
      <c r="H30" s="290"/>
      <c r="I30" s="290"/>
      <c r="J30" s="290"/>
      <c r="K30" s="288"/>
    </row>
    <row r="31" s="1" customFormat="1" ht="15" customHeight="1">
      <c r="B31" s="291"/>
      <c r="C31" s="292"/>
      <c r="D31" s="290" t="s">
        <v>1050</v>
      </c>
      <c r="E31" s="290"/>
      <c r="F31" s="290"/>
      <c r="G31" s="290"/>
      <c r="H31" s="290"/>
      <c r="I31" s="290"/>
      <c r="J31" s="290"/>
      <c r="K31" s="288"/>
    </row>
    <row r="32" s="1" customFormat="1" ht="12.75" customHeight="1">
      <c r="B32" s="291"/>
      <c r="C32" s="292"/>
      <c r="D32" s="292"/>
      <c r="E32" s="292"/>
      <c r="F32" s="292"/>
      <c r="G32" s="292"/>
      <c r="H32" s="292"/>
      <c r="I32" s="292"/>
      <c r="J32" s="292"/>
      <c r="K32" s="288"/>
    </row>
    <row r="33" s="1" customFormat="1" ht="15" customHeight="1">
      <c r="B33" s="291"/>
      <c r="C33" s="292"/>
      <c r="D33" s="290" t="s">
        <v>1051</v>
      </c>
      <c r="E33" s="290"/>
      <c r="F33" s="290"/>
      <c r="G33" s="290"/>
      <c r="H33" s="290"/>
      <c r="I33" s="290"/>
      <c r="J33" s="290"/>
      <c r="K33" s="288"/>
    </row>
    <row r="34" s="1" customFormat="1" ht="15" customHeight="1">
      <c r="B34" s="291"/>
      <c r="C34" s="292"/>
      <c r="D34" s="290" t="s">
        <v>1052</v>
      </c>
      <c r="E34" s="290"/>
      <c r="F34" s="290"/>
      <c r="G34" s="290"/>
      <c r="H34" s="290"/>
      <c r="I34" s="290"/>
      <c r="J34" s="290"/>
      <c r="K34" s="288"/>
    </row>
    <row r="35" s="1" customFormat="1" ht="15" customHeight="1">
      <c r="B35" s="291"/>
      <c r="C35" s="292"/>
      <c r="D35" s="290" t="s">
        <v>1053</v>
      </c>
      <c r="E35" s="290"/>
      <c r="F35" s="290"/>
      <c r="G35" s="290"/>
      <c r="H35" s="290"/>
      <c r="I35" s="290"/>
      <c r="J35" s="290"/>
      <c r="K35" s="288"/>
    </row>
    <row r="36" s="1" customFormat="1" ht="15" customHeight="1">
      <c r="B36" s="291"/>
      <c r="C36" s="292"/>
      <c r="D36" s="290"/>
      <c r="E36" s="293" t="s">
        <v>114</v>
      </c>
      <c r="F36" s="290"/>
      <c r="G36" s="290" t="s">
        <v>1054</v>
      </c>
      <c r="H36" s="290"/>
      <c r="I36" s="290"/>
      <c r="J36" s="290"/>
      <c r="K36" s="288"/>
    </row>
    <row r="37" s="1" customFormat="1" ht="30.75" customHeight="1">
      <c r="B37" s="291"/>
      <c r="C37" s="292"/>
      <c r="D37" s="290"/>
      <c r="E37" s="293" t="s">
        <v>1055</v>
      </c>
      <c r="F37" s="290"/>
      <c r="G37" s="290" t="s">
        <v>1056</v>
      </c>
      <c r="H37" s="290"/>
      <c r="I37" s="290"/>
      <c r="J37" s="290"/>
      <c r="K37" s="288"/>
    </row>
    <row r="38" s="1" customFormat="1" ht="15" customHeight="1">
      <c r="B38" s="291"/>
      <c r="C38" s="292"/>
      <c r="D38" s="290"/>
      <c r="E38" s="293" t="s">
        <v>50</v>
      </c>
      <c r="F38" s="290"/>
      <c r="G38" s="290" t="s">
        <v>1057</v>
      </c>
      <c r="H38" s="290"/>
      <c r="I38" s="290"/>
      <c r="J38" s="290"/>
      <c r="K38" s="288"/>
    </row>
    <row r="39" s="1" customFormat="1" ht="15" customHeight="1">
      <c r="B39" s="291"/>
      <c r="C39" s="292"/>
      <c r="D39" s="290"/>
      <c r="E39" s="293" t="s">
        <v>51</v>
      </c>
      <c r="F39" s="290"/>
      <c r="G39" s="290" t="s">
        <v>1058</v>
      </c>
      <c r="H39" s="290"/>
      <c r="I39" s="290"/>
      <c r="J39" s="290"/>
      <c r="K39" s="288"/>
    </row>
    <row r="40" s="1" customFormat="1" ht="15" customHeight="1">
      <c r="B40" s="291"/>
      <c r="C40" s="292"/>
      <c r="D40" s="290"/>
      <c r="E40" s="293" t="s">
        <v>115</v>
      </c>
      <c r="F40" s="290"/>
      <c r="G40" s="290" t="s">
        <v>1059</v>
      </c>
      <c r="H40" s="290"/>
      <c r="I40" s="290"/>
      <c r="J40" s="290"/>
      <c r="K40" s="288"/>
    </row>
    <row r="41" s="1" customFormat="1" ht="15" customHeight="1">
      <c r="B41" s="291"/>
      <c r="C41" s="292"/>
      <c r="D41" s="290"/>
      <c r="E41" s="293" t="s">
        <v>116</v>
      </c>
      <c r="F41" s="290"/>
      <c r="G41" s="290" t="s">
        <v>1060</v>
      </c>
      <c r="H41" s="290"/>
      <c r="I41" s="290"/>
      <c r="J41" s="290"/>
      <c r="K41" s="288"/>
    </row>
    <row r="42" s="1" customFormat="1" ht="15" customHeight="1">
      <c r="B42" s="291"/>
      <c r="C42" s="292"/>
      <c r="D42" s="290"/>
      <c r="E42" s="293" t="s">
        <v>1061</v>
      </c>
      <c r="F42" s="290"/>
      <c r="G42" s="290" t="s">
        <v>1062</v>
      </c>
      <c r="H42" s="290"/>
      <c r="I42" s="290"/>
      <c r="J42" s="290"/>
      <c r="K42" s="288"/>
    </row>
    <row r="43" s="1" customFormat="1" ht="15" customHeight="1">
      <c r="B43" s="291"/>
      <c r="C43" s="292"/>
      <c r="D43" s="290"/>
      <c r="E43" s="293"/>
      <c r="F43" s="290"/>
      <c r="G43" s="290" t="s">
        <v>1063</v>
      </c>
      <c r="H43" s="290"/>
      <c r="I43" s="290"/>
      <c r="J43" s="290"/>
      <c r="K43" s="288"/>
    </row>
    <row r="44" s="1" customFormat="1" ht="15" customHeight="1">
      <c r="B44" s="291"/>
      <c r="C44" s="292"/>
      <c r="D44" s="290"/>
      <c r="E44" s="293" t="s">
        <v>1064</v>
      </c>
      <c r="F44" s="290"/>
      <c r="G44" s="290" t="s">
        <v>1065</v>
      </c>
      <c r="H44" s="290"/>
      <c r="I44" s="290"/>
      <c r="J44" s="290"/>
      <c r="K44" s="288"/>
    </row>
    <row r="45" s="1" customFormat="1" ht="15" customHeight="1">
      <c r="B45" s="291"/>
      <c r="C45" s="292"/>
      <c r="D45" s="290"/>
      <c r="E45" s="293" t="s">
        <v>118</v>
      </c>
      <c r="F45" s="290"/>
      <c r="G45" s="290" t="s">
        <v>1066</v>
      </c>
      <c r="H45" s="290"/>
      <c r="I45" s="290"/>
      <c r="J45" s="290"/>
      <c r="K45" s="288"/>
    </row>
    <row r="46" s="1" customFormat="1" ht="12.75" customHeight="1">
      <c r="B46" s="291"/>
      <c r="C46" s="292"/>
      <c r="D46" s="290"/>
      <c r="E46" s="290"/>
      <c r="F46" s="290"/>
      <c r="G46" s="290"/>
      <c r="H46" s="290"/>
      <c r="I46" s="290"/>
      <c r="J46" s="290"/>
      <c r="K46" s="288"/>
    </row>
    <row r="47" s="1" customFormat="1" ht="15" customHeight="1">
      <c r="B47" s="291"/>
      <c r="C47" s="292"/>
      <c r="D47" s="290" t="s">
        <v>1067</v>
      </c>
      <c r="E47" s="290"/>
      <c r="F47" s="290"/>
      <c r="G47" s="290"/>
      <c r="H47" s="290"/>
      <c r="I47" s="290"/>
      <c r="J47" s="290"/>
      <c r="K47" s="288"/>
    </row>
    <row r="48" s="1" customFormat="1" ht="15" customHeight="1">
      <c r="B48" s="291"/>
      <c r="C48" s="292"/>
      <c r="D48" s="292"/>
      <c r="E48" s="290" t="s">
        <v>1068</v>
      </c>
      <c r="F48" s="290"/>
      <c r="G48" s="290"/>
      <c r="H48" s="290"/>
      <c r="I48" s="290"/>
      <c r="J48" s="290"/>
      <c r="K48" s="288"/>
    </row>
    <row r="49" s="1" customFormat="1" ht="15" customHeight="1">
      <c r="B49" s="291"/>
      <c r="C49" s="292"/>
      <c r="D49" s="292"/>
      <c r="E49" s="290" t="s">
        <v>1069</v>
      </c>
      <c r="F49" s="290"/>
      <c r="G49" s="290"/>
      <c r="H49" s="290"/>
      <c r="I49" s="290"/>
      <c r="J49" s="290"/>
      <c r="K49" s="288"/>
    </row>
    <row r="50" s="1" customFormat="1" ht="15" customHeight="1">
      <c r="B50" s="291"/>
      <c r="C50" s="292"/>
      <c r="D50" s="292"/>
      <c r="E50" s="290" t="s">
        <v>1070</v>
      </c>
      <c r="F50" s="290"/>
      <c r="G50" s="290"/>
      <c r="H50" s="290"/>
      <c r="I50" s="290"/>
      <c r="J50" s="290"/>
      <c r="K50" s="288"/>
    </row>
    <row r="51" s="1" customFormat="1" ht="15" customHeight="1">
      <c r="B51" s="291"/>
      <c r="C51" s="292"/>
      <c r="D51" s="290" t="s">
        <v>1071</v>
      </c>
      <c r="E51" s="290"/>
      <c r="F51" s="290"/>
      <c r="G51" s="290"/>
      <c r="H51" s="290"/>
      <c r="I51" s="290"/>
      <c r="J51" s="290"/>
      <c r="K51" s="288"/>
    </row>
    <row r="52" s="1" customFormat="1" ht="25.5" customHeight="1">
      <c r="B52" s="286"/>
      <c r="C52" s="287" t="s">
        <v>1072</v>
      </c>
      <c r="D52" s="287"/>
      <c r="E52" s="287"/>
      <c r="F52" s="287"/>
      <c r="G52" s="287"/>
      <c r="H52" s="287"/>
      <c r="I52" s="287"/>
      <c r="J52" s="287"/>
      <c r="K52" s="288"/>
    </row>
    <row r="53" s="1" customFormat="1" ht="5.25" customHeight="1">
      <c r="B53" s="286"/>
      <c r="C53" s="289"/>
      <c r="D53" s="289"/>
      <c r="E53" s="289"/>
      <c r="F53" s="289"/>
      <c r="G53" s="289"/>
      <c r="H53" s="289"/>
      <c r="I53" s="289"/>
      <c r="J53" s="289"/>
      <c r="K53" s="288"/>
    </row>
    <row r="54" s="1" customFormat="1" ht="15" customHeight="1">
      <c r="B54" s="286"/>
      <c r="C54" s="290" t="s">
        <v>1073</v>
      </c>
      <c r="D54" s="290"/>
      <c r="E54" s="290"/>
      <c r="F54" s="290"/>
      <c r="G54" s="290"/>
      <c r="H54" s="290"/>
      <c r="I54" s="290"/>
      <c r="J54" s="290"/>
      <c r="K54" s="288"/>
    </row>
    <row r="55" s="1" customFormat="1" ht="15" customHeight="1">
      <c r="B55" s="286"/>
      <c r="C55" s="290" t="s">
        <v>1074</v>
      </c>
      <c r="D55" s="290"/>
      <c r="E55" s="290"/>
      <c r="F55" s="290"/>
      <c r="G55" s="290"/>
      <c r="H55" s="290"/>
      <c r="I55" s="290"/>
      <c r="J55" s="290"/>
      <c r="K55" s="288"/>
    </row>
    <row r="56" s="1" customFormat="1" ht="12.75" customHeight="1">
      <c r="B56" s="286"/>
      <c r="C56" s="290"/>
      <c r="D56" s="290"/>
      <c r="E56" s="290"/>
      <c r="F56" s="290"/>
      <c r="G56" s="290"/>
      <c r="H56" s="290"/>
      <c r="I56" s="290"/>
      <c r="J56" s="290"/>
      <c r="K56" s="288"/>
    </row>
    <row r="57" s="1" customFormat="1" ht="15" customHeight="1">
      <c r="B57" s="286"/>
      <c r="C57" s="290" t="s">
        <v>1075</v>
      </c>
      <c r="D57" s="290"/>
      <c r="E57" s="290"/>
      <c r="F57" s="290"/>
      <c r="G57" s="290"/>
      <c r="H57" s="290"/>
      <c r="I57" s="290"/>
      <c r="J57" s="290"/>
      <c r="K57" s="288"/>
    </row>
    <row r="58" s="1" customFormat="1" ht="15" customHeight="1">
      <c r="B58" s="286"/>
      <c r="C58" s="292"/>
      <c r="D58" s="290" t="s">
        <v>1076</v>
      </c>
      <c r="E58" s="290"/>
      <c r="F58" s="290"/>
      <c r="G58" s="290"/>
      <c r="H58" s="290"/>
      <c r="I58" s="290"/>
      <c r="J58" s="290"/>
      <c r="K58" s="288"/>
    </row>
    <row r="59" s="1" customFormat="1" ht="15" customHeight="1">
      <c r="B59" s="286"/>
      <c r="C59" s="292"/>
      <c r="D59" s="290" t="s">
        <v>1077</v>
      </c>
      <c r="E59" s="290"/>
      <c r="F59" s="290"/>
      <c r="G59" s="290"/>
      <c r="H59" s="290"/>
      <c r="I59" s="290"/>
      <c r="J59" s="290"/>
      <c r="K59" s="288"/>
    </row>
    <row r="60" s="1" customFormat="1" ht="15" customHeight="1">
      <c r="B60" s="286"/>
      <c r="C60" s="292"/>
      <c r="D60" s="290" t="s">
        <v>1078</v>
      </c>
      <c r="E60" s="290"/>
      <c r="F60" s="290"/>
      <c r="G60" s="290"/>
      <c r="H60" s="290"/>
      <c r="I60" s="290"/>
      <c r="J60" s="290"/>
      <c r="K60" s="288"/>
    </row>
    <row r="61" s="1" customFormat="1" ht="15" customHeight="1">
      <c r="B61" s="286"/>
      <c r="C61" s="292"/>
      <c r="D61" s="290" t="s">
        <v>1079</v>
      </c>
      <c r="E61" s="290"/>
      <c r="F61" s="290"/>
      <c r="G61" s="290"/>
      <c r="H61" s="290"/>
      <c r="I61" s="290"/>
      <c r="J61" s="290"/>
      <c r="K61" s="288"/>
    </row>
    <row r="62" s="1" customFormat="1" ht="15" customHeight="1">
      <c r="B62" s="286"/>
      <c r="C62" s="292"/>
      <c r="D62" s="295" t="s">
        <v>1080</v>
      </c>
      <c r="E62" s="295"/>
      <c r="F62" s="295"/>
      <c r="G62" s="295"/>
      <c r="H62" s="295"/>
      <c r="I62" s="295"/>
      <c r="J62" s="295"/>
      <c r="K62" s="288"/>
    </row>
    <row r="63" s="1" customFormat="1" ht="15" customHeight="1">
      <c r="B63" s="286"/>
      <c r="C63" s="292"/>
      <c r="D63" s="290" t="s">
        <v>1081</v>
      </c>
      <c r="E63" s="290"/>
      <c r="F63" s="290"/>
      <c r="G63" s="290"/>
      <c r="H63" s="290"/>
      <c r="I63" s="290"/>
      <c r="J63" s="290"/>
      <c r="K63" s="288"/>
    </row>
    <row r="64" s="1" customFormat="1" ht="12.75" customHeight="1">
      <c r="B64" s="286"/>
      <c r="C64" s="292"/>
      <c r="D64" s="292"/>
      <c r="E64" s="296"/>
      <c r="F64" s="292"/>
      <c r="G64" s="292"/>
      <c r="H64" s="292"/>
      <c r="I64" s="292"/>
      <c r="J64" s="292"/>
      <c r="K64" s="288"/>
    </row>
    <row r="65" s="1" customFormat="1" ht="15" customHeight="1">
      <c r="B65" s="286"/>
      <c r="C65" s="292"/>
      <c r="D65" s="290" t="s">
        <v>1082</v>
      </c>
      <c r="E65" s="290"/>
      <c r="F65" s="290"/>
      <c r="G65" s="290"/>
      <c r="H65" s="290"/>
      <c r="I65" s="290"/>
      <c r="J65" s="290"/>
      <c r="K65" s="288"/>
    </row>
    <row r="66" s="1" customFormat="1" ht="15" customHeight="1">
      <c r="B66" s="286"/>
      <c r="C66" s="292"/>
      <c r="D66" s="295" t="s">
        <v>1083</v>
      </c>
      <c r="E66" s="295"/>
      <c r="F66" s="295"/>
      <c r="G66" s="295"/>
      <c r="H66" s="295"/>
      <c r="I66" s="295"/>
      <c r="J66" s="295"/>
      <c r="K66" s="288"/>
    </row>
    <row r="67" s="1" customFormat="1" ht="15" customHeight="1">
      <c r="B67" s="286"/>
      <c r="C67" s="292"/>
      <c r="D67" s="290" t="s">
        <v>1084</v>
      </c>
      <c r="E67" s="290"/>
      <c r="F67" s="290"/>
      <c r="G67" s="290"/>
      <c r="H67" s="290"/>
      <c r="I67" s="290"/>
      <c r="J67" s="290"/>
      <c r="K67" s="288"/>
    </row>
    <row r="68" s="1" customFormat="1" ht="15" customHeight="1">
      <c r="B68" s="286"/>
      <c r="C68" s="292"/>
      <c r="D68" s="290" t="s">
        <v>1085</v>
      </c>
      <c r="E68" s="290"/>
      <c r="F68" s="290"/>
      <c r="G68" s="290"/>
      <c r="H68" s="290"/>
      <c r="I68" s="290"/>
      <c r="J68" s="290"/>
      <c r="K68" s="288"/>
    </row>
    <row r="69" s="1" customFormat="1" ht="15" customHeight="1">
      <c r="B69" s="286"/>
      <c r="C69" s="292"/>
      <c r="D69" s="290" t="s">
        <v>1086</v>
      </c>
      <c r="E69" s="290"/>
      <c r="F69" s="290"/>
      <c r="G69" s="290"/>
      <c r="H69" s="290"/>
      <c r="I69" s="290"/>
      <c r="J69" s="290"/>
      <c r="K69" s="288"/>
    </row>
    <row r="70" s="1" customFormat="1" ht="15" customHeight="1">
      <c r="B70" s="286"/>
      <c r="C70" s="292"/>
      <c r="D70" s="290" t="s">
        <v>1087</v>
      </c>
      <c r="E70" s="290"/>
      <c r="F70" s="290"/>
      <c r="G70" s="290"/>
      <c r="H70" s="290"/>
      <c r="I70" s="290"/>
      <c r="J70" s="290"/>
      <c r="K70" s="288"/>
    </row>
    <row r="71" s="1" customFormat="1" ht="12.75" customHeight="1">
      <c r="B71" s="297"/>
      <c r="C71" s="298"/>
      <c r="D71" s="298"/>
      <c r="E71" s="298"/>
      <c r="F71" s="298"/>
      <c r="G71" s="298"/>
      <c r="H71" s="298"/>
      <c r="I71" s="298"/>
      <c r="J71" s="298"/>
      <c r="K71" s="299"/>
    </row>
    <row r="72" s="1" customFormat="1" ht="18.75" customHeight="1">
      <c r="B72" s="300"/>
      <c r="C72" s="300"/>
      <c r="D72" s="300"/>
      <c r="E72" s="300"/>
      <c r="F72" s="300"/>
      <c r="G72" s="300"/>
      <c r="H72" s="300"/>
      <c r="I72" s="300"/>
      <c r="J72" s="300"/>
      <c r="K72" s="301"/>
    </row>
    <row r="73" s="1" customFormat="1" ht="18.75" customHeight="1">
      <c r="B73" s="301"/>
      <c r="C73" s="301"/>
      <c r="D73" s="301"/>
      <c r="E73" s="301"/>
      <c r="F73" s="301"/>
      <c r="G73" s="301"/>
      <c r="H73" s="301"/>
      <c r="I73" s="301"/>
      <c r="J73" s="301"/>
      <c r="K73" s="301"/>
    </row>
    <row r="74" s="1" customFormat="1" ht="7.5" customHeight="1">
      <c r="B74" s="302"/>
      <c r="C74" s="303"/>
      <c r="D74" s="303"/>
      <c r="E74" s="303"/>
      <c r="F74" s="303"/>
      <c r="G74" s="303"/>
      <c r="H74" s="303"/>
      <c r="I74" s="303"/>
      <c r="J74" s="303"/>
      <c r="K74" s="304"/>
    </row>
    <row r="75" s="1" customFormat="1" ht="45" customHeight="1">
      <c r="B75" s="305"/>
      <c r="C75" s="306" t="s">
        <v>1088</v>
      </c>
      <c r="D75" s="306"/>
      <c r="E75" s="306"/>
      <c r="F75" s="306"/>
      <c r="G75" s="306"/>
      <c r="H75" s="306"/>
      <c r="I75" s="306"/>
      <c r="J75" s="306"/>
      <c r="K75" s="307"/>
    </row>
    <row r="76" s="1" customFormat="1" ht="17.25" customHeight="1">
      <c r="B76" s="305"/>
      <c r="C76" s="308" t="s">
        <v>1089</v>
      </c>
      <c r="D76" s="308"/>
      <c r="E76" s="308"/>
      <c r="F76" s="308" t="s">
        <v>1090</v>
      </c>
      <c r="G76" s="309"/>
      <c r="H76" s="308" t="s">
        <v>51</v>
      </c>
      <c r="I76" s="308" t="s">
        <v>54</v>
      </c>
      <c r="J76" s="308" t="s">
        <v>1091</v>
      </c>
      <c r="K76" s="307"/>
    </row>
    <row r="77" s="1" customFormat="1" ht="17.25" customHeight="1">
      <c r="B77" s="305"/>
      <c r="C77" s="310" t="s">
        <v>1092</v>
      </c>
      <c r="D77" s="310"/>
      <c r="E77" s="310"/>
      <c r="F77" s="311" t="s">
        <v>1093</v>
      </c>
      <c r="G77" s="312"/>
      <c r="H77" s="310"/>
      <c r="I77" s="310"/>
      <c r="J77" s="310" t="s">
        <v>1094</v>
      </c>
      <c r="K77" s="307"/>
    </row>
    <row r="78" s="1" customFormat="1" ht="5.25" customHeight="1">
      <c r="B78" s="305"/>
      <c r="C78" s="313"/>
      <c r="D78" s="313"/>
      <c r="E78" s="313"/>
      <c r="F78" s="313"/>
      <c r="G78" s="314"/>
      <c r="H78" s="313"/>
      <c r="I78" s="313"/>
      <c r="J78" s="313"/>
      <c r="K78" s="307"/>
    </row>
    <row r="79" s="1" customFormat="1" ht="15" customHeight="1">
      <c r="B79" s="305"/>
      <c r="C79" s="293" t="s">
        <v>50</v>
      </c>
      <c r="D79" s="315"/>
      <c r="E79" s="315"/>
      <c r="F79" s="316" t="s">
        <v>1095</v>
      </c>
      <c r="G79" s="317"/>
      <c r="H79" s="293" t="s">
        <v>1096</v>
      </c>
      <c r="I79" s="293" t="s">
        <v>1097</v>
      </c>
      <c r="J79" s="293">
        <v>20</v>
      </c>
      <c r="K79" s="307"/>
    </row>
    <row r="80" s="1" customFormat="1" ht="15" customHeight="1">
      <c r="B80" s="305"/>
      <c r="C80" s="293" t="s">
        <v>1098</v>
      </c>
      <c r="D80" s="293"/>
      <c r="E80" s="293"/>
      <c r="F80" s="316" t="s">
        <v>1095</v>
      </c>
      <c r="G80" s="317"/>
      <c r="H80" s="293" t="s">
        <v>1099</v>
      </c>
      <c r="I80" s="293" t="s">
        <v>1097</v>
      </c>
      <c r="J80" s="293">
        <v>120</v>
      </c>
      <c r="K80" s="307"/>
    </row>
    <row r="81" s="1" customFormat="1" ht="15" customHeight="1">
      <c r="B81" s="318"/>
      <c r="C81" s="293" t="s">
        <v>1100</v>
      </c>
      <c r="D81" s="293"/>
      <c r="E81" s="293"/>
      <c r="F81" s="316" t="s">
        <v>1101</v>
      </c>
      <c r="G81" s="317"/>
      <c r="H81" s="293" t="s">
        <v>1102</v>
      </c>
      <c r="I81" s="293" t="s">
        <v>1097</v>
      </c>
      <c r="J81" s="293">
        <v>50</v>
      </c>
      <c r="K81" s="307"/>
    </row>
    <row r="82" s="1" customFormat="1" ht="15" customHeight="1">
      <c r="B82" s="318"/>
      <c r="C82" s="293" t="s">
        <v>1103</v>
      </c>
      <c r="D82" s="293"/>
      <c r="E82" s="293"/>
      <c r="F82" s="316" t="s">
        <v>1095</v>
      </c>
      <c r="G82" s="317"/>
      <c r="H82" s="293" t="s">
        <v>1104</v>
      </c>
      <c r="I82" s="293" t="s">
        <v>1105</v>
      </c>
      <c r="J82" s="293"/>
      <c r="K82" s="307"/>
    </row>
    <row r="83" s="1" customFormat="1" ht="15" customHeight="1">
      <c r="B83" s="318"/>
      <c r="C83" s="319" t="s">
        <v>1106</v>
      </c>
      <c r="D83" s="319"/>
      <c r="E83" s="319"/>
      <c r="F83" s="320" t="s">
        <v>1101</v>
      </c>
      <c r="G83" s="319"/>
      <c r="H83" s="319" t="s">
        <v>1107</v>
      </c>
      <c r="I83" s="319" t="s">
        <v>1097</v>
      </c>
      <c r="J83" s="319">
        <v>15</v>
      </c>
      <c r="K83" s="307"/>
    </row>
    <row r="84" s="1" customFormat="1" ht="15" customHeight="1">
      <c r="B84" s="318"/>
      <c r="C84" s="319" t="s">
        <v>1108</v>
      </c>
      <c r="D84" s="319"/>
      <c r="E84" s="319"/>
      <c r="F84" s="320" t="s">
        <v>1101</v>
      </c>
      <c r="G84" s="319"/>
      <c r="H84" s="319" t="s">
        <v>1109</v>
      </c>
      <c r="I84" s="319" t="s">
        <v>1097</v>
      </c>
      <c r="J84" s="319">
        <v>15</v>
      </c>
      <c r="K84" s="307"/>
    </row>
    <row r="85" s="1" customFormat="1" ht="15" customHeight="1">
      <c r="B85" s="318"/>
      <c r="C85" s="319" t="s">
        <v>1110</v>
      </c>
      <c r="D85" s="319"/>
      <c r="E85" s="319"/>
      <c r="F85" s="320" t="s">
        <v>1101</v>
      </c>
      <c r="G85" s="319"/>
      <c r="H85" s="319" t="s">
        <v>1111</v>
      </c>
      <c r="I85" s="319" t="s">
        <v>1097</v>
      </c>
      <c r="J85" s="319">
        <v>20</v>
      </c>
      <c r="K85" s="307"/>
    </row>
    <row r="86" s="1" customFormat="1" ht="15" customHeight="1">
      <c r="B86" s="318"/>
      <c r="C86" s="319" t="s">
        <v>1112</v>
      </c>
      <c r="D86" s="319"/>
      <c r="E86" s="319"/>
      <c r="F86" s="320" t="s">
        <v>1101</v>
      </c>
      <c r="G86" s="319"/>
      <c r="H86" s="319" t="s">
        <v>1113</v>
      </c>
      <c r="I86" s="319" t="s">
        <v>1097</v>
      </c>
      <c r="J86" s="319">
        <v>20</v>
      </c>
      <c r="K86" s="307"/>
    </row>
    <row r="87" s="1" customFormat="1" ht="15" customHeight="1">
      <c r="B87" s="318"/>
      <c r="C87" s="293" t="s">
        <v>1114</v>
      </c>
      <c r="D87" s="293"/>
      <c r="E87" s="293"/>
      <c r="F87" s="316" t="s">
        <v>1101</v>
      </c>
      <c r="G87" s="317"/>
      <c r="H87" s="293" t="s">
        <v>1115</v>
      </c>
      <c r="I87" s="293" t="s">
        <v>1097</v>
      </c>
      <c r="J87" s="293">
        <v>50</v>
      </c>
      <c r="K87" s="307"/>
    </row>
    <row r="88" s="1" customFormat="1" ht="15" customHeight="1">
      <c r="B88" s="318"/>
      <c r="C88" s="293" t="s">
        <v>1116</v>
      </c>
      <c r="D88" s="293"/>
      <c r="E88" s="293"/>
      <c r="F88" s="316" t="s">
        <v>1101</v>
      </c>
      <c r="G88" s="317"/>
      <c r="H88" s="293" t="s">
        <v>1117</v>
      </c>
      <c r="I88" s="293" t="s">
        <v>1097</v>
      </c>
      <c r="J88" s="293">
        <v>20</v>
      </c>
      <c r="K88" s="307"/>
    </row>
    <row r="89" s="1" customFormat="1" ht="15" customHeight="1">
      <c r="B89" s="318"/>
      <c r="C89" s="293" t="s">
        <v>1118</v>
      </c>
      <c r="D89" s="293"/>
      <c r="E89" s="293"/>
      <c r="F89" s="316" t="s">
        <v>1101</v>
      </c>
      <c r="G89" s="317"/>
      <c r="H89" s="293" t="s">
        <v>1119</v>
      </c>
      <c r="I89" s="293" t="s">
        <v>1097</v>
      </c>
      <c r="J89" s="293">
        <v>20</v>
      </c>
      <c r="K89" s="307"/>
    </row>
    <row r="90" s="1" customFormat="1" ht="15" customHeight="1">
      <c r="B90" s="318"/>
      <c r="C90" s="293" t="s">
        <v>1120</v>
      </c>
      <c r="D90" s="293"/>
      <c r="E90" s="293"/>
      <c r="F90" s="316" t="s">
        <v>1101</v>
      </c>
      <c r="G90" s="317"/>
      <c r="H90" s="293" t="s">
        <v>1121</v>
      </c>
      <c r="I90" s="293" t="s">
        <v>1097</v>
      </c>
      <c r="J90" s="293">
        <v>50</v>
      </c>
      <c r="K90" s="307"/>
    </row>
    <row r="91" s="1" customFormat="1" ht="15" customHeight="1">
      <c r="B91" s="318"/>
      <c r="C91" s="293" t="s">
        <v>1122</v>
      </c>
      <c r="D91" s="293"/>
      <c r="E91" s="293"/>
      <c r="F91" s="316" t="s">
        <v>1101</v>
      </c>
      <c r="G91" s="317"/>
      <c r="H91" s="293" t="s">
        <v>1122</v>
      </c>
      <c r="I91" s="293" t="s">
        <v>1097</v>
      </c>
      <c r="J91" s="293">
        <v>50</v>
      </c>
      <c r="K91" s="307"/>
    </row>
    <row r="92" s="1" customFormat="1" ht="15" customHeight="1">
      <c r="B92" s="318"/>
      <c r="C92" s="293" t="s">
        <v>1123</v>
      </c>
      <c r="D92" s="293"/>
      <c r="E92" s="293"/>
      <c r="F92" s="316" t="s">
        <v>1101</v>
      </c>
      <c r="G92" s="317"/>
      <c r="H92" s="293" t="s">
        <v>1124</v>
      </c>
      <c r="I92" s="293" t="s">
        <v>1097</v>
      </c>
      <c r="J92" s="293">
        <v>255</v>
      </c>
      <c r="K92" s="307"/>
    </row>
    <row r="93" s="1" customFormat="1" ht="15" customHeight="1">
      <c r="B93" s="318"/>
      <c r="C93" s="293" t="s">
        <v>1125</v>
      </c>
      <c r="D93" s="293"/>
      <c r="E93" s="293"/>
      <c r="F93" s="316" t="s">
        <v>1095</v>
      </c>
      <c r="G93" s="317"/>
      <c r="H93" s="293" t="s">
        <v>1126</v>
      </c>
      <c r="I93" s="293" t="s">
        <v>1127</v>
      </c>
      <c r="J93" s="293"/>
      <c r="K93" s="307"/>
    </row>
    <row r="94" s="1" customFormat="1" ht="15" customHeight="1">
      <c r="B94" s="318"/>
      <c r="C94" s="293" t="s">
        <v>1128</v>
      </c>
      <c r="D94" s="293"/>
      <c r="E94" s="293"/>
      <c r="F94" s="316" t="s">
        <v>1095</v>
      </c>
      <c r="G94" s="317"/>
      <c r="H94" s="293" t="s">
        <v>1129</v>
      </c>
      <c r="I94" s="293" t="s">
        <v>1130</v>
      </c>
      <c r="J94" s="293"/>
      <c r="K94" s="307"/>
    </row>
    <row r="95" s="1" customFormat="1" ht="15" customHeight="1">
      <c r="B95" s="318"/>
      <c r="C95" s="293" t="s">
        <v>1131</v>
      </c>
      <c r="D95" s="293"/>
      <c r="E95" s="293"/>
      <c r="F95" s="316" t="s">
        <v>1095</v>
      </c>
      <c r="G95" s="317"/>
      <c r="H95" s="293" t="s">
        <v>1131</v>
      </c>
      <c r="I95" s="293" t="s">
        <v>1130</v>
      </c>
      <c r="J95" s="293"/>
      <c r="K95" s="307"/>
    </row>
    <row r="96" s="1" customFormat="1" ht="15" customHeight="1">
      <c r="B96" s="318"/>
      <c r="C96" s="293" t="s">
        <v>35</v>
      </c>
      <c r="D96" s="293"/>
      <c r="E96" s="293"/>
      <c r="F96" s="316" t="s">
        <v>1095</v>
      </c>
      <c r="G96" s="317"/>
      <c r="H96" s="293" t="s">
        <v>1132</v>
      </c>
      <c r="I96" s="293" t="s">
        <v>1130</v>
      </c>
      <c r="J96" s="293"/>
      <c r="K96" s="307"/>
    </row>
    <row r="97" s="1" customFormat="1" ht="15" customHeight="1">
      <c r="B97" s="318"/>
      <c r="C97" s="293" t="s">
        <v>45</v>
      </c>
      <c r="D97" s="293"/>
      <c r="E97" s="293"/>
      <c r="F97" s="316" t="s">
        <v>1095</v>
      </c>
      <c r="G97" s="317"/>
      <c r="H97" s="293" t="s">
        <v>1133</v>
      </c>
      <c r="I97" s="293" t="s">
        <v>1130</v>
      </c>
      <c r="J97" s="293"/>
      <c r="K97" s="307"/>
    </row>
    <row r="98" s="1" customFormat="1" ht="15" customHeight="1">
      <c r="B98" s="321"/>
      <c r="C98" s="322"/>
      <c r="D98" s="322"/>
      <c r="E98" s="322"/>
      <c r="F98" s="322"/>
      <c r="G98" s="322"/>
      <c r="H98" s="322"/>
      <c r="I98" s="322"/>
      <c r="J98" s="322"/>
      <c r="K98" s="323"/>
    </row>
    <row r="99" s="1" customFormat="1" ht="18.75" customHeight="1">
      <c r="B99" s="324"/>
      <c r="C99" s="325"/>
      <c r="D99" s="325"/>
      <c r="E99" s="325"/>
      <c r="F99" s="325"/>
      <c r="G99" s="325"/>
      <c r="H99" s="325"/>
      <c r="I99" s="325"/>
      <c r="J99" s="325"/>
      <c r="K99" s="324"/>
    </row>
    <row r="100" s="1" customFormat="1" ht="18.75" customHeight="1">
      <c r="B100" s="301"/>
      <c r="C100" s="301"/>
      <c r="D100" s="301"/>
      <c r="E100" s="301"/>
      <c r="F100" s="301"/>
      <c r="G100" s="301"/>
      <c r="H100" s="301"/>
      <c r="I100" s="301"/>
      <c r="J100" s="301"/>
      <c r="K100" s="301"/>
    </row>
    <row r="101" s="1" customFormat="1" ht="7.5" customHeight="1">
      <c r="B101" s="302"/>
      <c r="C101" s="303"/>
      <c r="D101" s="303"/>
      <c r="E101" s="303"/>
      <c r="F101" s="303"/>
      <c r="G101" s="303"/>
      <c r="H101" s="303"/>
      <c r="I101" s="303"/>
      <c r="J101" s="303"/>
      <c r="K101" s="304"/>
    </row>
    <row r="102" s="1" customFormat="1" ht="45" customHeight="1">
      <c r="B102" s="305"/>
      <c r="C102" s="306" t="s">
        <v>1134</v>
      </c>
      <c r="D102" s="306"/>
      <c r="E102" s="306"/>
      <c r="F102" s="306"/>
      <c r="G102" s="306"/>
      <c r="H102" s="306"/>
      <c r="I102" s="306"/>
      <c r="J102" s="306"/>
      <c r="K102" s="307"/>
    </row>
    <row r="103" s="1" customFormat="1" ht="17.25" customHeight="1">
      <c r="B103" s="305"/>
      <c r="C103" s="308" t="s">
        <v>1089</v>
      </c>
      <c r="D103" s="308"/>
      <c r="E103" s="308"/>
      <c r="F103" s="308" t="s">
        <v>1090</v>
      </c>
      <c r="G103" s="309"/>
      <c r="H103" s="308" t="s">
        <v>51</v>
      </c>
      <c r="I103" s="308" t="s">
        <v>54</v>
      </c>
      <c r="J103" s="308" t="s">
        <v>1091</v>
      </c>
      <c r="K103" s="307"/>
    </row>
    <row r="104" s="1" customFormat="1" ht="17.25" customHeight="1">
      <c r="B104" s="305"/>
      <c r="C104" s="310" t="s">
        <v>1092</v>
      </c>
      <c r="D104" s="310"/>
      <c r="E104" s="310"/>
      <c r="F104" s="311" t="s">
        <v>1093</v>
      </c>
      <c r="G104" s="312"/>
      <c r="H104" s="310"/>
      <c r="I104" s="310"/>
      <c r="J104" s="310" t="s">
        <v>1094</v>
      </c>
      <c r="K104" s="307"/>
    </row>
    <row r="105" s="1" customFormat="1" ht="5.25" customHeight="1">
      <c r="B105" s="305"/>
      <c r="C105" s="308"/>
      <c r="D105" s="308"/>
      <c r="E105" s="308"/>
      <c r="F105" s="308"/>
      <c r="G105" s="326"/>
      <c r="H105" s="308"/>
      <c r="I105" s="308"/>
      <c r="J105" s="308"/>
      <c r="K105" s="307"/>
    </row>
    <row r="106" s="1" customFormat="1" ht="15" customHeight="1">
      <c r="B106" s="305"/>
      <c r="C106" s="293" t="s">
        <v>50</v>
      </c>
      <c r="D106" s="315"/>
      <c r="E106" s="315"/>
      <c r="F106" s="316" t="s">
        <v>1095</v>
      </c>
      <c r="G106" s="293"/>
      <c r="H106" s="293" t="s">
        <v>1135</v>
      </c>
      <c r="I106" s="293" t="s">
        <v>1097</v>
      </c>
      <c r="J106" s="293">
        <v>20</v>
      </c>
      <c r="K106" s="307"/>
    </row>
    <row r="107" s="1" customFormat="1" ht="15" customHeight="1">
      <c r="B107" s="305"/>
      <c r="C107" s="293" t="s">
        <v>1098</v>
      </c>
      <c r="D107" s="293"/>
      <c r="E107" s="293"/>
      <c r="F107" s="316" t="s">
        <v>1095</v>
      </c>
      <c r="G107" s="293"/>
      <c r="H107" s="293" t="s">
        <v>1135</v>
      </c>
      <c r="I107" s="293" t="s">
        <v>1097</v>
      </c>
      <c r="J107" s="293">
        <v>120</v>
      </c>
      <c r="K107" s="307"/>
    </row>
    <row r="108" s="1" customFormat="1" ht="15" customHeight="1">
      <c r="B108" s="318"/>
      <c r="C108" s="293" t="s">
        <v>1100</v>
      </c>
      <c r="D108" s="293"/>
      <c r="E108" s="293"/>
      <c r="F108" s="316" t="s">
        <v>1101</v>
      </c>
      <c r="G108" s="293"/>
      <c r="H108" s="293" t="s">
        <v>1135</v>
      </c>
      <c r="I108" s="293" t="s">
        <v>1097</v>
      </c>
      <c r="J108" s="293">
        <v>50</v>
      </c>
      <c r="K108" s="307"/>
    </row>
    <row r="109" s="1" customFormat="1" ht="15" customHeight="1">
      <c r="B109" s="318"/>
      <c r="C109" s="293" t="s">
        <v>1103</v>
      </c>
      <c r="D109" s="293"/>
      <c r="E109" s="293"/>
      <c r="F109" s="316" t="s">
        <v>1095</v>
      </c>
      <c r="G109" s="293"/>
      <c r="H109" s="293" t="s">
        <v>1135</v>
      </c>
      <c r="I109" s="293" t="s">
        <v>1105</v>
      </c>
      <c r="J109" s="293"/>
      <c r="K109" s="307"/>
    </row>
    <row r="110" s="1" customFormat="1" ht="15" customHeight="1">
      <c r="B110" s="318"/>
      <c r="C110" s="293" t="s">
        <v>1114</v>
      </c>
      <c r="D110" s="293"/>
      <c r="E110" s="293"/>
      <c r="F110" s="316" t="s">
        <v>1101</v>
      </c>
      <c r="G110" s="293"/>
      <c r="H110" s="293" t="s">
        <v>1135</v>
      </c>
      <c r="I110" s="293" t="s">
        <v>1097</v>
      </c>
      <c r="J110" s="293">
        <v>50</v>
      </c>
      <c r="K110" s="307"/>
    </row>
    <row r="111" s="1" customFormat="1" ht="15" customHeight="1">
      <c r="B111" s="318"/>
      <c r="C111" s="293" t="s">
        <v>1122</v>
      </c>
      <c r="D111" s="293"/>
      <c r="E111" s="293"/>
      <c r="F111" s="316" t="s">
        <v>1101</v>
      </c>
      <c r="G111" s="293"/>
      <c r="H111" s="293" t="s">
        <v>1135</v>
      </c>
      <c r="I111" s="293" t="s">
        <v>1097</v>
      </c>
      <c r="J111" s="293">
        <v>50</v>
      </c>
      <c r="K111" s="307"/>
    </row>
    <row r="112" s="1" customFormat="1" ht="15" customHeight="1">
      <c r="B112" s="318"/>
      <c r="C112" s="293" t="s">
        <v>1120</v>
      </c>
      <c r="D112" s="293"/>
      <c r="E112" s="293"/>
      <c r="F112" s="316" t="s">
        <v>1101</v>
      </c>
      <c r="G112" s="293"/>
      <c r="H112" s="293" t="s">
        <v>1135</v>
      </c>
      <c r="I112" s="293" t="s">
        <v>1097</v>
      </c>
      <c r="J112" s="293">
        <v>50</v>
      </c>
      <c r="K112" s="307"/>
    </row>
    <row r="113" s="1" customFormat="1" ht="15" customHeight="1">
      <c r="B113" s="318"/>
      <c r="C113" s="293" t="s">
        <v>50</v>
      </c>
      <c r="D113" s="293"/>
      <c r="E113" s="293"/>
      <c r="F113" s="316" t="s">
        <v>1095</v>
      </c>
      <c r="G113" s="293"/>
      <c r="H113" s="293" t="s">
        <v>1136</v>
      </c>
      <c r="I113" s="293" t="s">
        <v>1097</v>
      </c>
      <c r="J113" s="293">
        <v>20</v>
      </c>
      <c r="K113" s="307"/>
    </row>
    <row r="114" s="1" customFormat="1" ht="15" customHeight="1">
      <c r="B114" s="318"/>
      <c r="C114" s="293" t="s">
        <v>1137</v>
      </c>
      <c r="D114" s="293"/>
      <c r="E114" s="293"/>
      <c r="F114" s="316" t="s">
        <v>1095</v>
      </c>
      <c r="G114" s="293"/>
      <c r="H114" s="293" t="s">
        <v>1138</v>
      </c>
      <c r="I114" s="293" t="s">
        <v>1097</v>
      </c>
      <c r="J114" s="293">
        <v>120</v>
      </c>
      <c r="K114" s="307"/>
    </row>
    <row r="115" s="1" customFormat="1" ht="15" customHeight="1">
      <c r="B115" s="318"/>
      <c r="C115" s="293" t="s">
        <v>35</v>
      </c>
      <c r="D115" s="293"/>
      <c r="E115" s="293"/>
      <c r="F115" s="316" t="s">
        <v>1095</v>
      </c>
      <c r="G115" s="293"/>
      <c r="H115" s="293" t="s">
        <v>1139</v>
      </c>
      <c r="I115" s="293" t="s">
        <v>1130</v>
      </c>
      <c r="J115" s="293"/>
      <c r="K115" s="307"/>
    </row>
    <row r="116" s="1" customFormat="1" ht="15" customHeight="1">
      <c r="B116" s="318"/>
      <c r="C116" s="293" t="s">
        <v>45</v>
      </c>
      <c r="D116" s="293"/>
      <c r="E116" s="293"/>
      <c r="F116" s="316" t="s">
        <v>1095</v>
      </c>
      <c r="G116" s="293"/>
      <c r="H116" s="293" t="s">
        <v>1140</v>
      </c>
      <c r="I116" s="293" t="s">
        <v>1130</v>
      </c>
      <c r="J116" s="293"/>
      <c r="K116" s="307"/>
    </row>
    <row r="117" s="1" customFormat="1" ht="15" customHeight="1">
      <c r="B117" s="318"/>
      <c r="C117" s="293" t="s">
        <v>54</v>
      </c>
      <c r="D117" s="293"/>
      <c r="E117" s="293"/>
      <c r="F117" s="316" t="s">
        <v>1095</v>
      </c>
      <c r="G117" s="293"/>
      <c r="H117" s="293" t="s">
        <v>1141</v>
      </c>
      <c r="I117" s="293" t="s">
        <v>1142</v>
      </c>
      <c r="J117" s="293"/>
      <c r="K117" s="307"/>
    </row>
    <row r="118" s="1" customFormat="1" ht="15" customHeight="1">
      <c r="B118" s="321"/>
      <c r="C118" s="327"/>
      <c r="D118" s="327"/>
      <c r="E118" s="327"/>
      <c r="F118" s="327"/>
      <c r="G118" s="327"/>
      <c r="H118" s="327"/>
      <c r="I118" s="327"/>
      <c r="J118" s="327"/>
      <c r="K118" s="323"/>
    </row>
    <row r="119" s="1" customFormat="1" ht="18.75" customHeight="1">
      <c r="B119" s="328"/>
      <c r="C119" s="329"/>
      <c r="D119" s="329"/>
      <c r="E119" s="329"/>
      <c r="F119" s="330"/>
      <c r="G119" s="329"/>
      <c r="H119" s="329"/>
      <c r="I119" s="329"/>
      <c r="J119" s="329"/>
      <c r="K119" s="328"/>
    </row>
    <row r="120" s="1" customFormat="1" ht="18.75" customHeight="1">
      <c r="B120" s="301"/>
      <c r="C120" s="301"/>
      <c r="D120" s="301"/>
      <c r="E120" s="301"/>
      <c r="F120" s="301"/>
      <c r="G120" s="301"/>
      <c r="H120" s="301"/>
      <c r="I120" s="301"/>
      <c r="J120" s="301"/>
      <c r="K120" s="301"/>
    </row>
    <row r="121" s="1" customFormat="1" ht="7.5" customHeight="1">
      <c r="B121" s="331"/>
      <c r="C121" s="332"/>
      <c r="D121" s="332"/>
      <c r="E121" s="332"/>
      <c r="F121" s="332"/>
      <c r="G121" s="332"/>
      <c r="H121" s="332"/>
      <c r="I121" s="332"/>
      <c r="J121" s="332"/>
      <c r="K121" s="333"/>
    </row>
    <row r="122" s="1" customFormat="1" ht="45" customHeight="1">
      <c r="B122" s="334"/>
      <c r="C122" s="284" t="s">
        <v>1143</v>
      </c>
      <c r="D122" s="284"/>
      <c r="E122" s="284"/>
      <c r="F122" s="284"/>
      <c r="G122" s="284"/>
      <c r="H122" s="284"/>
      <c r="I122" s="284"/>
      <c r="J122" s="284"/>
      <c r="K122" s="335"/>
    </row>
    <row r="123" s="1" customFormat="1" ht="17.25" customHeight="1">
      <c r="B123" s="336"/>
      <c r="C123" s="308" t="s">
        <v>1089</v>
      </c>
      <c r="D123" s="308"/>
      <c r="E123" s="308"/>
      <c r="F123" s="308" t="s">
        <v>1090</v>
      </c>
      <c r="G123" s="309"/>
      <c r="H123" s="308" t="s">
        <v>51</v>
      </c>
      <c r="I123" s="308" t="s">
        <v>54</v>
      </c>
      <c r="J123" s="308" t="s">
        <v>1091</v>
      </c>
      <c r="K123" s="337"/>
    </row>
    <row r="124" s="1" customFormat="1" ht="17.25" customHeight="1">
      <c r="B124" s="336"/>
      <c r="C124" s="310" t="s">
        <v>1092</v>
      </c>
      <c r="D124" s="310"/>
      <c r="E124" s="310"/>
      <c r="F124" s="311" t="s">
        <v>1093</v>
      </c>
      <c r="G124" s="312"/>
      <c r="H124" s="310"/>
      <c r="I124" s="310"/>
      <c r="J124" s="310" t="s">
        <v>1094</v>
      </c>
      <c r="K124" s="337"/>
    </row>
    <row r="125" s="1" customFormat="1" ht="5.25" customHeight="1">
      <c r="B125" s="338"/>
      <c r="C125" s="313"/>
      <c r="D125" s="313"/>
      <c r="E125" s="313"/>
      <c r="F125" s="313"/>
      <c r="G125" s="339"/>
      <c r="H125" s="313"/>
      <c r="I125" s="313"/>
      <c r="J125" s="313"/>
      <c r="K125" s="340"/>
    </row>
    <row r="126" s="1" customFormat="1" ht="15" customHeight="1">
      <c r="B126" s="338"/>
      <c r="C126" s="293" t="s">
        <v>1098</v>
      </c>
      <c r="D126" s="315"/>
      <c r="E126" s="315"/>
      <c r="F126" s="316" t="s">
        <v>1095</v>
      </c>
      <c r="G126" s="293"/>
      <c r="H126" s="293" t="s">
        <v>1135</v>
      </c>
      <c r="I126" s="293" t="s">
        <v>1097</v>
      </c>
      <c r="J126" s="293">
        <v>120</v>
      </c>
      <c r="K126" s="341"/>
    </row>
    <row r="127" s="1" customFormat="1" ht="15" customHeight="1">
      <c r="B127" s="338"/>
      <c r="C127" s="293" t="s">
        <v>1144</v>
      </c>
      <c r="D127" s="293"/>
      <c r="E127" s="293"/>
      <c r="F127" s="316" t="s">
        <v>1095</v>
      </c>
      <c r="G127" s="293"/>
      <c r="H127" s="293" t="s">
        <v>1145</v>
      </c>
      <c r="I127" s="293" t="s">
        <v>1097</v>
      </c>
      <c r="J127" s="293" t="s">
        <v>1146</v>
      </c>
      <c r="K127" s="341"/>
    </row>
    <row r="128" s="1" customFormat="1" ht="15" customHeight="1">
      <c r="B128" s="338"/>
      <c r="C128" s="293" t="s">
        <v>1043</v>
      </c>
      <c r="D128" s="293"/>
      <c r="E128" s="293"/>
      <c r="F128" s="316" t="s">
        <v>1095</v>
      </c>
      <c r="G128" s="293"/>
      <c r="H128" s="293" t="s">
        <v>1147</v>
      </c>
      <c r="I128" s="293" t="s">
        <v>1097</v>
      </c>
      <c r="J128" s="293" t="s">
        <v>1146</v>
      </c>
      <c r="K128" s="341"/>
    </row>
    <row r="129" s="1" customFormat="1" ht="15" customHeight="1">
      <c r="B129" s="338"/>
      <c r="C129" s="293" t="s">
        <v>1106</v>
      </c>
      <c r="D129" s="293"/>
      <c r="E129" s="293"/>
      <c r="F129" s="316" t="s">
        <v>1101</v>
      </c>
      <c r="G129" s="293"/>
      <c r="H129" s="293" t="s">
        <v>1107</v>
      </c>
      <c r="I129" s="293" t="s">
        <v>1097</v>
      </c>
      <c r="J129" s="293">
        <v>15</v>
      </c>
      <c r="K129" s="341"/>
    </row>
    <row r="130" s="1" customFormat="1" ht="15" customHeight="1">
      <c r="B130" s="338"/>
      <c r="C130" s="319" t="s">
        <v>1108</v>
      </c>
      <c r="D130" s="319"/>
      <c r="E130" s="319"/>
      <c r="F130" s="320" t="s">
        <v>1101</v>
      </c>
      <c r="G130" s="319"/>
      <c r="H130" s="319" t="s">
        <v>1109</v>
      </c>
      <c r="I130" s="319" t="s">
        <v>1097</v>
      </c>
      <c r="J130" s="319">
        <v>15</v>
      </c>
      <c r="K130" s="341"/>
    </row>
    <row r="131" s="1" customFormat="1" ht="15" customHeight="1">
      <c r="B131" s="338"/>
      <c r="C131" s="319" t="s">
        <v>1110</v>
      </c>
      <c r="D131" s="319"/>
      <c r="E131" s="319"/>
      <c r="F131" s="320" t="s">
        <v>1101</v>
      </c>
      <c r="G131" s="319"/>
      <c r="H131" s="319" t="s">
        <v>1111</v>
      </c>
      <c r="I131" s="319" t="s">
        <v>1097</v>
      </c>
      <c r="J131" s="319">
        <v>20</v>
      </c>
      <c r="K131" s="341"/>
    </row>
    <row r="132" s="1" customFormat="1" ht="15" customHeight="1">
      <c r="B132" s="338"/>
      <c r="C132" s="319" t="s">
        <v>1112</v>
      </c>
      <c r="D132" s="319"/>
      <c r="E132" s="319"/>
      <c r="F132" s="320" t="s">
        <v>1101</v>
      </c>
      <c r="G132" s="319"/>
      <c r="H132" s="319" t="s">
        <v>1113</v>
      </c>
      <c r="I132" s="319" t="s">
        <v>1097</v>
      </c>
      <c r="J132" s="319">
        <v>20</v>
      </c>
      <c r="K132" s="341"/>
    </row>
    <row r="133" s="1" customFormat="1" ht="15" customHeight="1">
      <c r="B133" s="338"/>
      <c r="C133" s="293" t="s">
        <v>1100</v>
      </c>
      <c r="D133" s="293"/>
      <c r="E133" s="293"/>
      <c r="F133" s="316" t="s">
        <v>1101</v>
      </c>
      <c r="G133" s="293"/>
      <c r="H133" s="293" t="s">
        <v>1135</v>
      </c>
      <c r="I133" s="293" t="s">
        <v>1097</v>
      </c>
      <c r="J133" s="293">
        <v>50</v>
      </c>
      <c r="K133" s="341"/>
    </row>
    <row r="134" s="1" customFormat="1" ht="15" customHeight="1">
      <c r="B134" s="338"/>
      <c r="C134" s="293" t="s">
        <v>1114</v>
      </c>
      <c r="D134" s="293"/>
      <c r="E134" s="293"/>
      <c r="F134" s="316" t="s">
        <v>1101</v>
      </c>
      <c r="G134" s="293"/>
      <c r="H134" s="293" t="s">
        <v>1135</v>
      </c>
      <c r="I134" s="293" t="s">
        <v>1097</v>
      </c>
      <c r="J134" s="293">
        <v>50</v>
      </c>
      <c r="K134" s="341"/>
    </row>
    <row r="135" s="1" customFormat="1" ht="15" customHeight="1">
      <c r="B135" s="338"/>
      <c r="C135" s="293" t="s">
        <v>1120</v>
      </c>
      <c r="D135" s="293"/>
      <c r="E135" s="293"/>
      <c r="F135" s="316" t="s">
        <v>1101</v>
      </c>
      <c r="G135" s="293"/>
      <c r="H135" s="293" t="s">
        <v>1135</v>
      </c>
      <c r="I135" s="293" t="s">
        <v>1097</v>
      </c>
      <c r="J135" s="293">
        <v>50</v>
      </c>
      <c r="K135" s="341"/>
    </row>
    <row r="136" s="1" customFormat="1" ht="15" customHeight="1">
      <c r="B136" s="338"/>
      <c r="C136" s="293" t="s">
        <v>1122</v>
      </c>
      <c r="D136" s="293"/>
      <c r="E136" s="293"/>
      <c r="F136" s="316" t="s">
        <v>1101</v>
      </c>
      <c r="G136" s="293"/>
      <c r="H136" s="293" t="s">
        <v>1135</v>
      </c>
      <c r="I136" s="293" t="s">
        <v>1097</v>
      </c>
      <c r="J136" s="293">
        <v>50</v>
      </c>
      <c r="K136" s="341"/>
    </row>
    <row r="137" s="1" customFormat="1" ht="15" customHeight="1">
      <c r="B137" s="338"/>
      <c r="C137" s="293" t="s">
        <v>1123</v>
      </c>
      <c r="D137" s="293"/>
      <c r="E137" s="293"/>
      <c r="F137" s="316" t="s">
        <v>1101</v>
      </c>
      <c r="G137" s="293"/>
      <c r="H137" s="293" t="s">
        <v>1148</v>
      </c>
      <c r="I137" s="293" t="s">
        <v>1097</v>
      </c>
      <c r="J137" s="293">
        <v>255</v>
      </c>
      <c r="K137" s="341"/>
    </row>
    <row r="138" s="1" customFormat="1" ht="15" customHeight="1">
      <c r="B138" s="338"/>
      <c r="C138" s="293" t="s">
        <v>1125</v>
      </c>
      <c r="D138" s="293"/>
      <c r="E138" s="293"/>
      <c r="F138" s="316" t="s">
        <v>1095</v>
      </c>
      <c r="G138" s="293"/>
      <c r="H138" s="293" t="s">
        <v>1149</v>
      </c>
      <c r="I138" s="293" t="s">
        <v>1127</v>
      </c>
      <c r="J138" s="293"/>
      <c r="K138" s="341"/>
    </row>
    <row r="139" s="1" customFormat="1" ht="15" customHeight="1">
      <c r="B139" s="338"/>
      <c r="C139" s="293" t="s">
        <v>1128</v>
      </c>
      <c r="D139" s="293"/>
      <c r="E139" s="293"/>
      <c r="F139" s="316" t="s">
        <v>1095</v>
      </c>
      <c r="G139" s="293"/>
      <c r="H139" s="293" t="s">
        <v>1150</v>
      </c>
      <c r="I139" s="293" t="s">
        <v>1130</v>
      </c>
      <c r="J139" s="293"/>
      <c r="K139" s="341"/>
    </row>
    <row r="140" s="1" customFormat="1" ht="15" customHeight="1">
      <c r="B140" s="338"/>
      <c r="C140" s="293" t="s">
        <v>1131</v>
      </c>
      <c r="D140" s="293"/>
      <c r="E140" s="293"/>
      <c r="F140" s="316" t="s">
        <v>1095</v>
      </c>
      <c r="G140" s="293"/>
      <c r="H140" s="293" t="s">
        <v>1131</v>
      </c>
      <c r="I140" s="293" t="s">
        <v>1130</v>
      </c>
      <c r="J140" s="293"/>
      <c r="K140" s="341"/>
    </row>
    <row r="141" s="1" customFormat="1" ht="15" customHeight="1">
      <c r="B141" s="338"/>
      <c r="C141" s="293" t="s">
        <v>35</v>
      </c>
      <c r="D141" s="293"/>
      <c r="E141" s="293"/>
      <c r="F141" s="316" t="s">
        <v>1095</v>
      </c>
      <c r="G141" s="293"/>
      <c r="H141" s="293" t="s">
        <v>1151</v>
      </c>
      <c r="I141" s="293" t="s">
        <v>1130</v>
      </c>
      <c r="J141" s="293"/>
      <c r="K141" s="341"/>
    </row>
    <row r="142" s="1" customFormat="1" ht="15" customHeight="1">
      <c r="B142" s="338"/>
      <c r="C142" s="293" t="s">
        <v>1152</v>
      </c>
      <c r="D142" s="293"/>
      <c r="E142" s="293"/>
      <c r="F142" s="316" t="s">
        <v>1095</v>
      </c>
      <c r="G142" s="293"/>
      <c r="H142" s="293" t="s">
        <v>1153</v>
      </c>
      <c r="I142" s="293" t="s">
        <v>1130</v>
      </c>
      <c r="J142" s="293"/>
      <c r="K142" s="341"/>
    </row>
    <row r="143" s="1" customFormat="1" ht="15" customHeight="1">
      <c r="B143" s="342"/>
      <c r="C143" s="343"/>
      <c r="D143" s="343"/>
      <c r="E143" s="343"/>
      <c r="F143" s="343"/>
      <c r="G143" s="343"/>
      <c r="H143" s="343"/>
      <c r="I143" s="343"/>
      <c r="J143" s="343"/>
      <c r="K143" s="344"/>
    </row>
    <row r="144" s="1" customFormat="1" ht="18.75" customHeight="1">
      <c r="B144" s="329"/>
      <c r="C144" s="329"/>
      <c r="D144" s="329"/>
      <c r="E144" s="329"/>
      <c r="F144" s="330"/>
      <c r="G144" s="329"/>
      <c r="H144" s="329"/>
      <c r="I144" s="329"/>
      <c r="J144" s="329"/>
      <c r="K144" s="329"/>
    </row>
    <row r="145" s="1" customFormat="1" ht="18.75" customHeight="1">
      <c r="B145" s="301"/>
      <c r="C145" s="301"/>
      <c r="D145" s="301"/>
      <c r="E145" s="301"/>
      <c r="F145" s="301"/>
      <c r="G145" s="301"/>
      <c r="H145" s="301"/>
      <c r="I145" s="301"/>
      <c r="J145" s="301"/>
      <c r="K145" s="301"/>
    </row>
    <row r="146" s="1" customFormat="1" ht="7.5" customHeight="1">
      <c r="B146" s="302"/>
      <c r="C146" s="303"/>
      <c r="D146" s="303"/>
      <c r="E146" s="303"/>
      <c r="F146" s="303"/>
      <c r="G146" s="303"/>
      <c r="H146" s="303"/>
      <c r="I146" s="303"/>
      <c r="J146" s="303"/>
      <c r="K146" s="304"/>
    </row>
    <row r="147" s="1" customFormat="1" ht="45" customHeight="1">
      <c r="B147" s="305"/>
      <c r="C147" s="306" t="s">
        <v>1154</v>
      </c>
      <c r="D147" s="306"/>
      <c r="E147" s="306"/>
      <c r="F147" s="306"/>
      <c r="G147" s="306"/>
      <c r="H147" s="306"/>
      <c r="I147" s="306"/>
      <c r="J147" s="306"/>
      <c r="K147" s="307"/>
    </row>
    <row r="148" s="1" customFormat="1" ht="17.25" customHeight="1">
      <c r="B148" s="305"/>
      <c r="C148" s="308" t="s">
        <v>1089</v>
      </c>
      <c r="D148" s="308"/>
      <c r="E148" s="308"/>
      <c r="F148" s="308" t="s">
        <v>1090</v>
      </c>
      <c r="G148" s="309"/>
      <c r="H148" s="308" t="s">
        <v>51</v>
      </c>
      <c r="I148" s="308" t="s">
        <v>54</v>
      </c>
      <c r="J148" s="308" t="s">
        <v>1091</v>
      </c>
      <c r="K148" s="307"/>
    </row>
    <row r="149" s="1" customFormat="1" ht="17.25" customHeight="1">
      <c r="B149" s="305"/>
      <c r="C149" s="310" t="s">
        <v>1092</v>
      </c>
      <c r="D149" s="310"/>
      <c r="E149" s="310"/>
      <c r="F149" s="311" t="s">
        <v>1093</v>
      </c>
      <c r="G149" s="312"/>
      <c r="H149" s="310"/>
      <c r="I149" s="310"/>
      <c r="J149" s="310" t="s">
        <v>1094</v>
      </c>
      <c r="K149" s="307"/>
    </row>
    <row r="150" s="1" customFormat="1" ht="5.25" customHeight="1">
      <c r="B150" s="318"/>
      <c r="C150" s="313"/>
      <c r="D150" s="313"/>
      <c r="E150" s="313"/>
      <c r="F150" s="313"/>
      <c r="G150" s="314"/>
      <c r="H150" s="313"/>
      <c r="I150" s="313"/>
      <c r="J150" s="313"/>
      <c r="K150" s="341"/>
    </row>
    <row r="151" s="1" customFormat="1" ht="15" customHeight="1">
      <c r="B151" s="318"/>
      <c r="C151" s="345" t="s">
        <v>1098</v>
      </c>
      <c r="D151" s="293"/>
      <c r="E151" s="293"/>
      <c r="F151" s="346" t="s">
        <v>1095</v>
      </c>
      <c r="G151" s="293"/>
      <c r="H151" s="345" t="s">
        <v>1135</v>
      </c>
      <c r="I151" s="345" t="s">
        <v>1097</v>
      </c>
      <c r="J151" s="345">
        <v>120</v>
      </c>
      <c r="K151" s="341"/>
    </row>
    <row r="152" s="1" customFormat="1" ht="15" customHeight="1">
      <c r="B152" s="318"/>
      <c r="C152" s="345" t="s">
        <v>1144</v>
      </c>
      <c r="D152" s="293"/>
      <c r="E152" s="293"/>
      <c r="F152" s="346" t="s">
        <v>1095</v>
      </c>
      <c r="G152" s="293"/>
      <c r="H152" s="345" t="s">
        <v>1155</v>
      </c>
      <c r="I152" s="345" t="s">
        <v>1097</v>
      </c>
      <c r="J152" s="345" t="s">
        <v>1146</v>
      </c>
      <c r="K152" s="341"/>
    </row>
    <row r="153" s="1" customFormat="1" ht="15" customHeight="1">
      <c r="B153" s="318"/>
      <c r="C153" s="345" t="s">
        <v>1043</v>
      </c>
      <c r="D153" s="293"/>
      <c r="E153" s="293"/>
      <c r="F153" s="346" t="s">
        <v>1095</v>
      </c>
      <c r="G153" s="293"/>
      <c r="H153" s="345" t="s">
        <v>1156</v>
      </c>
      <c r="I153" s="345" t="s">
        <v>1097</v>
      </c>
      <c r="J153" s="345" t="s">
        <v>1146</v>
      </c>
      <c r="K153" s="341"/>
    </row>
    <row r="154" s="1" customFormat="1" ht="15" customHeight="1">
      <c r="B154" s="318"/>
      <c r="C154" s="345" t="s">
        <v>1100</v>
      </c>
      <c r="D154" s="293"/>
      <c r="E154" s="293"/>
      <c r="F154" s="346" t="s">
        <v>1101</v>
      </c>
      <c r="G154" s="293"/>
      <c r="H154" s="345" t="s">
        <v>1135</v>
      </c>
      <c r="I154" s="345" t="s">
        <v>1097</v>
      </c>
      <c r="J154" s="345">
        <v>50</v>
      </c>
      <c r="K154" s="341"/>
    </row>
    <row r="155" s="1" customFormat="1" ht="15" customHeight="1">
      <c r="B155" s="318"/>
      <c r="C155" s="345" t="s">
        <v>1103</v>
      </c>
      <c r="D155" s="293"/>
      <c r="E155" s="293"/>
      <c r="F155" s="346" t="s">
        <v>1095</v>
      </c>
      <c r="G155" s="293"/>
      <c r="H155" s="345" t="s">
        <v>1135</v>
      </c>
      <c r="I155" s="345" t="s">
        <v>1105</v>
      </c>
      <c r="J155" s="345"/>
      <c r="K155" s="341"/>
    </row>
    <row r="156" s="1" customFormat="1" ht="15" customHeight="1">
      <c r="B156" s="318"/>
      <c r="C156" s="345" t="s">
        <v>1114</v>
      </c>
      <c r="D156" s="293"/>
      <c r="E156" s="293"/>
      <c r="F156" s="346" t="s">
        <v>1101</v>
      </c>
      <c r="G156" s="293"/>
      <c r="H156" s="345" t="s">
        <v>1135</v>
      </c>
      <c r="I156" s="345" t="s">
        <v>1097</v>
      </c>
      <c r="J156" s="345">
        <v>50</v>
      </c>
      <c r="K156" s="341"/>
    </row>
    <row r="157" s="1" customFormat="1" ht="15" customHeight="1">
      <c r="B157" s="318"/>
      <c r="C157" s="345" t="s">
        <v>1122</v>
      </c>
      <c r="D157" s="293"/>
      <c r="E157" s="293"/>
      <c r="F157" s="346" t="s">
        <v>1101</v>
      </c>
      <c r="G157" s="293"/>
      <c r="H157" s="345" t="s">
        <v>1135</v>
      </c>
      <c r="I157" s="345" t="s">
        <v>1097</v>
      </c>
      <c r="J157" s="345">
        <v>50</v>
      </c>
      <c r="K157" s="341"/>
    </row>
    <row r="158" s="1" customFormat="1" ht="15" customHeight="1">
      <c r="B158" s="318"/>
      <c r="C158" s="345" t="s">
        <v>1120</v>
      </c>
      <c r="D158" s="293"/>
      <c r="E158" s="293"/>
      <c r="F158" s="346" t="s">
        <v>1101</v>
      </c>
      <c r="G158" s="293"/>
      <c r="H158" s="345" t="s">
        <v>1135</v>
      </c>
      <c r="I158" s="345" t="s">
        <v>1097</v>
      </c>
      <c r="J158" s="345">
        <v>50</v>
      </c>
      <c r="K158" s="341"/>
    </row>
    <row r="159" s="1" customFormat="1" ht="15" customHeight="1">
      <c r="B159" s="318"/>
      <c r="C159" s="345" t="s">
        <v>102</v>
      </c>
      <c r="D159" s="293"/>
      <c r="E159" s="293"/>
      <c r="F159" s="346" t="s">
        <v>1095</v>
      </c>
      <c r="G159" s="293"/>
      <c r="H159" s="345" t="s">
        <v>1157</v>
      </c>
      <c r="I159" s="345" t="s">
        <v>1097</v>
      </c>
      <c r="J159" s="345" t="s">
        <v>1158</v>
      </c>
      <c r="K159" s="341"/>
    </row>
    <row r="160" s="1" customFormat="1" ht="15" customHeight="1">
      <c r="B160" s="318"/>
      <c r="C160" s="345" t="s">
        <v>1159</v>
      </c>
      <c r="D160" s="293"/>
      <c r="E160" s="293"/>
      <c r="F160" s="346" t="s">
        <v>1095</v>
      </c>
      <c r="G160" s="293"/>
      <c r="H160" s="345" t="s">
        <v>1160</v>
      </c>
      <c r="I160" s="345" t="s">
        <v>1130</v>
      </c>
      <c r="J160" s="345"/>
      <c r="K160" s="341"/>
    </row>
    <row r="161" s="1" customFormat="1" ht="15" customHeight="1">
      <c r="B161" s="347"/>
      <c r="C161" s="327"/>
      <c r="D161" s="327"/>
      <c r="E161" s="327"/>
      <c r="F161" s="327"/>
      <c r="G161" s="327"/>
      <c r="H161" s="327"/>
      <c r="I161" s="327"/>
      <c r="J161" s="327"/>
      <c r="K161" s="348"/>
    </row>
    <row r="162" s="1" customFormat="1" ht="18.75" customHeight="1">
      <c r="B162" s="329"/>
      <c r="C162" s="339"/>
      <c r="D162" s="339"/>
      <c r="E162" s="339"/>
      <c r="F162" s="349"/>
      <c r="G162" s="339"/>
      <c r="H162" s="339"/>
      <c r="I162" s="339"/>
      <c r="J162" s="339"/>
      <c r="K162" s="329"/>
    </row>
    <row r="163" s="1" customFormat="1" ht="18.75" customHeight="1">
      <c r="B163" s="301"/>
      <c r="C163" s="301"/>
      <c r="D163" s="301"/>
      <c r="E163" s="301"/>
      <c r="F163" s="301"/>
      <c r="G163" s="301"/>
      <c r="H163" s="301"/>
      <c r="I163" s="301"/>
      <c r="J163" s="301"/>
      <c r="K163" s="301"/>
    </row>
    <row r="164" s="1" customFormat="1" ht="7.5" customHeight="1">
      <c r="B164" s="280"/>
      <c r="C164" s="281"/>
      <c r="D164" s="281"/>
      <c r="E164" s="281"/>
      <c r="F164" s="281"/>
      <c r="G164" s="281"/>
      <c r="H164" s="281"/>
      <c r="I164" s="281"/>
      <c r="J164" s="281"/>
      <c r="K164" s="282"/>
    </row>
    <row r="165" s="1" customFormat="1" ht="45" customHeight="1">
      <c r="B165" s="283"/>
      <c r="C165" s="284" t="s">
        <v>1161</v>
      </c>
      <c r="D165" s="284"/>
      <c r="E165" s="284"/>
      <c r="F165" s="284"/>
      <c r="G165" s="284"/>
      <c r="H165" s="284"/>
      <c r="I165" s="284"/>
      <c r="J165" s="284"/>
      <c r="K165" s="285"/>
    </row>
    <row r="166" s="1" customFormat="1" ht="17.25" customHeight="1">
      <c r="B166" s="283"/>
      <c r="C166" s="308" t="s">
        <v>1089</v>
      </c>
      <c r="D166" s="308"/>
      <c r="E166" s="308"/>
      <c r="F166" s="308" t="s">
        <v>1090</v>
      </c>
      <c r="G166" s="350"/>
      <c r="H166" s="351" t="s">
        <v>51</v>
      </c>
      <c r="I166" s="351" t="s">
        <v>54</v>
      </c>
      <c r="J166" s="308" t="s">
        <v>1091</v>
      </c>
      <c r="K166" s="285"/>
    </row>
    <row r="167" s="1" customFormat="1" ht="17.25" customHeight="1">
      <c r="B167" s="286"/>
      <c r="C167" s="310" t="s">
        <v>1092</v>
      </c>
      <c r="D167" s="310"/>
      <c r="E167" s="310"/>
      <c r="F167" s="311" t="s">
        <v>1093</v>
      </c>
      <c r="G167" s="352"/>
      <c r="H167" s="353"/>
      <c r="I167" s="353"/>
      <c r="J167" s="310" t="s">
        <v>1094</v>
      </c>
      <c r="K167" s="288"/>
    </row>
    <row r="168" s="1" customFormat="1" ht="5.25" customHeight="1">
      <c r="B168" s="318"/>
      <c r="C168" s="313"/>
      <c r="D168" s="313"/>
      <c r="E168" s="313"/>
      <c r="F168" s="313"/>
      <c r="G168" s="314"/>
      <c r="H168" s="313"/>
      <c r="I168" s="313"/>
      <c r="J168" s="313"/>
      <c r="K168" s="341"/>
    </row>
    <row r="169" s="1" customFormat="1" ht="15" customHeight="1">
      <c r="B169" s="318"/>
      <c r="C169" s="293" t="s">
        <v>1098</v>
      </c>
      <c r="D169" s="293"/>
      <c r="E169" s="293"/>
      <c r="F169" s="316" t="s">
        <v>1095</v>
      </c>
      <c r="G169" s="293"/>
      <c r="H169" s="293" t="s">
        <v>1135</v>
      </c>
      <c r="I169" s="293" t="s">
        <v>1097</v>
      </c>
      <c r="J169" s="293">
        <v>120</v>
      </c>
      <c r="K169" s="341"/>
    </row>
    <row r="170" s="1" customFormat="1" ht="15" customHeight="1">
      <c r="B170" s="318"/>
      <c r="C170" s="293" t="s">
        <v>1144</v>
      </c>
      <c r="D170" s="293"/>
      <c r="E170" s="293"/>
      <c r="F170" s="316" t="s">
        <v>1095</v>
      </c>
      <c r="G170" s="293"/>
      <c r="H170" s="293" t="s">
        <v>1145</v>
      </c>
      <c r="I170" s="293" t="s">
        <v>1097</v>
      </c>
      <c r="J170" s="293" t="s">
        <v>1146</v>
      </c>
      <c r="K170" s="341"/>
    </row>
    <row r="171" s="1" customFormat="1" ht="15" customHeight="1">
      <c r="B171" s="318"/>
      <c r="C171" s="293" t="s">
        <v>1043</v>
      </c>
      <c r="D171" s="293"/>
      <c r="E171" s="293"/>
      <c r="F171" s="316" t="s">
        <v>1095</v>
      </c>
      <c r="G171" s="293"/>
      <c r="H171" s="293" t="s">
        <v>1162</v>
      </c>
      <c r="I171" s="293" t="s">
        <v>1097</v>
      </c>
      <c r="J171" s="293" t="s">
        <v>1146</v>
      </c>
      <c r="K171" s="341"/>
    </row>
    <row r="172" s="1" customFormat="1" ht="15" customHeight="1">
      <c r="B172" s="318"/>
      <c r="C172" s="293" t="s">
        <v>1100</v>
      </c>
      <c r="D172" s="293"/>
      <c r="E172" s="293"/>
      <c r="F172" s="316" t="s">
        <v>1101</v>
      </c>
      <c r="G172" s="293"/>
      <c r="H172" s="293" t="s">
        <v>1162</v>
      </c>
      <c r="I172" s="293" t="s">
        <v>1097</v>
      </c>
      <c r="J172" s="293">
        <v>50</v>
      </c>
      <c r="K172" s="341"/>
    </row>
    <row r="173" s="1" customFormat="1" ht="15" customHeight="1">
      <c r="B173" s="318"/>
      <c r="C173" s="293" t="s">
        <v>1103</v>
      </c>
      <c r="D173" s="293"/>
      <c r="E173" s="293"/>
      <c r="F173" s="316" t="s">
        <v>1095</v>
      </c>
      <c r="G173" s="293"/>
      <c r="H173" s="293" t="s">
        <v>1162</v>
      </c>
      <c r="I173" s="293" t="s">
        <v>1105</v>
      </c>
      <c r="J173" s="293"/>
      <c r="K173" s="341"/>
    </row>
    <row r="174" s="1" customFormat="1" ht="15" customHeight="1">
      <c r="B174" s="318"/>
      <c r="C174" s="293" t="s">
        <v>1114</v>
      </c>
      <c r="D174" s="293"/>
      <c r="E174" s="293"/>
      <c r="F174" s="316" t="s">
        <v>1101</v>
      </c>
      <c r="G174" s="293"/>
      <c r="H174" s="293" t="s">
        <v>1162</v>
      </c>
      <c r="I174" s="293" t="s">
        <v>1097</v>
      </c>
      <c r="J174" s="293">
        <v>50</v>
      </c>
      <c r="K174" s="341"/>
    </row>
    <row r="175" s="1" customFormat="1" ht="15" customHeight="1">
      <c r="B175" s="318"/>
      <c r="C175" s="293" t="s">
        <v>1122</v>
      </c>
      <c r="D175" s="293"/>
      <c r="E175" s="293"/>
      <c r="F175" s="316" t="s">
        <v>1101</v>
      </c>
      <c r="G175" s="293"/>
      <c r="H175" s="293" t="s">
        <v>1162</v>
      </c>
      <c r="I175" s="293" t="s">
        <v>1097</v>
      </c>
      <c r="J175" s="293">
        <v>50</v>
      </c>
      <c r="K175" s="341"/>
    </row>
    <row r="176" s="1" customFormat="1" ht="15" customHeight="1">
      <c r="B176" s="318"/>
      <c r="C176" s="293" t="s">
        <v>1120</v>
      </c>
      <c r="D176" s="293"/>
      <c r="E176" s="293"/>
      <c r="F176" s="316" t="s">
        <v>1101</v>
      </c>
      <c r="G176" s="293"/>
      <c r="H176" s="293" t="s">
        <v>1162</v>
      </c>
      <c r="I176" s="293" t="s">
        <v>1097</v>
      </c>
      <c r="J176" s="293">
        <v>50</v>
      </c>
      <c r="K176" s="341"/>
    </row>
    <row r="177" s="1" customFormat="1" ht="15" customHeight="1">
      <c r="B177" s="318"/>
      <c r="C177" s="293" t="s">
        <v>114</v>
      </c>
      <c r="D177" s="293"/>
      <c r="E177" s="293"/>
      <c r="F177" s="316" t="s">
        <v>1095</v>
      </c>
      <c r="G177" s="293"/>
      <c r="H177" s="293" t="s">
        <v>1163</v>
      </c>
      <c r="I177" s="293" t="s">
        <v>1164</v>
      </c>
      <c r="J177" s="293"/>
      <c r="K177" s="341"/>
    </row>
    <row r="178" s="1" customFormat="1" ht="15" customHeight="1">
      <c r="B178" s="318"/>
      <c r="C178" s="293" t="s">
        <v>54</v>
      </c>
      <c r="D178" s="293"/>
      <c r="E178" s="293"/>
      <c r="F178" s="316" t="s">
        <v>1095</v>
      </c>
      <c r="G178" s="293"/>
      <c r="H178" s="293" t="s">
        <v>1165</v>
      </c>
      <c r="I178" s="293" t="s">
        <v>1166</v>
      </c>
      <c r="J178" s="293">
        <v>1</v>
      </c>
      <c r="K178" s="341"/>
    </row>
    <row r="179" s="1" customFormat="1" ht="15" customHeight="1">
      <c r="B179" s="318"/>
      <c r="C179" s="293" t="s">
        <v>50</v>
      </c>
      <c r="D179" s="293"/>
      <c r="E179" s="293"/>
      <c r="F179" s="316" t="s">
        <v>1095</v>
      </c>
      <c r="G179" s="293"/>
      <c r="H179" s="293" t="s">
        <v>1167</v>
      </c>
      <c r="I179" s="293" t="s">
        <v>1097</v>
      </c>
      <c r="J179" s="293">
        <v>20</v>
      </c>
      <c r="K179" s="341"/>
    </row>
    <row r="180" s="1" customFormat="1" ht="15" customHeight="1">
      <c r="B180" s="318"/>
      <c r="C180" s="293" t="s">
        <v>51</v>
      </c>
      <c r="D180" s="293"/>
      <c r="E180" s="293"/>
      <c r="F180" s="316" t="s">
        <v>1095</v>
      </c>
      <c r="G180" s="293"/>
      <c r="H180" s="293" t="s">
        <v>1168</v>
      </c>
      <c r="I180" s="293" t="s">
        <v>1097</v>
      </c>
      <c r="J180" s="293">
        <v>255</v>
      </c>
      <c r="K180" s="341"/>
    </row>
    <row r="181" s="1" customFormat="1" ht="15" customHeight="1">
      <c r="B181" s="318"/>
      <c r="C181" s="293" t="s">
        <v>115</v>
      </c>
      <c r="D181" s="293"/>
      <c r="E181" s="293"/>
      <c r="F181" s="316" t="s">
        <v>1095</v>
      </c>
      <c r="G181" s="293"/>
      <c r="H181" s="293" t="s">
        <v>1059</v>
      </c>
      <c r="I181" s="293" t="s">
        <v>1097</v>
      </c>
      <c r="J181" s="293">
        <v>10</v>
      </c>
      <c r="K181" s="341"/>
    </row>
    <row r="182" s="1" customFormat="1" ht="15" customHeight="1">
      <c r="B182" s="318"/>
      <c r="C182" s="293" t="s">
        <v>116</v>
      </c>
      <c r="D182" s="293"/>
      <c r="E182" s="293"/>
      <c r="F182" s="316" t="s">
        <v>1095</v>
      </c>
      <c r="G182" s="293"/>
      <c r="H182" s="293" t="s">
        <v>1169</v>
      </c>
      <c r="I182" s="293" t="s">
        <v>1130</v>
      </c>
      <c r="J182" s="293"/>
      <c r="K182" s="341"/>
    </row>
    <row r="183" s="1" customFormat="1" ht="15" customHeight="1">
      <c r="B183" s="318"/>
      <c r="C183" s="293" t="s">
        <v>1170</v>
      </c>
      <c r="D183" s="293"/>
      <c r="E183" s="293"/>
      <c r="F183" s="316" t="s">
        <v>1095</v>
      </c>
      <c r="G183" s="293"/>
      <c r="H183" s="293" t="s">
        <v>1171</v>
      </c>
      <c r="I183" s="293" t="s">
        <v>1130</v>
      </c>
      <c r="J183" s="293"/>
      <c r="K183" s="341"/>
    </row>
    <row r="184" s="1" customFormat="1" ht="15" customHeight="1">
      <c r="B184" s="318"/>
      <c r="C184" s="293" t="s">
        <v>1159</v>
      </c>
      <c r="D184" s="293"/>
      <c r="E184" s="293"/>
      <c r="F184" s="316" t="s">
        <v>1095</v>
      </c>
      <c r="G184" s="293"/>
      <c r="H184" s="293" t="s">
        <v>1172</v>
      </c>
      <c r="I184" s="293" t="s">
        <v>1130</v>
      </c>
      <c r="J184" s="293"/>
      <c r="K184" s="341"/>
    </row>
    <row r="185" s="1" customFormat="1" ht="15" customHeight="1">
      <c r="B185" s="318"/>
      <c r="C185" s="293" t="s">
        <v>118</v>
      </c>
      <c r="D185" s="293"/>
      <c r="E185" s="293"/>
      <c r="F185" s="316" t="s">
        <v>1101</v>
      </c>
      <c r="G185" s="293"/>
      <c r="H185" s="293" t="s">
        <v>1173</v>
      </c>
      <c r="I185" s="293" t="s">
        <v>1097</v>
      </c>
      <c r="J185" s="293">
        <v>50</v>
      </c>
      <c r="K185" s="341"/>
    </row>
    <row r="186" s="1" customFormat="1" ht="15" customHeight="1">
      <c r="B186" s="318"/>
      <c r="C186" s="293" t="s">
        <v>1174</v>
      </c>
      <c r="D186" s="293"/>
      <c r="E186" s="293"/>
      <c r="F186" s="316" t="s">
        <v>1101</v>
      </c>
      <c r="G186" s="293"/>
      <c r="H186" s="293" t="s">
        <v>1175</v>
      </c>
      <c r="I186" s="293" t="s">
        <v>1176</v>
      </c>
      <c r="J186" s="293"/>
      <c r="K186" s="341"/>
    </row>
    <row r="187" s="1" customFormat="1" ht="15" customHeight="1">
      <c r="B187" s="318"/>
      <c r="C187" s="293" t="s">
        <v>1177</v>
      </c>
      <c r="D187" s="293"/>
      <c r="E187" s="293"/>
      <c r="F187" s="316" t="s">
        <v>1101</v>
      </c>
      <c r="G187" s="293"/>
      <c r="H187" s="293" t="s">
        <v>1178</v>
      </c>
      <c r="I187" s="293" t="s">
        <v>1176</v>
      </c>
      <c r="J187" s="293"/>
      <c r="K187" s="341"/>
    </row>
    <row r="188" s="1" customFormat="1" ht="15" customHeight="1">
      <c r="B188" s="318"/>
      <c r="C188" s="293" t="s">
        <v>1179</v>
      </c>
      <c r="D188" s="293"/>
      <c r="E188" s="293"/>
      <c r="F188" s="316" t="s">
        <v>1101</v>
      </c>
      <c r="G188" s="293"/>
      <c r="H188" s="293" t="s">
        <v>1180</v>
      </c>
      <c r="I188" s="293" t="s">
        <v>1176</v>
      </c>
      <c r="J188" s="293"/>
      <c r="K188" s="341"/>
    </row>
    <row r="189" s="1" customFormat="1" ht="15" customHeight="1">
      <c r="B189" s="318"/>
      <c r="C189" s="354" t="s">
        <v>1181</v>
      </c>
      <c r="D189" s="293"/>
      <c r="E189" s="293"/>
      <c r="F189" s="316" t="s">
        <v>1101</v>
      </c>
      <c r="G189" s="293"/>
      <c r="H189" s="293" t="s">
        <v>1182</v>
      </c>
      <c r="I189" s="293" t="s">
        <v>1183</v>
      </c>
      <c r="J189" s="355" t="s">
        <v>1184</v>
      </c>
      <c r="K189" s="341"/>
    </row>
    <row r="190" s="17" customFormat="1" ht="15" customHeight="1">
      <c r="B190" s="356"/>
      <c r="C190" s="357" t="s">
        <v>1185</v>
      </c>
      <c r="D190" s="358"/>
      <c r="E190" s="358"/>
      <c r="F190" s="359" t="s">
        <v>1101</v>
      </c>
      <c r="G190" s="358"/>
      <c r="H190" s="358" t="s">
        <v>1186</v>
      </c>
      <c r="I190" s="358" t="s">
        <v>1183</v>
      </c>
      <c r="J190" s="360" t="s">
        <v>1184</v>
      </c>
      <c r="K190" s="361"/>
    </row>
    <row r="191" s="1" customFormat="1" ht="15" customHeight="1">
      <c r="B191" s="318"/>
      <c r="C191" s="354" t="s">
        <v>39</v>
      </c>
      <c r="D191" s="293"/>
      <c r="E191" s="293"/>
      <c r="F191" s="316" t="s">
        <v>1095</v>
      </c>
      <c r="G191" s="293"/>
      <c r="H191" s="290" t="s">
        <v>1187</v>
      </c>
      <c r="I191" s="293" t="s">
        <v>1188</v>
      </c>
      <c r="J191" s="293"/>
      <c r="K191" s="341"/>
    </row>
    <row r="192" s="1" customFormat="1" ht="15" customHeight="1">
      <c r="B192" s="318"/>
      <c r="C192" s="354" t="s">
        <v>1189</v>
      </c>
      <c r="D192" s="293"/>
      <c r="E192" s="293"/>
      <c r="F192" s="316" t="s">
        <v>1095</v>
      </c>
      <c r="G192" s="293"/>
      <c r="H192" s="293" t="s">
        <v>1190</v>
      </c>
      <c r="I192" s="293" t="s">
        <v>1130</v>
      </c>
      <c r="J192" s="293"/>
      <c r="K192" s="341"/>
    </row>
    <row r="193" s="1" customFormat="1" ht="15" customHeight="1">
      <c r="B193" s="318"/>
      <c r="C193" s="354" t="s">
        <v>1191</v>
      </c>
      <c r="D193" s="293"/>
      <c r="E193" s="293"/>
      <c r="F193" s="316" t="s">
        <v>1095</v>
      </c>
      <c r="G193" s="293"/>
      <c r="H193" s="293" t="s">
        <v>1192</v>
      </c>
      <c r="I193" s="293" t="s">
        <v>1130</v>
      </c>
      <c r="J193" s="293"/>
      <c r="K193" s="341"/>
    </row>
    <row r="194" s="1" customFormat="1" ht="15" customHeight="1">
      <c r="B194" s="318"/>
      <c r="C194" s="354" t="s">
        <v>1193</v>
      </c>
      <c r="D194" s="293"/>
      <c r="E194" s="293"/>
      <c r="F194" s="316" t="s">
        <v>1101</v>
      </c>
      <c r="G194" s="293"/>
      <c r="H194" s="293" t="s">
        <v>1194</v>
      </c>
      <c r="I194" s="293" t="s">
        <v>1130</v>
      </c>
      <c r="J194" s="293"/>
      <c r="K194" s="341"/>
    </row>
    <row r="195" s="1" customFormat="1" ht="15" customHeight="1">
      <c r="B195" s="347"/>
      <c r="C195" s="362"/>
      <c r="D195" s="327"/>
      <c r="E195" s="327"/>
      <c r="F195" s="327"/>
      <c r="G195" s="327"/>
      <c r="H195" s="327"/>
      <c r="I195" s="327"/>
      <c r="J195" s="327"/>
      <c r="K195" s="348"/>
    </row>
    <row r="196" s="1" customFormat="1" ht="18.75" customHeight="1">
      <c r="B196" s="329"/>
      <c r="C196" s="339"/>
      <c r="D196" s="339"/>
      <c r="E196" s="339"/>
      <c r="F196" s="349"/>
      <c r="G196" s="339"/>
      <c r="H196" s="339"/>
      <c r="I196" s="339"/>
      <c r="J196" s="339"/>
      <c r="K196" s="329"/>
    </row>
    <row r="197" s="1" customFormat="1" ht="18.75" customHeight="1">
      <c r="B197" s="329"/>
      <c r="C197" s="339"/>
      <c r="D197" s="339"/>
      <c r="E197" s="339"/>
      <c r="F197" s="349"/>
      <c r="G197" s="339"/>
      <c r="H197" s="339"/>
      <c r="I197" s="339"/>
      <c r="J197" s="339"/>
      <c r="K197" s="329"/>
    </row>
    <row r="198" s="1" customFormat="1" ht="18.75" customHeight="1">
      <c r="B198" s="301"/>
      <c r="C198" s="301"/>
      <c r="D198" s="301"/>
      <c r="E198" s="301"/>
      <c r="F198" s="301"/>
      <c r="G198" s="301"/>
      <c r="H198" s="301"/>
      <c r="I198" s="301"/>
      <c r="J198" s="301"/>
      <c r="K198" s="301"/>
    </row>
    <row r="199" s="1" customFormat="1" ht="13.5">
      <c r="B199" s="280"/>
      <c r="C199" s="281"/>
      <c r="D199" s="281"/>
      <c r="E199" s="281"/>
      <c r="F199" s="281"/>
      <c r="G199" s="281"/>
      <c r="H199" s="281"/>
      <c r="I199" s="281"/>
      <c r="J199" s="281"/>
      <c r="K199" s="282"/>
    </row>
    <row r="200" s="1" customFormat="1" ht="21">
      <c r="B200" s="283"/>
      <c r="C200" s="284" t="s">
        <v>1195</v>
      </c>
      <c r="D200" s="284"/>
      <c r="E200" s="284"/>
      <c r="F200" s="284"/>
      <c r="G200" s="284"/>
      <c r="H200" s="284"/>
      <c r="I200" s="284"/>
      <c r="J200" s="284"/>
      <c r="K200" s="285"/>
    </row>
    <row r="201" s="1" customFormat="1" ht="25.5" customHeight="1">
      <c r="B201" s="283"/>
      <c r="C201" s="363" t="s">
        <v>1196</v>
      </c>
      <c r="D201" s="363"/>
      <c r="E201" s="363"/>
      <c r="F201" s="363" t="s">
        <v>1197</v>
      </c>
      <c r="G201" s="364"/>
      <c r="H201" s="363" t="s">
        <v>1198</v>
      </c>
      <c r="I201" s="363"/>
      <c r="J201" s="363"/>
      <c r="K201" s="285"/>
    </row>
    <row r="202" s="1" customFormat="1" ht="5.25" customHeight="1">
      <c r="B202" s="318"/>
      <c r="C202" s="313"/>
      <c r="D202" s="313"/>
      <c r="E202" s="313"/>
      <c r="F202" s="313"/>
      <c r="G202" s="339"/>
      <c r="H202" s="313"/>
      <c r="I202" s="313"/>
      <c r="J202" s="313"/>
      <c r="K202" s="341"/>
    </row>
    <row r="203" s="1" customFormat="1" ht="15" customHeight="1">
      <c r="B203" s="318"/>
      <c r="C203" s="293" t="s">
        <v>1188</v>
      </c>
      <c r="D203" s="293"/>
      <c r="E203" s="293"/>
      <c r="F203" s="316" t="s">
        <v>40</v>
      </c>
      <c r="G203" s="293"/>
      <c r="H203" s="293" t="s">
        <v>1199</v>
      </c>
      <c r="I203" s="293"/>
      <c r="J203" s="293"/>
      <c r="K203" s="341"/>
    </row>
    <row r="204" s="1" customFormat="1" ht="15" customHeight="1">
      <c r="B204" s="318"/>
      <c r="C204" s="293"/>
      <c r="D204" s="293"/>
      <c r="E204" s="293"/>
      <c r="F204" s="316" t="s">
        <v>41</v>
      </c>
      <c r="G204" s="293"/>
      <c r="H204" s="293" t="s">
        <v>1200</v>
      </c>
      <c r="I204" s="293"/>
      <c r="J204" s="293"/>
      <c r="K204" s="341"/>
    </row>
    <row r="205" s="1" customFormat="1" ht="15" customHeight="1">
      <c r="B205" s="318"/>
      <c r="C205" s="293"/>
      <c r="D205" s="293"/>
      <c r="E205" s="293"/>
      <c r="F205" s="316" t="s">
        <v>44</v>
      </c>
      <c r="G205" s="293"/>
      <c r="H205" s="293" t="s">
        <v>1201</v>
      </c>
      <c r="I205" s="293"/>
      <c r="J205" s="293"/>
      <c r="K205" s="341"/>
    </row>
    <row r="206" s="1" customFormat="1" ht="15" customHeight="1">
      <c r="B206" s="318"/>
      <c r="C206" s="293"/>
      <c r="D206" s="293"/>
      <c r="E206" s="293"/>
      <c r="F206" s="316" t="s">
        <v>42</v>
      </c>
      <c r="G206" s="293"/>
      <c r="H206" s="293" t="s">
        <v>1202</v>
      </c>
      <c r="I206" s="293"/>
      <c r="J206" s="293"/>
      <c r="K206" s="341"/>
    </row>
    <row r="207" s="1" customFormat="1" ht="15" customHeight="1">
      <c r="B207" s="318"/>
      <c r="C207" s="293"/>
      <c r="D207" s="293"/>
      <c r="E207" s="293"/>
      <c r="F207" s="316" t="s">
        <v>43</v>
      </c>
      <c r="G207" s="293"/>
      <c r="H207" s="293" t="s">
        <v>1203</v>
      </c>
      <c r="I207" s="293"/>
      <c r="J207" s="293"/>
      <c r="K207" s="341"/>
    </row>
    <row r="208" s="1" customFormat="1" ht="15" customHeight="1">
      <c r="B208" s="318"/>
      <c r="C208" s="293"/>
      <c r="D208" s="293"/>
      <c r="E208" s="293"/>
      <c r="F208" s="316"/>
      <c r="G208" s="293"/>
      <c r="H208" s="293"/>
      <c r="I208" s="293"/>
      <c r="J208" s="293"/>
      <c r="K208" s="341"/>
    </row>
    <row r="209" s="1" customFormat="1" ht="15" customHeight="1">
      <c r="B209" s="318"/>
      <c r="C209" s="293" t="s">
        <v>1142</v>
      </c>
      <c r="D209" s="293"/>
      <c r="E209" s="293"/>
      <c r="F209" s="316" t="s">
        <v>76</v>
      </c>
      <c r="G209" s="293"/>
      <c r="H209" s="293" t="s">
        <v>1204</v>
      </c>
      <c r="I209" s="293"/>
      <c r="J209" s="293"/>
      <c r="K209" s="341"/>
    </row>
    <row r="210" s="1" customFormat="1" ht="15" customHeight="1">
      <c r="B210" s="318"/>
      <c r="C210" s="293"/>
      <c r="D210" s="293"/>
      <c r="E210" s="293"/>
      <c r="F210" s="316" t="s">
        <v>1038</v>
      </c>
      <c r="G210" s="293"/>
      <c r="H210" s="293" t="s">
        <v>1039</v>
      </c>
      <c r="I210" s="293"/>
      <c r="J210" s="293"/>
      <c r="K210" s="341"/>
    </row>
    <row r="211" s="1" customFormat="1" ht="15" customHeight="1">
      <c r="B211" s="318"/>
      <c r="C211" s="293"/>
      <c r="D211" s="293"/>
      <c r="E211" s="293"/>
      <c r="F211" s="316" t="s">
        <v>1036</v>
      </c>
      <c r="G211" s="293"/>
      <c r="H211" s="293" t="s">
        <v>1205</v>
      </c>
      <c r="I211" s="293"/>
      <c r="J211" s="293"/>
      <c r="K211" s="341"/>
    </row>
    <row r="212" s="1" customFormat="1" ht="15" customHeight="1">
      <c r="B212" s="365"/>
      <c r="C212" s="293"/>
      <c r="D212" s="293"/>
      <c r="E212" s="293"/>
      <c r="F212" s="316" t="s">
        <v>96</v>
      </c>
      <c r="G212" s="354"/>
      <c r="H212" s="345" t="s">
        <v>1040</v>
      </c>
      <c r="I212" s="345"/>
      <c r="J212" s="345"/>
      <c r="K212" s="366"/>
    </row>
    <row r="213" s="1" customFormat="1" ht="15" customHeight="1">
      <c r="B213" s="365"/>
      <c r="C213" s="293"/>
      <c r="D213" s="293"/>
      <c r="E213" s="293"/>
      <c r="F213" s="316" t="s">
        <v>1041</v>
      </c>
      <c r="G213" s="354"/>
      <c r="H213" s="345" t="s">
        <v>1020</v>
      </c>
      <c r="I213" s="345"/>
      <c r="J213" s="345"/>
      <c r="K213" s="366"/>
    </row>
    <row r="214" s="1" customFormat="1" ht="15" customHeight="1">
      <c r="B214" s="365"/>
      <c r="C214" s="293"/>
      <c r="D214" s="293"/>
      <c r="E214" s="293"/>
      <c r="F214" s="316"/>
      <c r="G214" s="354"/>
      <c r="H214" s="345"/>
      <c r="I214" s="345"/>
      <c r="J214" s="345"/>
      <c r="K214" s="366"/>
    </row>
    <row r="215" s="1" customFormat="1" ht="15" customHeight="1">
      <c r="B215" s="365"/>
      <c r="C215" s="293" t="s">
        <v>1166</v>
      </c>
      <c r="D215" s="293"/>
      <c r="E215" s="293"/>
      <c r="F215" s="316">
        <v>1</v>
      </c>
      <c r="G215" s="354"/>
      <c r="H215" s="345" t="s">
        <v>1206</v>
      </c>
      <c r="I215" s="345"/>
      <c r="J215" s="345"/>
      <c r="K215" s="366"/>
    </row>
    <row r="216" s="1" customFormat="1" ht="15" customHeight="1">
      <c r="B216" s="365"/>
      <c r="C216" s="293"/>
      <c r="D216" s="293"/>
      <c r="E216" s="293"/>
      <c r="F216" s="316">
        <v>2</v>
      </c>
      <c r="G216" s="354"/>
      <c r="H216" s="345" t="s">
        <v>1207</v>
      </c>
      <c r="I216" s="345"/>
      <c r="J216" s="345"/>
      <c r="K216" s="366"/>
    </row>
    <row r="217" s="1" customFormat="1" ht="15" customHeight="1">
      <c r="B217" s="365"/>
      <c r="C217" s="293"/>
      <c r="D217" s="293"/>
      <c r="E217" s="293"/>
      <c r="F217" s="316">
        <v>3</v>
      </c>
      <c r="G217" s="354"/>
      <c r="H217" s="345" t="s">
        <v>1208</v>
      </c>
      <c r="I217" s="345"/>
      <c r="J217" s="345"/>
      <c r="K217" s="366"/>
    </row>
    <row r="218" s="1" customFormat="1" ht="15" customHeight="1">
      <c r="B218" s="365"/>
      <c r="C218" s="293"/>
      <c r="D218" s="293"/>
      <c r="E218" s="293"/>
      <c r="F218" s="316">
        <v>4</v>
      </c>
      <c r="G218" s="354"/>
      <c r="H218" s="345" t="s">
        <v>1209</v>
      </c>
      <c r="I218" s="345"/>
      <c r="J218" s="345"/>
      <c r="K218" s="366"/>
    </row>
    <row r="219" s="1" customFormat="1" ht="12.75" customHeight="1">
      <c r="B219" s="367"/>
      <c r="C219" s="368"/>
      <c r="D219" s="368"/>
      <c r="E219" s="368"/>
      <c r="F219" s="368"/>
      <c r="G219" s="368"/>
      <c r="H219" s="368"/>
      <c r="I219" s="368"/>
      <c r="J219" s="368"/>
      <c r="K219" s="36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DESKTOP-9U1HJA3\Magpie</dc:creator>
  <cp:lastModifiedBy>DESKTOP-9U1HJA3\Magpie</cp:lastModifiedBy>
  <dcterms:created xsi:type="dcterms:W3CDTF">2024-03-22T17:14:06Z</dcterms:created>
  <dcterms:modified xsi:type="dcterms:W3CDTF">2024-03-22T17:14:17Z</dcterms:modified>
</cp:coreProperties>
</file>