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B4D401 - SO 201a  Most ..." sheetId="2" r:id="rId2"/>
    <sheet name="SKB4D402 - SO 201b  Římso..." sheetId="3" r:id="rId3"/>
    <sheet name="SKB4D404 - Veřelné osvětlení" sheetId="4" r:id="rId4"/>
    <sheet name="SKB4D405 - VON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'SKB4D401 - SO 201a  Most ...'!$C$91:$K$910</definedName>
    <definedName name="_xlnm.Print_Area" localSheetId="1">'SKB4D401 - SO 201a  Most ...'!$C$4:$J$39,'SKB4D401 - SO 201a  Most ...'!$C$45:$J$73,'SKB4D401 - SO 201a  Most ...'!$C$79:$K$910</definedName>
    <definedName name="_xlnm._FilterDatabase" localSheetId="2" hidden="1">'SKB4D402 - SO 201b  Římso...'!$C$87:$K$150</definedName>
    <definedName name="_xlnm.Print_Area" localSheetId="2">'SKB4D402 - SO 201b  Římso...'!$C$4:$J$39,'SKB4D402 - SO 201b  Římso...'!$C$45:$J$69,'SKB4D402 - SO 201b  Římso...'!$C$75:$K$150</definedName>
    <definedName name="_xlnm._FilterDatabase" localSheetId="3" hidden="1">'SKB4D404 - Veřelné osvětlení'!$C$84:$K$193</definedName>
    <definedName name="_xlnm.Print_Area" localSheetId="3">'SKB4D404 - Veřelné osvětlení'!$C$4:$J$39,'SKB4D404 - Veřelné osvětlení'!$C$45:$J$66,'SKB4D404 - Veřelné osvětlení'!$C$72:$K$193</definedName>
    <definedName name="_xlnm._FilterDatabase" localSheetId="4" hidden="1">'SKB4D405 - VON'!$C$87:$K$137</definedName>
    <definedName name="_xlnm.Print_Area" localSheetId="4">'SKB4D405 - VON'!$C$4:$J$39,'SKB4D405 - VON'!$C$45:$J$69,'SKB4D405 - VON'!$C$75:$K$137</definedName>
    <definedName name="_xlnm.Print_Area" localSheetId="5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'SKB4D401 - SO 201a  Most ...'!$91:$91</definedName>
    <definedName name="_xlnm.Print_Titles" localSheetId="2">'SKB4D402 - SO 201b  Římso...'!$87:$87</definedName>
    <definedName name="_xlnm.Print_Titles" localSheetId="3">'SKB4D404 - Veřelné osvětlení'!$84:$84</definedName>
    <definedName name="_xlnm.Print_Titles" localSheetId="4">'SKB4D405 - VON'!$87:$87</definedName>
  </definedNames>
  <calcPr fullCalcOnLoad="1"/>
</workbook>
</file>

<file path=xl/sharedStrings.xml><?xml version="1.0" encoding="utf-8"?>
<sst xmlns="http://schemas.openxmlformats.org/spreadsheetml/2006/main" count="11231" uniqueCount="1615">
  <si>
    <t>Export Komplet</t>
  </si>
  <si>
    <t>VZ</t>
  </si>
  <si>
    <t>2.0</t>
  </si>
  <si>
    <t>ZAMOK</t>
  </si>
  <si>
    <t>False</t>
  </si>
  <si>
    <t>{57f5fb15-4e7b-4678-8ded-88357e5527b2}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</si>
  <si>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</si>
  <si>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</si>
  <si>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</si>
  <si>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</si>
  <si>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</si>
  <si>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</si>
  <si>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</si>
  <si>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</si>
  <si>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SKB4D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</si>
  <si>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</si>
  <si>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</si>
  <si>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Most KT 08 u hlavní pošty v Klatovech</t>
  </si>
  <si>
    <t>KSO:</t>
  </si>
  <si>
    <t/>
  </si>
  <si>
    <t>CC-CZ:</t>
  </si>
  <si>
    <t>Místo:</t>
  </si>
  <si>
    <t xml:space="preserve"> </t>
  </si>
  <si>
    <t>Datum:</t>
  </si>
  <si>
    <t>3. 4. 2024</t>
  </si>
  <si>
    <t>Zadavatel:</t>
  </si>
  <si>
    <t>IČ:</t>
  </si>
  <si>
    <t>00255661</t>
  </si>
  <si>
    <t>Město Klatovy</t>
  </si>
  <si>
    <t>DIČ:</t>
  </si>
  <si>
    <t>CZ00255661</t>
  </si>
  <si>
    <t>Uchazeč:</t>
  </si>
  <si>
    <t>Vyplň údaj</t>
  </si>
  <si>
    <t>Projektant:</t>
  </si>
  <si>
    <t>13890450</t>
  </si>
  <si>
    <t>Projekční kancelář Ing.Škubalová</t>
  </si>
  <si>
    <t>CZ5651090258</t>
  </si>
  <si>
    <t>True</t>
  </si>
  <si>
    <t>Zpracovatel:</t>
  </si>
  <si>
    <t>11628626</t>
  </si>
  <si>
    <t>Straka</t>
  </si>
  <si>
    <t>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</si>
  <si>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</si>
  <si>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</si>
  <si>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</si>
  <si>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</si>
  <si>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</si>
  <si>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</si>
  <si>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</si>
  <si>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</si>
  <si>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</si>
  <si>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</si>
  <si>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</si>
  <si>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</si>
  <si>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</si>
  <si>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</si>
  <si>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</si>
  <si>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</si>
  <si>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</si>
  <si>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</si>
  <si>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</si>
  <si>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</si>
  <si>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</si>
  <si>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</si>
  <si>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</si>
  <si>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</si>
  <si>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</si>
  <si>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</si>
  <si>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</si>
  <si>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</si>
  <si>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</si>
  <si>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</si>
  <si>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</si>
  <si>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</si>
  <si>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</si>
  <si>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</si>
  <si>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</si>
  <si>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</si>
  <si>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</si>
  <si>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</si>
  <si>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</si>
  <si>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</si>
  <si>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</si>
  <si>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SKB4D401</t>
  </si>
  <si>
    <t>SO 201a  Most KT 08</t>
  </si>
  <si>
    <t>STA</t>
  </si>
  <si>
    <t>1</t>
  </si>
  <si>
    <t>{d3546a42-1925-469c-b744-3a8ac1a988a5}</t>
  </si>
  <si>
    <t>2</t>
  </si>
  <si>
    <t>SKB4D402</t>
  </si>
  <si>
    <t>SO 201b  Římsové prefabrikáty</t>
  </si>
  <si>
    <t>{27f74cc3-4dcd-4bd9-a4b4-9d234de78f77}</t>
  </si>
  <si>
    <t>SKB4D404</t>
  </si>
  <si>
    <t>Veřelné osvětlení</t>
  </si>
  <si>
    <t>{f4da6e8c-58d8-40a8-bc38-bc4a19663a54}</t>
  </si>
  <si>
    <t>SKB4D405</t>
  </si>
  <si>
    <t>VON</t>
  </si>
  <si>
    <t>{089b21dd-518c-4c16-86ee-e2a91b14b891}</t>
  </si>
  <si>
    <t>KRYCÍ LIST SOUPISU PRACÍ</t>
  </si>
  <si>
    <t>Objekt:</t>
  </si>
  <si>
    <t>SKB4D401 - SO 201a  Most KT 08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</si>
  <si>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</si>
  <si>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</si>
  <si>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</si>
  <si>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</si>
  <si>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</si>
  <si>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</si>
  <si>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</si>
  <si>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</si>
  <si>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</si>
  <si>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</si>
  <si>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</si>
  <si>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</si>
  <si>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</si>
  <si>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</si>
  <si>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</si>
  <si>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</si>
  <si>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</si>
  <si>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</si>
  <si>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</si>
  <si>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</si>
  <si>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</si>
  <si>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</si>
  <si>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</si>
  <si>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</si>
  <si>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</si>
  <si>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</si>
  <si>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</si>
  <si>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</si>
  <si>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</si>
  <si>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</si>
  <si>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</si>
  <si>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</si>
  <si>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</si>
  <si>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</si>
  <si>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</si>
  <si>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</si>
  <si>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</si>
  <si>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</si>
  <si>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2024 01</t>
  </si>
  <si>
    <t>4</t>
  </si>
  <si>
    <t>Online PSC</t>
  </si>
  <si>
    <t>https://podminky.urs.cz/item/CS_URS_2024_01/111251101</t>
  </si>
  <si>
    <t>VV</t>
  </si>
  <si>
    <t>4*2*8</t>
  </si>
  <si>
    <t>dle výpisu hl.výměr</t>
  </si>
  <si>
    <t>Součet</t>
  </si>
  <si>
    <t>111301111</t>
  </si>
  <si>
    <t>Sejmutí drnu tl. do 150 mm, v jakékoliv ploše</t>
  </si>
  <si>
    <t>https://podminky.urs.cz/item/CS_URS_2024_01/111301111</t>
  </si>
  <si>
    <t>30</t>
  </si>
  <si>
    <t>192</t>
  </si>
  <si>
    <t>112101102</t>
  </si>
  <si>
    <t>Odstranění stromů s odřezáním kmene a s odvětvením listnatých, průměru kmene přes 300 do 500 mm</t>
  </si>
  <si>
    <t>kus</t>
  </si>
  <si>
    <t>6</t>
  </si>
  <si>
    <t>https://podminky.urs.cz/item/CS_URS_2024_01/112101102</t>
  </si>
  <si>
    <t>193</t>
  </si>
  <si>
    <t>112101103</t>
  </si>
  <si>
    <t>Odstranění stromů s odřezáním kmene a s odvětvením listnatých, průměru kmene přes 500 do 700 mm</t>
  </si>
  <si>
    <t>8</t>
  </si>
  <si>
    <t>https://podminky.urs.cz/item/CS_URS_2024_01/112101103</t>
  </si>
  <si>
    <t>194</t>
  </si>
  <si>
    <t>112101104</t>
  </si>
  <si>
    <t>Odstranění stromů s odřezáním kmene a s odvětvením listnatých, průměru kmene přes 700 do 900 mm</t>
  </si>
  <si>
    <t>10</t>
  </si>
  <si>
    <t>https://podminky.urs.cz/item/CS_URS_2024_01/112101104</t>
  </si>
  <si>
    <t>195</t>
  </si>
  <si>
    <t>112155121</t>
  </si>
  <si>
    <t>Štěpkování s naložením na dopravní prostředek a odvozem do 20 km stromků a větví v zapojeném porostu, průměru kmene přes 300 do 500 mm</t>
  </si>
  <si>
    <t>https://podminky.urs.cz/item/CS_URS_2024_01/112155121</t>
  </si>
  <si>
    <t>196</t>
  </si>
  <si>
    <t>112155125</t>
  </si>
  <si>
    <t>Štěpkování s naložením na dopravní prostředek a odvozem do 20 km stromků a větví v zapojeném porostu, průměru kmene přes 500 do 700 mm</t>
  </si>
  <si>
    <t>14</t>
  </si>
  <si>
    <t>https://podminky.urs.cz/item/CS_URS_2024_01/112155125</t>
  </si>
  <si>
    <t>197</t>
  </si>
  <si>
    <t>112201112</t>
  </si>
  <si>
    <t>Odstranění pařezu v rovině nebo na svahu do 1:5 o průměru pařezu na řezné ploše přes 200 do 300 mm</t>
  </si>
  <si>
    <t>16</t>
  </si>
  <si>
    <t>https://podminky.urs.cz/item/CS_URS_2024_01/112201112</t>
  </si>
  <si>
    <t>3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</si>
  <si>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</si>
  <si>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</si>
  <si>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18</t>
  </si>
  <si>
    <t>https://podminky.urs.cz/item/CS_URS_2024_01/113106144</t>
  </si>
  <si>
    <t>153</t>
  </si>
  <si>
    <t>113107161</t>
  </si>
  <si>
    <t>Odstranění podkladů nebo krytů strojně plochy jednotlivě přes 50 m2 do 200 m2 s přemístěním hmot na skládku na vzdálenost do 20 m nebo s naložením na dopravní prostředek z kameniva hrubého drceného, o tl. vrstvy do 100 mm</t>
  </si>
  <si>
    <t>20</t>
  </si>
  <si>
    <t>https://podminky.urs.cz/item/CS_URS_2024_01/113107161</t>
  </si>
  <si>
    <t>97</t>
  </si>
  <si>
    <t>asf.chodník</t>
  </si>
  <si>
    <t>5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</si>
  <si>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</si>
  <si>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</si>
  <si>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22</t>
  </si>
  <si>
    <t>https://podminky.urs.cz/item/CS_URS_2024_01/113107162</t>
  </si>
  <si>
    <t>chodníky tl.200 mm</t>
  </si>
  <si>
    <t>250</t>
  </si>
  <si>
    <t>113107163R</t>
  </si>
  <si>
    <t>Odstranění podkladů nebo krytů strojně plochy jednotlivě přes 50 m2 do 200 m2 s přemístěním hmot na skládku na vzdálenost do 20 m nebo s naložením na dopravní prostředek z kameniva hrubého drceného, o tl. vrstvy přes 200 do 300 mm vč. odvozu a poplatku za skládku</t>
  </si>
  <si>
    <t>24</t>
  </si>
  <si>
    <t>84</t>
  </si>
  <si>
    <t xml:space="preserve">plocha z panelů </t>
  </si>
  <si>
    <t>7</t>
  </si>
  <si>
    <t>113107165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</si>
  <si>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</si>
  <si>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26</t>
  </si>
  <si>
    <t>https://podminky.urs.cz/item/CS_URS_2024_01/113107165</t>
  </si>
  <si>
    <t>326</t>
  </si>
  <si>
    <t>vozovka , dle výpisu hl.výměr</t>
  </si>
  <si>
    <t>113107182</t>
  </si>
  <si>
    <t>Odstranění podkladů nebo krytů strojně plochy jednotlivě přes 50 m2 do 200 m2 s přemístěním hmot na skládku na vzdálenost do 20 m nebo s naložením na dopravní prostředek živičných, o tl. vrstvy přes 50 do 100 mm</t>
  </si>
  <si>
    <t>28</t>
  </si>
  <si>
    <t>https://podminky.urs.cz/item/CS_URS_2024_01/113107182</t>
  </si>
  <si>
    <t>asf.chodník  80 mmm</t>
  </si>
  <si>
    <t>9</t>
  </si>
  <si>
    <t>113151111</t>
  </si>
  <si>
    <t>Rozebírání zpevněných ploch s přemístěním na skládku na vzdálenost do 20 m nebo s naložením na dopravní prostředek ze silničních panelů</t>
  </si>
  <si>
    <t>https://podminky.urs.cz/item/CS_URS_2024_01/113151111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</si>
  <si>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</si>
  <si>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</si>
  <si>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32</t>
  </si>
  <si>
    <t>https://podminky.urs.cz/item/CS_URS_2024_01/113154235</t>
  </si>
  <si>
    <t>176+413</t>
  </si>
  <si>
    <t>tl. 150 mm ,dle výpisu hl.výměr</t>
  </si>
  <si>
    <t>11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</si>
  <si>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</si>
  <si>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</si>
  <si>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</si>
  <si>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34</t>
  </si>
  <si>
    <t>https://podminky.urs.cz/item/CS_URS_2024_01/113201112</t>
  </si>
  <si>
    <t>88,2</t>
  </si>
  <si>
    <t>kamenné obr., dle výpisu hl.výměr</t>
  </si>
  <si>
    <t>113202111</t>
  </si>
  <si>
    <t>Vytrhání obrub s vybouráním lože, s přemístěním hmot na skládku na vzdálenost do 3 m nebo s naložením na dopravní prostředek z krajníků nebo obrubníků stojatých</t>
  </si>
  <si>
    <t>36</t>
  </si>
  <si>
    <t>https://podminky.urs.cz/item/CS_URS_2024_01/113202111</t>
  </si>
  <si>
    <t>13</t>
  </si>
  <si>
    <t>113204111</t>
  </si>
  <si>
    <t>Vytrhání obrub s vybouráním lože, s přemístěním hmot na skládku na vzdálenost do 3 m nebo s naložením na dopravní prostředek záhonových</t>
  </si>
  <si>
    <t>38</t>
  </si>
  <si>
    <t>https://podminky.urs.cz/item/CS_URS_2024_01/113204111</t>
  </si>
  <si>
    <t>115001107</t>
  </si>
  <si>
    <t>Převedení vody potrubím průměru DN 1000 ,zřízení i odstranění , vč. zemní hrázky</t>
  </si>
  <si>
    <t>40</t>
  </si>
  <si>
    <t>15</t>
  </si>
  <si>
    <t>115101201</t>
  </si>
  <si>
    <t>Čerpání vody na dopravní výšku do 10 m s uvažovaným průměrným přítokem do 500 l/min</t>
  </si>
  <si>
    <t>hod</t>
  </si>
  <si>
    <t>42</t>
  </si>
  <si>
    <t>https://podminky.urs.cz/item/CS_URS_2024_01/115101201</t>
  </si>
  <si>
    <t>720</t>
  </si>
  <si>
    <t>115101301</t>
  </si>
  <si>
    <t>Pohotovost záložní čerpací soupravy pro dopravní výšku do 10 m s uvažovaným průměrným přítokem do 500 l/min</t>
  </si>
  <si>
    <t>den</t>
  </si>
  <si>
    <t>44</t>
  </si>
  <si>
    <t>https://podminky.urs.cz/item/CS_URS_2024_01/115101301</t>
  </si>
  <si>
    <t>45</t>
  </si>
  <si>
    <t>17</t>
  </si>
  <si>
    <t>122452204</t>
  </si>
  <si>
    <t>Odkopávky a prokopávky nezapažené pro silnice a dálnice strojně v hornině třídy těžitelnosti II přes 100 do 500 m3</t>
  </si>
  <si>
    <t>m3</t>
  </si>
  <si>
    <t>46</t>
  </si>
  <si>
    <t>https://podminky.urs.cz/item/CS_URS_2024_01/122452204</t>
  </si>
  <si>
    <t>326*0,6</t>
  </si>
  <si>
    <t>dle výpisu hl..výměr</t>
  </si>
  <si>
    <t>124353100</t>
  </si>
  <si>
    <t>Vykopávky pro koryta vodotečí strojně v hornině třídy těžitelnosti II skupiny 4 do 100 m3</t>
  </si>
  <si>
    <t>48</t>
  </si>
  <si>
    <t>https://podminky.urs.cz/item/CS_URS_2024_01/124353100</t>
  </si>
  <si>
    <t>(10+2,5)*25*0,4</t>
  </si>
  <si>
    <t>19</t>
  </si>
  <si>
    <t>131313711</t>
  </si>
  <si>
    <t>Hloubení zapažených jam ručně s urovnáním dna do předepsaného profilu a spádu v hornině třídy těžitelnosti II skupiny 4 soudržných</t>
  </si>
  <si>
    <t>50</t>
  </si>
  <si>
    <t>https://podminky.urs.cz/item/CS_URS_2024_01/131313711</t>
  </si>
  <si>
    <t>28,35</t>
  </si>
  <si>
    <t>131351203</t>
  </si>
  <si>
    <t>Hloubení zapažených jam a zářezů strojně s urovnáním dna do předepsaného profilu a spádu v hornině třídy těžitelnosti II skupiny 4 přes 50 do 100 m3</t>
  </si>
  <si>
    <t>52</t>
  </si>
  <si>
    <t>https://podminky.urs.cz/item/CS_URS_2024_01/131351203</t>
  </si>
  <si>
    <t>2*((1,5+2)/2)*1,5*18-28,35</t>
  </si>
  <si>
    <t>dle výpisu hl.výměr, odpočet ručně</t>
  </si>
  <si>
    <t>132351102</t>
  </si>
  <si>
    <t>Hloubení nezapažených rýh šířky do 800 mm strojně s urovnáním dna do předepsaného profilu a spádu v hornině třídy těžitelnosti II skupiny 4 přes 20 do 50 m3</t>
  </si>
  <si>
    <t>54</t>
  </si>
  <si>
    <t>https://podminky.urs.cz/item/CS_URS_2024_01/132351102</t>
  </si>
  <si>
    <t>30*1*0,5</t>
  </si>
  <si>
    <t>dle výpisu hl. výměr</t>
  </si>
  <si>
    <t>132351252</t>
  </si>
  <si>
    <t>Hloubení nezapažených rýh šířky přes 800 do 2 000 mm strojně s urovnáním dna do předepsaného profilu a spádu v hornině třídy těžitelnosti II skupiny 4 přes 20 do 50 m3</t>
  </si>
  <si>
    <t>56</t>
  </si>
  <si>
    <t>https://podminky.urs.cz/item/CS_URS_2024_01/132351252</t>
  </si>
  <si>
    <t>8*2,5*1</t>
  </si>
  <si>
    <t>příp.UV , dle výpisu hl.výměr</t>
  </si>
  <si>
    <t>23</t>
  </si>
  <si>
    <t>162301501</t>
  </si>
  <si>
    <t>Vodorovné přemístění smýcených křovin do průměru kmene 100 mm na vzdálenost do 5 000 m</t>
  </si>
  <si>
    <t>58</t>
  </si>
  <si>
    <t>https://podminky.urs.cz/item/CS_URS_2024_01/162301501</t>
  </si>
  <si>
    <t>60</t>
  </si>
  <si>
    <t>198</t>
  </si>
  <si>
    <t>62</t>
  </si>
  <si>
    <t>25</t>
  </si>
  <si>
    <t>162301981</t>
  </si>
  <si>
    <t>Vodorovné přemístění smýcených křovin Příplatek k ceně za každých dalších i započatých 1 000 m</t>
  </si>
  <si>
    <t>64</t>
  </si>
  <si>
    <t>https://podminky.urs.cz/item/CS_URS_2024_01/162301981</t>
  </si>
  <si>
    <t>64*10</t>
  </si>
  <si>
    <t>66</t>
  </si>
  <si>
    <t>199</t>
  </si>
  <si>
    <t>68</t>
  </si>
  <si>
    <t>20*10</t>
  </si>
  <si>
    <t>27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</si>
  <si>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</si>
  <si>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</si>
  <si>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70</t>
  </si>
  <si>
    <t>https://podminky.urs.cz/item/CS_URS_2024_01/162751117</t>
  </si>
  <si>
    <t>odkop</t>
  </si>
  <si>
    <t>195,6</t>
  </si>
  <si>
    <t>28,35+66,15+15+20</t>
  </si>
  <si>
    <t>jámy,rýhy</t>
  </si>
  <si>
    <t>koryta vodotečí</t>
  </si>
  <si>
    <t>125</t>
  </si>
  <si>
    <t>72</t>
  </si>
  <si>
    <t>29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</si>
  <si>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</si>
  <si>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</si>
  <si>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74</t>
  </si>
  <si>
    <t>https://podminky.urs.cz/item/CS_URS_2024_01/162751119</t>
  </si>
  <si>
    <t>450,1*5</t>
  </si>
  <si>
    <t>76</t>
  </si>
  <si>
    <t>14,07*5</t>
  </si>
  <si>
    <t>31</t>
  </si>
  <si>
    <t>171201231</t>
  </si>
  <si>
    <t>Poplatek za uložení stavebního odpadu na recyklační skládce (skládkovné) zeminy a kamení zatříděného do Katalogu odpadů pod kódem 17 05 04</t>
  </si>
  <si>
    <t>t</t>
  </si>
  <si>
    <t>78</t>
  </si>
  <si>
    <t>https://podminky.urs.cz/item/CS_URS_2024_01/171201231</t>
  </si>
  <si>
    <t>450,10*1,9</t>
  </si>
  <si>
    <t>80</t>
  </si>
  <si>
    <t>33</t>
  </si>
  <si>
    <t>171251201</t>
  </si>
  <si>
    <t>Uložení sypaniny na skládky nebo meziskládky bez hutnění s upravením uložené sypaniny do předepsaného tvaru</t>
  </si>
  <si>
    <t>82</t>
  </si>
  <si>
    <t>https://podminky.urs.cz/item/CS_URS_2024_01/171251201</t>
  </si>
  <si>
    <t>450,1</t>
  </si>
  <si>
    <t>14,07</t>
  </si>
  <si>
    <t>zemina z pilot</t>
  </si>
  <si>
    <t>35</t>
  </si>
  <si>
    <t>174151101</t>
  </si>
  <si>
    <t>Zásyp sypaninou z jakékoliv horniny strojně s uložením výkopku ve vrstvách se zhutněním jam, šachet, rýh nebo kolem objektů v těchto vykopávkách</t>
  </si>
  <si>
    <t>86</t>
  </si>
  <si>
    <t>https://podminky.urs.cz/item/CS_URS_2024_01/174151101</t>
  </si>
  <si>
    <t>z nakup-materiálu</t>
  </si>
  <si>
    <t>2*13*1*1+8*2*1+4*5</t>
  </si>
  <si>
    <t>M</t>
  </si>
  <si>
    <t>58331200</t>
  </si>
  <si>
    <t>štěrkopísek netříděný</t>
  </si>
  <si>
    <t>88</t>
  </si>
  <si>
    <t>62*2 "Přepočtené koeficientem množství</t>
  </si>
  <si>
    <t>37</t>
  </si>
  <si>
    <t>181351003</t>
  </si>
  <si>
    <t>Rozprostření a urovnání ornice v rovině nebo ve svahu sklonu do 1:5 strojně při souvislé ploše do 100 m2, tl. vrstvy do 200 mm</t>
  </si>
  <si>
    <t>90</t>
  </si>
  <si>
    <t>https://podminky.urs.cz/item/CS_URS_2024_01/181351003</t>
  </si>
  <si>
    <t>10371500</t>
  </si>
  <si>
    <t>substrát pro trávníky VL</t>
  </si>
  <si>
    <t>92</t>
  </si>
  <si>
    <t>39</t>
  </si>
  <si>
    <t>181411131</t>
  </si>
  <si>
    <t>Založení trávníku na půdě předem připravené plochy do 1000 m2 výsevem včetně utažení parkového v rovině nebo na svahu do 1:5</t>
  </si>
  <si>
    <t>94</t>
  </si>
  <si>
    <t>https://podminky.urs.cz/item/CS_URS_2024_01/181411131</t>
  </si>
  <si>
    <t>00572410</t>
  </si>
  <si>
    <t>osivo směs travní parková</t>
  </si>
  <si>
    <t>kg</t>
  </si>
  <si>
    <t>96</t>
  </si>
  <si>
    <t>90*0,02 "Přepočtené koeficientem množství</t>
  </si>
  <si>
    <t>41</t>
  </si>
  <si>
    <t>181951111</t>
  </si>
  <si>
    <t>Úprava pláně vyrovnáním výškových rozdílů strojně v hornině třídy těžitelnosti I, skupiny 1 až 3 bez zhutnění</t>
  </si>
  <si>
    <t>98</t>
  </si>
  <si>
    <t>https://podminky.urs.cz/item/CS_URS_2024_01/181951111</t>
  </si>
  <si>
    <t>181951112</t>
  </si>
  <si>
    <t>Úprava pláně vyrovnáním výškových rozdílů strojně v hornině třídy těžitelnosti I, skupiny 1 až 3 se zhutněním</t>
  </si>
  <si>
    <t>100</t>
  </si>
  <si>
    <t>https://podminky.urs.cz/item/CS_URS_2024_01/181951112</t>
  </si>
  <si>
    <t>480+277+300</t>
  </si>
  <si>
    <t>200</t>
  </si>
  <si>
    <t>184813212</t>
  </si>
  <si>
    <t>Ochranné oplocení kořenové zóny stromu v rovině nebo na svahu do 1:5, výšky přes 1500 do 2000 mm</t>
  </si>
  <si>
    <t>102</t>
  </si>
  <si>
    <t>https://podminky.urs.cz/item/CS_URS_2024_01/184813212</t>
  </si>
  <si>
    <t>Zakládání</t>
  </si>
  <si>
    <t>43</t>
  </si>
  <si>
    <t>211971110</t>
  </si>
  <si>
    <t>Zřízení opláštění výplně z geotextilie odvodňovacích žeber nebo trativodů v rýze nebo zářezu se stěnami šikmými o sklonu do 1:2</t>
  </si>
  <si>
    <t>104</t>
  </si>
  <si>
    <t>https://podminky.urs.cz/item/CS_URS_2024_01/211971110</t>
  </si>
  <si>
    <t>2*2*14</t>
  </si>
  <si>
    <t>69311095</t>
  </si>
  <si>
    <t>geotextilie netkaná separační, ochranná, filtrační, drenážní PES 1000g/m2</t>
  </si>
  <si>
    <t>106</t>
  </si>
  <si>
    <t>56*1,05 "Přepočtené koeficientem množství</t>
  </si>
  <si>
    <t>212750133</t>
  </si>
  <si>
    <t>Trativody z drenážních a melioračních trubek pro budovy se zřízením štěrkového lože pod trubky a s jejich obsypem v otevřeném výkopu trubka tyčová PVC-U plocha pro vtékání vody min. 80 cm2/m SN 4 neperforovaná DN 160</t>
  </si>
  <si>
    <t>108</t>
  </si>
  <si>
    <t>https://podminky.urs.cz/item/CS_URS_2024_01/212750133</t>
  </si>
  <si>
    <t>2*2</t>
  </si>
  <si>
    <t>212752402</t>
  </si>
  <si>
    <t>Trativody z drenážních trubek pro liniové stavby a komunikace se zřízením štěrkového lože pod trubky a s jejich obsypem v otevřeném výkopu trubka korugovaná sendvičová PE-HD SN 8 perforovaná 220° DN 150</t>
  </si>
  <si>
    <t>110</t>
  </si>
  <si>
    <t>https://podminky.urs.cz/item/CS_URS_2024_01/212752402</t>
  </si>
  <si>
    <t>2*14</t>
  </si>
  <si>
    <t>47</t>
  </si>
  <si>
    <t>224411114</t>
  </si>
  <si>
    <t>Maloprofilové vrty průběžným sacím vrtáním průměru přes 156 do 195 mm do úklonu 45° v hl 0 až 25 m v hornině tř. III a IV</t>
  </si>
  <si>
    <t>112</t>
  </si>
  <si>
    <t>https://podminky.urs.cz/item/CS_URS_2024_01/224411114</t>
  </si>
  <si>
    <t>448</t>
  </si>
  <si>
    <t>22442001R</t>
  </si>
  <si>
    <t>Příplatek za převoz vrtné soupravy - čerpáno za souhlasu investora</t>
  </si>
  <si>
    <t>ks</t>
  </si>
  <si>
    <t>114</t>
  </si>
  <si>
    <t>49</t>
  </si>
  <si>
    <t>281602111</t>
  </si>
  <si>
    <t>Injektování povrchové s dvojitým obturátorem mikropilot nebo kotev tlakem do 0,60 MPa</t>
  </si>
  <si>
    <t>116</t>
  </si>
  <si>
    <t>https://podminky.urs.cz/item/CS_URS_2024_01/281602111</t>
  </si>
  <si>
    <t>31,5</t>
  </si>
  <si>
    <t>282602113</t>
  </si>
  <si>
    <t>Injektování povrchové s dvojitým obturátorem mikropilot nebo kotev tlakem přes 2,0 do 4,5 MPa</t>
  </si>
  <si>
    <t>118</t>
  </si>
  <si>
    <t>https://podminky.urs.cz/item/CS_URS_2024_01/282602113</t>
  </si>
  <si>
    <t>tlakem 3,5 MPa , dle výpisu hl.výměr</t>
  </si>
  <si>
    <t>51</t>
  </si>
  <si>
    <t>58522150</t>
  </si>
  <si>
    <t>cement.směs - cement  portlandský směsný CEM II 32,5MPa vč. plastifikátoru</t>
  </si>
  <si>
    <t>120</t>
  </si>
  <si>
    <t>201</t>
  </si>
  <si>
    <t>283111113</t>
  </si>
  <si>
    <t>Zřízení ocelových, trubkových mikropilot tlakové i tahové svislé nebo odklon od svislice do 60° část hladká, průměru přes 105 do 115 mm</t>
  </si>
  <si>
    <t>122</t>
  </si>
  <si>
    <t>https://podminky.urs.cz/item/CS_URS_2024_01/283111113</t>
  </si>
  <si>
    <t>168</t>
  </si>
  <si>
    <t>202</t>
  </si>
  <si>
    <t>140110801</t>
  </si>
  <si>
    <t>trubka ocelová bezešvá hladká jakost 11 353 108x16mm</t>
  </si>
  <si>
    <t>124</t>
  </si>
  <si>
    <t>168*1,1 "Přepočtené koeficientem množství</t>
  </si>
  <si>
    <t>203</t>
  </si>
  <si>
    <t>283111123</t>
  </si>
  <si>
    <t>Zřízení ocelových, trubkových mikropilot tlakové i tahové svislé nebo odklon od svislice do 60° část manžetová, průměru přes 105 do 115 mm</t>
  </si>
  <si>
    <t>126</t>
  </si>
  <si>
    <t>https://podminky.urs.cz/item/CS_URS_2024_01/283111123</t>
  </si>
  <si>
    <t>280</t>
  </si>
  <si>
    <t>204</t>
  </si>
  <si>
    <t>128</t>
  </si>
  <si>
    <t>280*1,1 "Přepočtené koeficientem množství</t>
  </si>
  <si>
    <t>283131113</t>
  </si>
  <si>
    <t>Zřízení hlav trubkových mikropilot namáhaných tlakem i tahem, průměru přes 105 do 115 mm</t>
  </si>
  <si>
    <t>130</t>
  </si>
  <si>
    <t>https://podminky.urs.cz/item/CS_URS_2024_01/283131113</t>
  </si>
  <si>
    <t>55</t>
  </si>
  <si>
    <t>13611248</t>
  </si>
  <si>
    <t>plech ocelový hladký jakost S235JR tl 20mm tabule</t>
  </si>
  <si>
    <t>132</t>
  </si>
  <si>
    <t>291211111</t>
  </si>
  <si>
    <t>Zřízení zpevněné plochy ze silničních panelů osazených do lože tl. 50 mm z kameniva</t>
  </si>
  <si>
    <t>134</t>
  </si>
  <si>
    <t>https://podminky.urs.cz/item/CS_URS_2024_01/291211111</t>
  </si>
  <si>
    <t>2*14*3</t>
  </si>
  <si>
    <t>57</t>
  </si>
  <si>
    <t>59381006</t>
  </si>
  <si>
    <t>panel silniční 3,00x1,00x0,215m</t>
  </si>
  <si>
    <t>136</t>
  </si>
  <si>
    <t>Svislé a kompletní konstrukce</t>
  </si>
  <si>
    <t>317171126</t>
  </si>
  <si>
    <t>Kotvení monolitického betonu římsy do mostovky kotvou do vývrtu , vč. nepropust. prostupu izolací</t>
  </si>
  <si>
    <t>138</t>
  </si>
  <si>
    <t>https://podminky.urs.cz/item/CS_URS_2024_01/317171126</t>
  </si>
  <si>
    <t>59</t>
  </si>
  <si>
    <t>54879992</t>
  </si>
  <si>
    <t>kotva římsy M24 do vývrtu, šroub,chem kotva , matice s podložkou , ocel.pásek - dle VL 4</t>
  </si>
  <si>
    <t>140</t>
  </si>
  <si>
    <t>317322611R</t>
  </si>
  <si>
    <t>Římsy nebo žlabové římsy z betonu železového (bez výztuže) tř. C 30/37 vč. bednění</t>
  </si>
  <si>
    <t>142</t>
  </si>
  <si>
    <t>61</t>
  </si>
  <si>
    <t>317361116</t>
  </si>
  <si>
    <t>Výztuž mostních železobetonových říms z betonářské oceli 10 505 (R) nebo BSt 500</t>
  </si>
  <si>
    <t>144</t>
  </si>
  <si>
    <t>https://podminky.urs.cz/item/CS_URS_2024_01/317361116</t>
  </si>
  <si>
    <t>3,5</t>
  </si>
  <si>
    <t>317361411</t>
  </si>
  <si>
    <t>Výztuž mostních železobetonových říms ze svařovaných sítí do 6 kg/m2</t>
  </si>
  <si>
    <t>146</t>
  </si>
  <si>
    <t>https://podminky.urs.cz/item/CS_URS_2024_01/317361411</t>
  </si>
  <si>
    <t>0,4</t>
  </si>
  <si>
    <t>63</t>
  </si>
  <si>
    <t>317661142</t>
  </si>
  <si>
    <t>Výplň spár monolitické římsy tmelem polyuretanovým, spára šířky přes 15 do 40 mm</t>
  </si>
  <si>
    <t>148</t>
  </si>
  <si>
    <t>https://podminky.urs.cz/item/CS_URS_2024_01/317661142</t>
  </si>
  <si>
    <t>2*2*16,5+4*2,5</t>
  </si>
  <si>
    <t>334213321</t>
  </si>
  <si>
    <t>Zdivo pilířů, opěr a křídel mostů z lomového kamene štípaného nebo ručně vybíraného na maltu z pravidelných kamenů pěti až osmiúhelníků (kyklopské zdivo) objemu 1 kusu kamene přes 0,02 m3</t>
  </si>
  <si>
    <t>150</t>
  </si>
  <si>
    <t>https://podminky.urs.cz/item/CS_URS_2024_01/334213321</t>
  </si>
  <si>
    <t>2*(14+4)*2*1+4*6*1</t>
  </si>
  <si>
    <t>65</t>
  </si>
  <si>
    <t>334323118</t>
  </si>
  <si>
    <t>Mostní opěry a úložné prahy z betonu železového C 30/37 vč.bednění</t>
  </si>
  <si>
    <t>152</t>
  </si>
  <si>
    <t>https://podminky.urs.cz/item/CS_URS_2024_01/334323118</t>
  </si>
  <si>
    <t>334361216</t>
  </si>
  <si>
    <t>Výztuž betonářská mostních konstrukcí opěr, úložných prahů, křídel, závěrných zídek, bloků ložisek, pilířů a sloupů z oceli 10 505 (R) nebo BSt 500 dříků opěr</t>
  </si>
  <si>
    <t>154</t>
  </si>
  <si>
    <t>https://podminky.urs.cz/item/CS_URS_2024_01/334361216</t>
  </si>
  <si>
    <t>6,75</t>
  </si>
  <si>
    <t>67</t>
  </si>
  <si>
    <t>334361412</t>
  </si>
  <si>
    <t>Výztuž betonářská mostních konstrukcí opěr, úložných prahů, křídel, závěrných zídek, bloků ložisek, pilířů a sloupů ze svařovaných sítí do 6 kg/m2</t>
  </si>
  <si>
    <t>156</t>
  </si>
  <si>
    <t>https://podminky.urs.cz/item/CS_URS_2024_01/334361412</t>
  </si>
  <si>
    <t>0,5</t>
  </si>
  <si>
    <t>348171111</t>
  </si>
  <si>
    <t>Osazení mostního ocelového zábradlí přímo do patek</t>
  </si>
  <si>
    <t>158</t>
  </si>
  <si>
    <t>https://podminky.urs.cz/item/CS_URS_2024_01/348171111</t>
  </si>
  <si>
    <t>69</t>
  </si>
  <si>
    <t>55391532R</t>
  </si>
  <si>
    <t>Mostní zábradlí  z plných profilů se svislou  výplní  ocelových tyčí  - metalizace , nátěr PUR základní + 2 x vrchní , kotvení ocel.patkami</t>
  </si>
  <si>
    <t>160</t>
  </si>
  <si>
    <t>38899521R</t>
  </si>
  <si>
    <t>Chránička plast.dělená DN 110</t>
  </si>
  <si>
    <t>162</t>
  </si>
  <si>
    <t>2*5*20</t>
  </si>
  <si>
    <t>Vodorovné konstrukce</t>
  </si>
  <si>
    <t>71</t>
  </si>
  <si>
    <t>421331141</t>
  </si>
  <si>
    <t>Mostní předpínané prafabrikované betonové nosné konstrukce deskové, klenbové, trámové, komorové deskové, z betonu C 35/45 vč. předpínání, bednění, osazení</t>
  </si>
  <si>
    <t>164</t>
  </si>
  <si>
    <t>https://podminky.urs.cz/item/CS_URS_2024_01/421331141</t>
  </si>
  <si>
    <t>421361226</t>
  </si>
  <si>
    <t>Výztuž deskových konstrukcí z betonářské oceli 10 505 (R) nebo BSt 500 deskového mostu</t>
  </si>
  <si>
    <t>166</t>
  </si>
  <si>
    <t>https://podminky.urs.cz/item/CS_URS_2024_01/421361226</t>
  </si>
  <si>
    <t>17,1</t>
  </si>
  <si>
    <t>73</t>
  </si>
  <si>
    <t>423321128</t>
  </si>
  <si>
    <t>Mostní železobetonové nosné konstrukce trámové trámové,příčník z betonu C 30/37</t>
  </si>
  <si>
    <t>https://podminky.urs.cz/item/CS_URS_2024_01/423321128</t>
  </si>
  <si>
    <t>423351111</t>
  </si>
  <si>
    <t>Bednění trámové a komorové konstrukce příčníku trámu - zřízení</t>
  </si>
  <si>
    <t>170</t>
  </si>
  <si>
    <t>https://podminky.urs.cz/item/CS_URS_2024_01/423351111</t>
  </si>
  <si>
    <t>2*10,8*0,55+4*0,5*0,6</t>
  </si>
  <si>
    <t>75</t>
  </si>
  <si>
    <t>423351211</t>
  </si>
  <si>
    <t>Bednění trámové a komorové konstrukce příčníku trámu - odstranění</t>
  </si>
  <si>
    <t>172</t>
  </si>
  <si>
    <t>https://podminky.urs.cz/item/CS_URS_2024_01/423351211</t>
  </si>
  <si>
    <t>423361226</t>
  </si>
  <si>
    <t>Výztuž trámové a komorové konstrukce z betonářské oceli 10 505 (R) nebo BSt 500 příčníku trámu</t>
  </si>
  <si>
    <t>174</t>
  </si>
  <si>
    <t>https://podminky.urs.cz/item/CS_URS_2024_01/423361226</t>
  </si>
  <si>
    <t>2,9</t>
  </si>
  <si>
    <t xml:space="preserve">dle výpisu hl.výměr </t>
  </si>
  <si>
    <t>77</t>
  </si>
  <si>
    <t>428381314</t>
  </si>
  <si>
    <t>Vrubový a pérový kloub železobetonový zřízení vrubového kloubu/ložiska z betonu C30/37</t>
  </si>
  <si>
    <t>176</t>
  </si>
  <si>
    <t>https://podminky.urs.cz/item/CS_URS_2024_01/428381314</t>
  </si>
  <si>
    <t>428386215</t>
  </si>
  <si>
    <t>Vrubový a pérový kloub železobetonový samostatná výztuž kloubu do 12 mm</t>
  </si>
  <si>
    <t>178</t>
  </si>
  <si>
    <t>https://podminky.urs.cz/item/CS_URS_2024_01/428386215</t>
  </si>
  <si>
    <t>0,04</t>
  </si>
  <si>
    <t>79</t>
  </si>
  <si>
    <t>451317777</t>
  </si>
  <si>
    <t>Podklad nebo lože pod dlažbu (přídlažbu) v ploše vodorovné nebo ve sklonu do 1:5, tloušťky od 50 do 100 mm z betonu prostého</t>
  </si>
  <si>
    <t>180</t>
  </si>
  <si>
    <t>https://podminky.urs.cz/item/CS_URS_2024_01/451317777</t>
  </si>
  <si>
    <t>375</t>
  </si>
  <si>
    <t>451475121</t>
  </si>
  <si>
    <t>Podkladní vrstva plastbetonová samonivelační, tloušťky do 10 mm první vrstva</t>
  </si>
  <si>
    <t>182</t>
  </si>
  <si>
    <t>https://podminky.urs.cz/item/CS_URS_2024_01/451475121</t>
  </si>
  <si>
    <t>odvodňovače</t>
  </si>
  <si>
    <t>10*0,2*0,2</t>
  </si>
  <si>
    <t>u obrub</t>
  </si>
  <si>
    <t>2*16,5*0,4</t>
  </si>
  <si>
    <t>u zábradlí</t>
  </si>
  <si>
    <t>0,6</t>
  </si>
  <si>
    <t>81</t>
  </si>
  <si>
    <t>451475122</t>
  </si>
  <si>
    <t>Podkladní vrstva plastbetonová samonivelační, tloušťky do 10 mm každá další vrstva</t>
  </si>
  <si>
    <t>184</t>
  </si>
  <si>
    <t>https://podminky.urs.cz/item/CS_URS_2024_01/451475122</t>
  </si>
  <si>
    <t>0,4*4</t>
  </si>
  <si>
    <t>13,2*9</t>
  </si>
  <si>
    <t>0,6*9</t>
  </si>
  <si>
    <t>45157787R</t>
  </si>
  <si>
    <t>Podklad nebo lože pod dlažbu (přídlažbu) v ploše vodorovné nebo ve sklonu do 1:5, tloušťky 100 mm ze štěrkodrti</t>
  </si>
  <si>
    <t>186</t>
  </si>
  <si>
    <t>300</t>
  </si>
  <si>
    <t>83</t>
  </si>
  <si>
    <t>457311117</t>
  </si>
  <si>
    <t>Vyrovnávací nebo spádový beton včetně úpravy povrchu C 25/30 XF3</t>
  </si>
  <si>
    <t>188</t>
  </si>
  <si>
    <t>https://podminky.urs.cz/item/CS_URS_2024_01/457311117</t>
  </si>
  <si>
    <t>2*11,5*2*0,2</t>
  </si>
  <si>
    <t>457311118</t>
  </si>
  <si>
    <t>Vyrovnávací nebo spádový beton včetně úpravy povrchu C 30/37</t>
  </si>
  <si>
    <t>190</t>
  </si>
  <si>
    <t>https://podminky.urs.cz/item/CS_URS_2024_01/457311118</t>
  </si>
  <si>
    <t>10*0,2*0,2*0,05</t>
  </si>
  <si>
    <t>2*16,5*0,4*0,1</t>
  </si>
  <si>
    <t>0,06</t>
  </si>
  <si>
    <t>85</t>
  </si>
  <si>
    <t>458311131</t>
  </si>
  <si>
    <t>Výplňové klíny a filtrační vrstvy za opěrou z betonu hutněného po vrstvách filtračního drenážního</t>
  </si>
  <si>
    <t>https://podminky.urs.cz/item/CS_URS_2024_01/458311131</t>
  </si>
  <si>
    <t>2*((1,5+3)/2)*1,5*16</t>
  </si>
  <si>
    <t>dkle výpisu hl.výměr</t>
  </si>
  <si>
    <t>462511111</t>
  </si>
  <si>
    <t>Zához prostoru z lomového kamene</t>
  </si>
  <si>
    <t>https://podminky.urs.cz/item/CS_URS_2024_01/462511111</t>
  </si>
  <si>
    <t>sanace</t>
  </si>
  <si>
    <t>300*0,6</t>
  </si>
  <si>
    <t>87</t>
  </si>
  <si>
    <t>465511522</t>
  </si>
  <si>
    <t>Dlažba z lomového kamene upraveného vodorovná nebo plocha ve sklonu do 1:2 s dodáním hmot do cementové malty, s vyplněním spár a s vyspárováním cementovou maltou v ploše přes 20 m2, tl. 250 mm vč.lože 150 mm</t>
  </si>
  <si>
    <t>https://podminky.urs.cz/item/CS_URS_2024_01/465511522</t>
  </si>
  <si>
    <t>Komunikace pozemní</t>
  </si>
  <si>
    <t>564851111</t>
  </si>
  <si>
    <t>Podklad ze štěrkodrti ŠD s rozprostřením a zhutněním plochy přes 100 m2, po zhutnění tl. 150 mm</t>
  </si>
  <si>
    <t>https://podminky.urs.cz/item/CS_URS_2024_01/564851111</t>
  </si>
  <si>
    <t>277+10</t>
  </si>
  <si>
    <t>chodníky , dle výpisu hl..výměr</t>
  </si>
  <si>
    <t>89</t>
  </si>
  <si>
    <t>564861111</t>
  </si>
  <si>
    <t>Podklad ze štěrkodrti ŠD A s rozprostřením a zhutněním plochy přes 100 m2, po zhutnění tl. 200 mm</t>
  </si>
  <si>
    <t>https://podminky.urs.cz/item/CS_URS_2024_01/564861111</t>
  </si>
  <si>
    <t>300+10</t>
  </si>
  <si>
    <t>564871011</t>
  </si>
  <si>
    <t>Podklad ze štěrkodrti ŠD s rozprostřením a zhutněním plochy jednotlivě do 100 m2, po zhutnění tl. 250 mm</t>
  </si>
  <si>
    <t>https://podminky.urs.cz/item/CS_URS_2024_01/564871011</t>
  </si>
  <si>
    <t>plocha ze siln.panelů</t>
  </si>
  <si>
    <t>91</t>
  </si>
  <si>
    <t>565155121</t>
  </si>
  <si>
    <t>Asfaltový beton vrstva podkladní ACP 16 + (obalované kamenivo střednězrnné - OKS) s rozprostřením a zhutněním v pruhu šířky přes 3 m, po zhutnění tl. 70 mm</t>
  </si>
  <si>
    <t>https://podminky.urs.cz/item/CS_URS_2024_01/565155121</t>
  </si>
  <si>
    <t>300+180</t>
  </si>
  <si>
    <t>567122112</t>
  </si>
  <si>
    <t>Podklad ze směsi stmelené cementem SC bez dilatačních spár, s rozprostřením a zhutněním SC C 8/10 (KSC I), po zhutnění tl. 130 mm</t>
  </si>
  <si>
    <t>206</t>
  </si>
  <si>
    <t>https://podminky.urs.cz/item/CS_URS_2024_01/567122112</t>
  </si>
  <si>
    <t>93</t>
  </si>
  <si>
    <t>57224311R</t>
  </si>
  <si>
    <t>Vyrovnávky z asfaltového betonu</t>
  </si>
  <si>
    <t>208</t>
  </si>
  <si>
    <t>6,89</t>
  </si>
  <si>
    <t>573231111</t>
  </si>
  <si>
    <t>Postřik spojovací PS bez posypu kamenivem ze silniční emulze, v množství 0,70 kg/m2</t>
  </si>
  <si>
    <t>210</t>
  </si>
  <si>
    <t>https://podminky.urs.cz/item/CS_URS_2024_01/573231111</t>
  </si>
  <si>
    <t>480+180</t>
  </si>
  <si>
    <t>95</t>
  </si>
  <si>
    <t>577144141</t>
  </si>
  <si>
    <t>Asfaltový beton vrstva obrusná ACO 11S (ABS) s rozprostřením a se zhutněním z modifikovaného asfaltu v pruhu šířky přes 3 m, po zhutnění tl. 50 mm</t>
  </si>
  <si>
    <t>212</t>
  </si>
  <si>
    <t>https://podminky.urs.cz/item/CS_URS_2024_01/577144141</t>
  </si>
  <si>
    <t>578143233</t>
  </si>
  <si>
    <t>Litý asfalt MA 11 (LAS) s rozprostřením z modifikovaného asfaltu v pruhu šířky přes 3 m tl. 40 mm</t>
  </si>
  <si>
    <t>214</t>
  </si>
  <si>
    <t>https://podminky.urs.cz/item/CS_URS_2024_01/578143233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</si>
  <si>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</si>
  <si>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</si>
  <si>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216</t>
  </si>
  <si>
    <t>https://podminky.urs.cz/item/CS_URS_2024_01/596211112</t>
  </si>
  <si>
    <t>50+12*3,5+12,5*2+40*4</t>
  </si>
  <si>
    <t>59245015</t>
  </si>
  <si>
    <t>dlažba zámková tvaru I 200x165x60mm přírodní</t>
  </si>
  <si>
    <t>218</t>
  </si>
  <si>
    <t>277*1,02 "Přepočtené koeficientem množství</t>
  </si>
  <si>
    <t>99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</si>
  <si>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</si>
  <si>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</si>
  <si>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220</t>
  </si>
  <si>
    <t>https://podminky.urs.cz/item/CS_URS_2024_01/596212210</t>
  </si>
  <si>
    <t>59245013</t>
  </si>
  <si>
    <t>dlažba zámková tvaru I 200x165x80mm přírodní</t>
  </si>
  <si>
    <t>222</t>
  </si>
  <si>
    <t>17*1,03 "Přepočtené koeficientem množství</t>
  </si>
  <si>
    <t>101</t>
  </si>
  <si>
    <t>59245226</t>
  </si>
  <si>
    <t>dlažba tvar obdélník betonová pro nevidomé 200x100x80mm barevná</t>
  </si>
  <si>
    <t>224</t>
  </si>
  <si>
    <t>10*1,03 "Přepočtené koeficientem množství</t>
  </si>
  <si>
    <t>Úpravy povrchů, podlahy a osazování výplní</t>
  </si>
  <si>
    <t>628611102</t>
  </si>
  <si>
    <t>Nátěr mostních betonových konstrukcí s ochranou proti chloridům</t>
  </si>
  <si>
    <t>226</t>
  </si>
  <si>
    <t>https://podminky.urs.cz/item/CS_URS_2024_01/628611102</t>
  </si>
  <si>
    <t>2*2,2*16,5</t>
  </si>
  <si>
    <t>103</t>
  </si>
  <si>
    <t>628611141R</t>
  </si>
  <si>
    <t>Izolace proti tlakové vodě na ploše svislé vč.dodávky</t>
  </si>
  <si>
    <t>228</t>
  </si>
  <si>
    <t>2*13,7*1,8</t>
  </si>
  <si>
    <t>628633112</t>
  </si>
  <si>
    <t>Spárování zdiva pilířů, opěr a křídel mostů z lomového kamene aktivovanou maltou, hloubky do 40 mm délka spáry na 1 m2 upravované plochy přes 6 do 12 m</t>
  </si>
  <si>
    <t>230</t>
  </si>
  <si>
    <t>https://podminky.urs.cz/item/CS_URS_2024_01/628633112</t>
  </si>
  <si>
    <t>2*2*16</t>
  </si>
  <si>
    <t>dle výpiszu hl. výměr</t>
  </si>
  <si>
    <t>105</t>
  </si>
  <si>
    <t>63269001R</t>
  </si>
  <si>
    <t>Probarvení povrchu říms práškovým pigmentem</t>
  </si>
  <si>
    <t>232</t>
  </si>
  <si>
    <t>Trubní vedení</t>
  </si>
  <si>
    <t>871313123</t>
  </si>
  <si>
    <t>Montáž kanalizačního potrubí z tvrdého PVC-U hladkého plnostěnného tuhost SN 12 DN 160</t>
  </si>
  <si>
    <t>234</t>
  </si>
  <si>
    <t>https://podminky.urs.cz/item/CS_URS_2024_01/871313123</t>
  </si>
  <si>
    <t>107</t>
  </si>
  <si>
    <t>28611106</t>
  </si>
  <si>
    <t>trubka kanalizační PVC-U plnostěnná jednovrstvá s rázovou odolností DN 160x6000mm SN12</t>
  </si>
  <si>
    <t>236</t>
  </si>
  <si>
    <t>8*1,03 "Přepočtené koeficientem množství</t>
  </si>
  <si>
    <t>895941343</t>
  </si>
  <si>
    <t>Osazení vpusti uliční z betonových dílců DN 500 dno vysoké s kalištěm</t>
  </si>
  <si>
    <t>238</t>
  </si>
  <si>
    <t>https://podminky.urs.cz/item/CS_URS_2024_01/895941343</t>
  </si>
  <si>
    <t>109</t>
  </si>
  <si>
    <t>59223852</t>
  </si>
  <si>
    <t>dno pro uliční vpusť s kalovou prohlubní betonové 450x300x50mm</t>
  </si>
  <si>
    <t>240</t>
  </si>
  <si>
    <t>895941351</t>
  </si>
  <si>
    <t>Osazení vpusti uliční z betonových dílců DN 500 skruž horní pro čtvercovou vtokovou mříž</t>
  </si>
  <si>
    <t>242</t>
  </si>
  <si>
    <t>https://podminky.urs.cz/item/CS_URS_2024_01/895941351</t>
  </si>
  <si>
    <t>111</t>
  </si>
  <si>
    <t>59224460</t>
  </si>
  <si>
    <t>vpusť uliční DN 500 betonová 500x190x65mm čtvercový poklop</t>
  </si>
  <si>
    <t>244</t>
  </si>
  <si>
    <t>895941361</t>
  </si>
  <si>
    <t>Osazení vpusti uliční z betonových dílců DN 500 skruž středová 290 mm</t>
  </si>
  <si>
    <t>246</t>
  </si>
  <si>
    <t>https://podminky.urs.cz/item/CS_URS_2024_01/895941361</t>
  </si>
  <si>
    <t>113</t>
  </si>
  <si>
    <t>59223862</t>
  </si>
  <si>
    <t>skruž pro uliční vpusť středová betonová 450x295x50mm</t>
  </si>
  <si>
    <t>248</t>
  </si>
  <si>
    <t>59224488</t>
  </si>
  <si>
    <t>skruž pro uliční vpusť přechodová betonová 450-270x295x50m</t>
  </si>
  <si>
    <t>115</t>
  </si>
  <si>
    <t>59223864</t>
  </si>
  <si>
    <t>prstenec pro uliční vpusť vyrovnávací betonový 390x60x130mm</t>
  </si>
  <si>
    <t>252</t>
  </si>
  <si>
    <t>899204112</t>
  </si>
  <si>
    <t>Osazení mříží litinových včetně rámů a košů na bahno pro třídu zatížení D400, E600</t>
  </si>
  <si>
    <t>254</t>
  </si>
  <si>
    <t>https://podminky.urs.cz/item/CS_URS_2024_01/899204112</t>
  </si>
  <si>
    <t>117</t>
  </si>
  <si>
    <t>55241040</t>
  </si>
  <si>
    <t>mříž litinová 600/40 T,  D400</t>
  </si>
  <si>
    <t>256</t>
  </si>
  <si>
    <t>59223874</t>
  </si>
  <si>
    <t>koš vysoký pro uliční vpusti žárově Pz plech pro rám 500/300mm</t>
  </si>
  <si>
    <t>258</t>
  </si>
  <si>
    <t>119</t>
  </si>
  <si>
    <t>899232111</t>
  </si>
  <si>
    <t>Výšková úprava uličního vstupu nebo vpusti do 200 mm snížením mříže</t>
  </si>
  <si>
    <t>260</t>
  </si>
  <si>
    <t>https://podminky.urs.cz/item/CS_URS_2024_01/899232111</t>
  </si>
  <si>
    <t>Ostatní konstrukce a práce, bourání</t>
  </si>
  <si>
    <t>914111111</t>
  </si>
  <si>
    <t>Montáž svislé dopravní značky základní velikosti do 1 m2 objímkami na sloupky nebo konzoly</t>
  </si>
  <si>
    <t>262</t>
  </si>
  <si>
    <t>https://podminky.urs.cz/item/CS_URS_2024_01/914111111</t>
  </si>
  <si>
    <t>121</t>
  </si>
  <si>
    <t>40445604</t>
  </si>
  <si>
    <t>dopravní značky</t>
  </si>
  <si>
    <t>264</t>
  </si>
  <si>
    <t>914112111</t>
  </si>
  <si>
    <t>Tabulka s označením evidenčního čísla mostu na sloupek</t>
  </si>
  <si>
    <t>266</t>
  </si>
  <si>
    <t>https://podminky.urs.cz/item/CS_URS_2024_01/914112111</t>
  </si>
  <si>
    <t>123</t>
  </si>
  <si>
    <t>914112112R</t>
  </si>
  <si>
    <t>Tabulka s označením názvu toku</t>
  </si>
  <si>
    <t>268</t>
  </si>
  <si>
    <t>914112113R</t>
  </si>
  <si>
    <t>Tabulka s označením letopočtu</t>
  </si>
  <si>
    <t>270</t>
  </si>
  <si>
    <t>914511112</t>
  </si>
  <si>
    <t>Montáž sloupku dopravních značek délky do 3,5 m do hliníkové patky</t>
  </si>
  <si>
    <t>272</t>
  </si>
  <si>
    <t>https://podminky.urs.cz/item/CS_URS_2024_01/914511112</t>
  </si>
  <si>
    <t>40445235</t>
  </si>
  <si>
    <t>sloupek pro dopravní značku Al D 60mm v 3,5m</t>
  </si>
  <si>
    <t>274</t>
  </si>
  <si>
    <t>127</t>
  </si>
  <si>
    <t>40445240</t>
  </si>
  <si>
    <t>patka pro sloupek Al D 60mm</t>
  </si>
  <si>
    <t>276</t>
  </si>
  <si>
    <t>40445253</t>
  </si>
  <si>
    <t>víčko plastové na sloupek D 60mm</t>
  </si>
  <si>
    <t>278</t>
  </si>
  <si>
    <t>129</t>
  </si>
  <si>
    <t>40445256</t>
  </si>
  <si>
    <t>svorka upínací na sloupek dopravní značky D 60mm</t>
  </si>
  <si>
    <t>915211112</t>
  </si>
  <si>
    <t>Vodorovné dopravní značení taženým plastem dělící čára šířky 125 mm souvislá bílá retroreflexní</t>
  </si>
  <si>
    <t>282</t>
  </si>
  <si>
    <t>https://podminky.urs.cz/item/CS_URS_2024_01/915211112</t>
  </si>
  <si>
    <t>60+74</t>
  </si>
  <si>
    <t>V4 , dle výpisu hl.výměr</t>
  </si>
  <si>
    <t>131</t>
  </si>
  <si>
    <t>284</t>
  </si>
  <si>
    <t>střední plná V1a , dle výpisu hl.výměr</t>
  </si>
  <si>
    <t>915611111</t>
  </si>
  <si>
    <t>Předznačení pro vodorovné značení stříkané barvou nebo prováděné z nátěrových hmot liniové dělicí čáry, vodicí proužky</t>
  </si>
  <si>
    <t>286</t>
  </si>
  <si>
    <t>https://podminky.urs.cz/item/CS_URS_2024_01/915611111</t>
  </si>
  <si>
    <t>134+67</t>
  </si>
  <si>
    <t>133</t>
  </si>
  <si>
    <t>916241113</t>
  </si>
  <si>
    <t>Osazení obrubníku kamenného se zřízením lože, s vyplněním a zatřením spár cementovou maltou ležatého s boční opěrou z betonu prostého, do lože z betonu prostého</t>
  </si>
  <si>
    <t>288</t>
  </si>
  <si>
    <t>https://podminky.urs.cz/item/CS_URS_2024_01/916241113</t>
  </si>
  <si>
    <t>58380005</t>
  </si>
  <si>
    <t>obrubník kamenný žulový přímý 1000x200x250mm vč.obloukových</t>
  </si>
  <si>
    <t>290</t>
  </si>
  <si>
    <t>70*1,02 "Přepočtené koeficientem množství</t>
  </si>
  <si>
    <t>135</t>
  </si>
  <si>
    <t>916242112</t>
  </si>
  <si>
    <t>Montáž chodníkového žulového obrubníku kotveného do mostní římsy s ložem z plastbetonu</t>
  </si>
  <si>
    <t>292</t>
  </si>
  <si>
    <t>https://podminky.urs.cz/item/CS_URS_2024_01/916242112</t>
  </si>
  <si>
    <t>58380007</t>
  </si>
  <si>
    <t>obrubník kamenný žulový přímý 1000x150x250mmvč.obloukových</t>
  </si>
  <si>
    <t>294</t>
  </si>
  <si>
    <t>137</t>
  </si>
  <si>
    <t>916331112</t>
  </si>
  <si>
    <t>Osazení zahradního obrubníku betonového s ložem tl. od 50 do 100 mm z betonu prostého tř. C 12/15 s boční opěrou z betonu prostého tř. C 12/15</t>
  </si>
  <si>
    <t>296</t>
  </si>
  <si>
    <t>https://podminky.urs.cz/item/CS_URS_2024_01/916331112</t>
  </si>
  <si>
    <t>59217011</t>
  </si>
  <si>
    <t>obrubník betonový zahradní 500x50x200mm</t>
  </si>
  <si>
    <t>298</t>
  </si>
  <si>
    <t>31*1,01 "Přepočtené koeficientem množství</t>
  </si>
  <si>
    <t>139</t>
  </si>
  <si>
    <t>919111233R</t>
  </si>
  <si>
    <t>Řezání smršťovacích spár</t>
  </si>
  <si>
    <t>2*4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</si>
  <si>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</si>
  <si>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</si>
  <si>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302</t>
  </si>
  <si>
    <t>https://podminky.urs.cz/item/CS_URS_2024_01/919121132</t>
  </si>
  <si>
    <t>řezání asf.</t>
  </si>
  <si>
    <t>u vpustí</t>
  </si>
  <si>
    <t>2*6,5</t>
  </si>
  <si>
    <t>mostní závěr</t>
  </si>
  <si>
    <t>141</t>
  </si>
  <si>
    <t>919720001R</t>
  </si>
  <si>
    <t>Těsnící folie pod drenáž tl. 2 mm</t>
  </si>
  <si>
    <t>304</t>
  </si>
  <si>
    <t>2*1,5*15</t>
  </si>
  <si>
    <t>Součet142</t>
  </si>
  <si>
    <t>919735112</t>
  </si>
  <si>
    <t>Řezání stávajícího živičného krytu nebo podkladu hloubky přes 50 do 100 mm</t>
  </si>
  <si>
    <t>306</t>
  </si>
  <si>
    <t>https://podminky.urs.cz/item/CS_URS_2024_01/919735112</t>
  </si>
  <si>
    <t>vozovka</t>
  </si>
  <si>
    <t>143</t>
  </si>
  <si>
    <t>931992122</t>
  </si>
  <si>
    <t>Výplň dilatačních spár z polystyrenu extrudovaného, tloušťky 30 mm</t>
  </si>
  <si>
    <t>308</t>
  </si>
  <si>
    <t>https://podminky.urs.cz/item/CS_URS_2024_01/931992122</t>
  </si>
  <si>
    <t>4*2,5*0,26+2*11*0,55</t>
  </si>
  <si>
    <t>936941121</t>
  </si>
  <si>
    <t>Odvodňovač izolace mostovky osazení do plastbetonu, odvodňovače nerezového</t>
  </si>
  <si>
    <t>310</t>
  </si>
  <si>
    <t>https://podminky.urs.cz/item/CS_URS_2024_01/936941121</t>
  </si>
  <si>
    <t>145</t>
  </si>
  <si>
    <t>55241710R</t>
  </si>
  <si>
    <t>odvodňovač ,  izolace</t>
  </si>
  <si>
    <t>312</t>
  </si>
  <si>
    <t>938532111</t>
  </si>
  <si>
    <t>Broušení betonových ploch nerovností mostovky do 2 mm</t>
  </si>
  <si>
    <t>314</t>
  </si>
  <si>
    <t>https://podminky.urs.cz/item/CS_URS_2024_01/938532111</t>
  </si>
  <si>
    <t>10,8*15,6</t>
  </si>
  <si>
    <t>147</t>
  </si>
  <si>
    <t>944111111</t>
  </si>
  <si>
    <t>Montáž ochranného zábradlí trubkového na vnějších volných stranách objektů odkloněného od svislice do 15°</t>
  </si>
  <si>
    <t>316</t>
  </si>
  <si>
    <t>https://podminky.urs.cz/item/CS_URS_2024_01/944111111</t>
  </si>
  <si>
    <t>944111211</t>
  </si>
  <si>
    <t>Montáž ochranného zábradlí trubkového Příplatek za první a každý další den použití zábradlí k ceně -1111</t>
  </si>
  <si>
    <t>318</t>
  </si>
  <si>
    <t>https://podminky.urs.cz/item/CS_URS_2024_01/944111211</t>
  </si>
  <si>
    <t>40*60</t>
  </si>
  <si>
    <t>149</t>
  </si>
  <si>
    <t>944111811</t>
  </si>
  <si>
    <t>Demontáž ochranného zábradlí trubkového na vnějších volných stranách objektů odkloněného od svislice do 15°</t>
  </si>
  <si>
    <t>320</t>
  </si>
  <si>
    <t>https://podminky.urs.cz/item/CS_URS_2024_01/944111811</t>
  </si>
  <si>
    <t>944411111</t>
  </si>
  <si>
    <t>Montáž záchytné sítě umístěné max. 6 m pod chráněnou úrovní třída A</t>
  </si>
  <si>
    <t>322</t>
  </si>
  <si>
    <t>https://podminky.urs.cz/item/CS_URS_2024_01/944411111</t>
  </si>
  <si>
    <t>151</t>
  </si>
  <si>
    <t>944411211</t>
  </si>
  <si>
    <t>Montáž záchytné sítě Příplatek za první a každý další den použití sítě k ceně -1111</t>
  </si>
  <si>
    <t>324</t>
  </si>
  <si>
    <t>https://podminky.urs.cz/item/CS_URS_2024_01/944411211</t>
  </si>
  <si>
    <t>168,48*60</t>
  </si>
  <si>
    <t>944411811</t>
  </si>
  <si>
    <t>Demontáž záchytné sítě umístěné max. 6 m pod chráněnou úrovní třída A</t>
  </si>
  <si>
    <t>https://podminky.urs.cz/item/CS_URS_2024_01/944411811</t>
  </si>
  <si>
    <t>946321131</t>
  </si>
  <si>
    <t>Montáž zavěšeného řadového dílcového lešení šíře do 1,1 m s provozním zatížením tř. 3 přes 150 do 200 kg/m2, umístěného ve výšce do 10 m</t>
  </si>
  <si>
    <t>328</t>
  </si>
  <si>
    <t>https://podminky.urs.cz/item/CS_URS_2024_01/946321131</t>
  </si>
  <si>
    <t>2*15*1,5</t>
  </si>
  <si>
    <t>946321231</t>
  </si>
  <si>
    <t>Montáž zavěšeného řadového dílcového lešení šíře do 1,1 m Příplatek za první a každý další den použití lešení k ceně -1131 nebo -1132</t>
  </si>
  <si>
    <t>330</t>
  </si>
  <si>
    <t>https://podminky.urs.cz/item/CS_URS_2024_01/946321231</t>
  </si>
  <si>
    <t>45*60</t>
  </si>
  <si>
    <t>155</t>
  </si>
  <si>
    <t>946321831</t>
  </si>
  <si>
    <t>Demontáž zavěšeného řadového dílcového lešení šíře do 1,1 m s provozním zatížením tř. 3 přes 150 do 200 kg/m2, umístěného ve výšce do 10 m</t>
  </si>
  <si>
    <t>332</t>
  </si>
  <si>
    <t>https://podminky.urs.cz/item/CS_URS_2024_01/946321831</t>
  </si>
  <si>
    <t>962021112</t>
  </si>
  <si>
    <t>Bourání mostních konstrukcí zdiva a pilířů z kamene nebo cihel</t>
  </si>
  <si>
    <t>334</t>
  </si>
  <si>
    <t>https://podminky.urs.cz/item/CS_URS_2024_01/962021112</t>
  </si>
  <si>
    <t>spodní st.</t>
  </si>
  <si>
    <t>15*1,2*1,5+40</t>
  </si>
  <si>
    <t>pilíř se základem</t>
  </si>
  <si>
    <t>1,6*5,5*3,5</t>
  </si>
  <si>
    <t>157</t>
  </si>
  <si>
    <t>963021112</t>
  </si>
  <si>
    <t>Bourání mostních konstrukcí nosných konstrukcí z kamene nebo cihel</t>
  </si>
  <si>
    <t>336</t>
  </si>
  <si>
    <t>https://podminky.urs.cz/item/CS_URS_2024_01/963021112</t>
  </si>
  <si>
    <t>klenby</t>
  </si>
  <si>
    <t>2*0,7*5,5*8</t>
  </si>
  <si>
    <t>čelní zdi</t>
  </si>
  <si>
    <t>2*1,5*11</t>
  </si>
  <si>
    <t>963051111</t>
  </si>
  <si>
    <t>Bourání mostních konstrukcí nosných konstrukcí ze železového betonu</t>
  </si>
  <si>
    <t>338</t>
  </si>
  <si>
    <t>https://podminky.urs.cz/item/CS_URS_2024_01/963051111</t>
  </si>
  <si>
    <t>159</t>
  </si>
  <si>
    <t>965082941</t>
  </si>
  <si>
    <t>Odstranění násypu tl. přes 200 mm jakékoliv plochy</t>
  </si>
  <si>
    <t>340</t>
  </si>
  <si>
    <t>https://podminky.urs.cz/item/CS_URS_2024_01/965082941</t>
  </si>
  <si>
    <t>40,8</t>
  </si>
  <si>
    <t>odstranění výplně klenby , dle výpisu hl.výměr</t>
  </si>
  <si>
    <t>977141125</t>
  </si>
  <si>
    <t>Vrty pro kotvy do betonu s vyplněním epoxidovým tmelem, průměru 25 mm, hloubky 170 mm</t>
  </si>
  <si>
    <t>342</t>
  </si>
  <si>
    <t>https://podminky.urs.cz/item/CS_URS_2024_01/977141125</t>
  </si>
  <si>
    <t>161</t>
  </si>
  <si>
    <t>977211135R</t>
  </si>
  <si>
    <t>Řezání konstrukcí stěnovou pilou z kamene hloubka řezu přes 680 mm</t>
  </si>
  <si>
    <t>344</t>
  </si>
  <si>
    <t>985324211</t>
  </si>
  <si>
    <t>Ochranný nátěr betonu akrylátový dvojnásobný s impregnací (OS-B)</t>
  </si>
  <si>
    <t>346</t>
  </si>
  <si>
    <t>https://podminky.urs.cz/item/CS_URS_2024_01/985324211</t>
  </si>
  <si>
    <t>nosná kce, opěry, prefa římsy</t>
  </si>
  <si>
    <t>(10,8+0,55*2)*15,6</t>
  </si>
  <si>
    <t>(1+1,1)*11</t>
  </si>
  <si>
    <t>2*1,2*15,6</t>
  </si>
  <si>
    <t>997</t>
  </si>
  <si>
    <t>Přesun sutě</t>
  </si>
  <si>
    <t>163</t>
  </si>
  <si>
    <t>997013811</t>
  </si>
  <si>
    <t>Poplatek za uložení stavebního odpadu na skládce (skládkovné) dřevěného zatříděného do Katalogu odpadů pod kódem 17 02 01</t>
  </si>
  <si>
    <t>348</t>
  </si>
  <si>
    <t>https://podminky.urs.cz/item/CS_URS_2024_01/997013811</t>
  </si>
  <si>
    <t>křoviny</t>
  </si>
  <si>
    <t>64*2*0,2*0,5</t>
  </si>
  <si>
    <t>997013814</t>
  </si>
  <si>
    <t>Poplatek za uložení stavebního odpadu na skládce (skládkovné) z izolačních materiálů zatříděného do Katalogu odpadů pod kódem 17 06 04</t>
  </si>
  <si>
    <t>350</t>
  </si>
  <si>
    <t>https://podminky.urs.cz/item/CS_URS_2024_01/997013814</t>
  </si>
  <si>
    <t>180*0,004</t>
  </si>
  <si>
    <t>165</t>
  </si>
  <si>
    <t>997211521</t>
  </si>
  <si>
    <t>Vodorovná doprava suti nebo vybouraných hmot vybouraných hmot se složením a hrubým urovnáním nebo s přeložením na jiný dopravní prostředek kromě lodi, na vzdálenost do 1 km</t>
  </si>
  <si>
    <t>352</t>
  </si>
  <si>
    <t>https://podminky.urs.cz/item/CS_URS_2024_01/997211521</t>
  </si>
  <si>
    <t>1339,11</t>
  </si>
  <si>
    <t>-270,94</t>
  </si>
  <si>
    <t>-333,49-21,34</t>
  </si>
  <si>
    <t>-72,87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</si>
  <si>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</si>
  <si>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</si>
  <si>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354</t>
  </si>
  <si>
    <t>https://podminky.urs.cz/item/CS_URS_2024_01/997211529</t>
  </si>
  <si>
    <t>640,47*14</t>
  </si>
  <si>
    <t>167</t>
  </si>
  <si>
    <t>997211612</t>
  </si>
  <si>
    <t>Nakládání suti nebo vybouraných hmot na dopravní prostředky pro vodorovnou dopravu vybouraných hmot</t>
  </si>
  <si>
    <t>356</t>
  </si>
  <si>
    <t>https://podminky.urs.cz/item/CS_URS_2024_01/997211612</t>
  </si>
  <si>
    <t>640,47</t>
  </si>
  <si>
    <t>997221551</t>
  </si>
  <si>
    <t>Vodorovná doprava suti bez naložení, ale se složením a s hrubým urovnáním ze sypkých materiálů, na vzdálenost do 1 km</t>
  </si>
  <si>
    <t>358</t>
  </si>
  <si>
    <t>https://podminky.urs.cz/item/CS_URS_2024_01/997221551</t>
  </si>
  <si>
    <t>frézovaná drť ( bez poplatku ) skl.SÚS</t>
  </si>
  <si>
    <t>589*0,46</t>
  </si>
  <si>
    <t>169</t>
  </si>
  <si>
    <t>360</t>
  </si>
  <si>
    <t>kamenivo</t>
  </si>
  <si>
    <t>250*0,29</t>
  </si>
  <si>
    <t>326*0,75</t>
  </si>
  <si>
    <t>97*0,17</t>
  </si>
  <si>
    <t>362</t>
  </si>
  <si>
    <t>97*0,22</t>
  </si>
  <si>
    <t>živice</t>
  </si>
  <si>
    <t>171</t>
  </si>
  <si>
    <t>997221559</t>
  </si>
  <si>
    <t>Vodorovná doprava suti bez naložení, ale se složením a s hrubým urovnáním Příplatek k ceně za každý další i započatý 1 km přes 1 km</t>
  </si>
  <si>
    <t>364</t>
  </si>
  <si>
    <t>https://podminky.urs.cz/item/CS_URS_2024_01/997221559</t>
  </si>
  <si>
    <t>270,94*14</t>
  </si>
  <si>
    <t>fréz.drť</t>
  </si>
  <si>
    <t>366</t>
  </si>
  <si>
    <t>333,49*14</t>
  </si>
  <si>
    <t>173</t>
  </si>
  <si>
    <t>368</t>
  </si>
  <si>
    <t>21,34*14</t>
  </si>
  <si>
    <t>997221561</t>
  </si>
  <si>
    <t>Vodorovná doprava suti bez naložení, ale se složením a s hrubým urovnáním z kusových materiálů, na vzdálenost do 1 km</t>
  </si>
  <si>
    <t>370</t>
  </si>
  <si>
    <t>https://podminky.urs.cz/item/CS_URS_2024_01/997221561</t>
  </si>
  <si>
    <t>175</t>
  </si>
  <si>
    <t>997221569</t>
  </si>
  <si>
    <t>CS ÚRS 2023 01</t>
  </si>
  <si>
    <t>372</t>
  </si>
  <si>
    <t>https://podminky.urs.cz/item/CS_URS_2023_01/997221569</t>
  </si>
  <si>
    <t>72,87*14</t>
  </si>
  <si>
    <t>997221611</t>
  </si>
  <si>
    <t>Nakládání na dopravní prostředky pro vodorovnou dopravu suti</t>
  </si>
  <si>
    <t>374</t>
  </si>
  <si>
    <t>https://podminky.urs.cz/item/CS_URS_2024_01/997221611</t>
  </si>
  <si>
    <t>333,49</t>
  </si>
  <si>
    <t>177</t>
  </si>
  <si>
    <t>376</t>
  </si>
  <si>
    <t>270,94</t>
  </si>
  <si>
    <t>frézovaná drť</t>
  </si>
  <si>
    <t>997221612</t>
  </si>
  <si>
    <t>Nakládání na dopravní prostředky pro vodorovnou dopravu vybouraných hmot</t>
  </si>
  <si>
    <t>378</t>
  </si>
  <si>
    <t>https://podminky.urs.cz/item/CS_URS_2024_01/997221612</t>
  </si>
  <si>
    <t>72,87</t>
  </si>
  <si>
    <t>obruby, dlažba</t>
  </si>
  <si>
    <t>179</t>
  </si>
  <si>
    <t>997221615</t>
  </si>
  <si>
    <t>Poplatek za uložení stavebního odpadu na recyklační skládce (skládkovné) z prostého betonu zatříděného do Katalogu odpadů pod kódem 17 01 01</t>
  </si>
  <si>
    <t>380</t>
  </si>
  <si>
    <t>https://podminky.urs.cz/item/CS_URS_2024_01/997221615</t>
  </si>
  <si>
    <t>obruby , dlažba</t>
  </si>
  <si>
    <t>997221625</t>
  </si>
  <si>
    <t>Poplatek za uložení stavebního odpadu na recyklační skládce (skládkovné) z armovaného betonu zatříděného do Katalogu odpadů pod kódem 17 01 01</t>
  </si>
  <si>
    <t>382</t>
  </si>
  <si>
    <t>https://podminky.urs.cz/item/CS_URS_2024_01/997221625</t>
  </si>
  <si>
    <t>43,15*2,4</t>
  </si>
  <si>
    <t>181</t>
  </si>
  <si>
    <t>997221645</t>
  </si>
  <si>
    <t>Poplatek za uložení stavebního odpadu na skládce (skládkovné) asfaltového bez obsahu dehtu zatříděného do Katalogu odpadů pod kódem 17 03 02</t>
  </si>
  <si>
    <t>384</t>
  </si>
  <si>
    <t>https://podminky.urs.cz/item/CS_URS_2024_01/997221645</t>
  </si>
  <si>
    <t>997221873</t>
  </si>
  <si>
    <t>386</t>
  </si>
  <si>
    <t>https://podminky.urs.cz/item/CS_URS_2024_01/997221873</t>
  </si>
  <si>
    <t>333,49+(97,8-57,8)*2,49</t>
  </si>
  <si>
    <t>183</t>
  </si>
  <si>
    <t>388</t>
  </si>
  <si>
    <t>998</t>
  </si>
  <si>
    <t>Přesun hmot</t>
  </si>
  <si>
    <t>998212111</t>
  </si>
  <si>
    <t>Přesun hmot pro mosty zděné, betonové monolitické, spřažené ocelobetonové nebo kovové vodorovná dopravní vzdálenost do 100 m výška mostu do 20 m</t>
  </si>
  <si>
    <t>390</t>
  </si>
  <si>
    <t>https://podminky.urs.cz/item/CS_URS_2024_01/998212111</t>
  </si>
  <si>
    <t>PSV</t>
  </si>
  <si>
    <t>Práce a dodávky PSV</t>
  </si>
  <si>
    <t>711</t>
  </si>
  <si>
    <t>Izolace proti vodě, vlhkosti a plynům</t>
  </si>
  <si>
    <t>185</t>
  </si>
  <si>
    <t>711131811</t>
  </si>
  <si>
    <t>Odstranění izolace mostní proti zemní vlhkosti na ploše vodorovné V</t>
  </si>
  <si>
    <t>392</t>
  </si>
  <si>
    <t>https://podminky.urs.cz/item/CS_URS_2024_01/711131811</t>
  </si>
  <si>
    <t>12*15</t>
  </si>
  <si>
    <t>711321131</t>
  </si>
  <si>
    <t>Provedení izolace mostovek natěradly a tmely za horka nátěrem asfaltovým</t>
  </si>
  <si>
    <t>394</t>
  </si>
  <si>
    <t>https://podminky.urs.cz/item/CS_URS_2024_01/711321131</t>
  </si>
  <si>
    <t>2*13*1,8+4*4</t>
  </si>
  <si>
    <t>187</t>
  </si>
  <si>
    <t>11161332</t>
  </si>
  <si>
    <t>asfalt pro izolaci</t>
  </si>
  <si>
    <t>396</t>
  </si>
  <si>
    <t>711341564</t>
  </si>
  <si>
    <t>Provedení izolace mostovek pásy přitavením NAIP</t>
  </si>
  <si>
    <t>398</t>
  </si>
  <si>
    <t>https://podminky.urs.cz/item/CS_URS_2024_01/711341564</t>
  </si>
  <si>
    <t>2*2,5*16,5</t>
  </si>
  <si>
    <t>189</t>
  </si>
  <si>
    <t>62853004</t>
  </si>
  <si>
    <t>pás asfaltový natavitelný modifikovaný SBS tl 4,0mm s vložkou AL  a spalitelnou PE fólií nebo jemnozrnným minerálním posypem na horním povrchu</t>
  </si>
  <si>
    <t>400</t>
  </si>
  <si>
    <t>711341564R</t>
  </si>
  <si>
    <t>Provedení izolace mostovek tl. 5 mm vč.mater. - pečetící vrstva</t>
  </si>
  <si>
    <t>402</t>
  </si>
  <si>
    <t>16,8*11</t>
  </si>
  <si>
    <t>191</t>
  </si>
  <si>
    <t>998711101</t>
  </si>
  <si>
    <t>Přesun hmot pro izolace proti vodě, vlhkosti a plynům stanovený z hmotnosti přesunovaného materiálu vodorovná dopravní vzdálenost do 50 m v objektech výšky do 6 m</t>
  </si>
  <si>
    <t>404</t>
  </si>
  <si>
    <t>https://podminky.urs.cz/item/CS_URS_2024_01/998711101</t>
  </si>
  <si>
    <t>SKB4D402 - SO 201b  Římsové prefabrikáty</t>
  </si>
  <si>
    <t xml:space="preserve">    767 - Konstrukce zámečnické</t>
  </si>
  <si>
    <t>M - Práce a dodávky M</t>
  </si>
  <si>
    <t xml:space="preserve">    21-M - Elektromontáže</t>
  </si>
  <si>
    <t>275311127</t>
  </si>
  <si>
    <t>Základové konstrukce z betonu prostého patky a bloky C 25/30</t>
  </si>
  <si>
    <t>https://podminky.urs.cz/item/CS_URS_2024_01/275311127</t>
  </si>
  <si>
    <t>1*1*1*4</t>
  </si>
  <si>
    <t>patky pro kotvení stožáru</t>
  </si>
  <si>
    <t>275354111</t>
  </si>
  <si>
    <t>Bednění základových konstrukcí patek a bloků zřízení</t>
  </si>
  <si>
    <t>https://podminky.urs.cz/item/CS_URS_2024_01/275354111</t>
  </si>
  <si>
    <t>1*1*4*4</t>
  </si>
  <si>
    <t>275354211</t>
  </si>
  <si>
    <t>Bednění základových konstrukcí patek a bloků odstranění bednění</t>
  </si>
  <si>
    <t>https://podminky.urs.cz/item/CS_URS_2024_01/275354211</t>
  </si>
  <si>
    <t>317122111R</t>
  </si>
  <si>
    <t>Osazení římsových prafabrikátů</t>
  </si>
  <si>
    <t>59383001R</t>
  </si>
  <si>
    <t>římsové prefabrikáty z UHPFRC třídy C130-FR8-B-XF4 s proberveným práškovým pigmentem</t>
  </si>
  <si>
    <t>31717112R</t>
  </si>
  <si>
    <t>Kotvení římsových prefabrikátů na chem.kotvu ,vč.ochrany prostupu izol.asf.zálivkou</t>
  </si>
  <si>
    <t>(4*0,2+4*0,15)*16</t>
  </si>
  <si>
    <t>317180000R</t>
  </si>
  <si>
    <t>vzorkování pro zajištění vizuální kompatobility použitých materiálůna římsách</t>
  </si>
  <si>
    <t>soubor</t>
  </si>
  <si>
    <t xml:space="preserve">10 ks dlaždic ( rozm. 200 x 200x 50 mm) UHPFRC a 10 ks dlaždic bet. C 30/37 vč. povrch .úpravy a s proměnným obsahem pigmentu </t>
  </si>
  <si>
    <t>31735001R</t>
  </si>
  <si>
    <t>Ztracené bednění z cementotřískových desek</t>
  </si>
  <si>
    <t>317361116R</t>
  </si>
  <si>
    <t>Výztuž mostních železobetonových římsových prefabrikátů</t>
  </si>
  <si>
    <t>0,05*13,8</t>
  </si>
  <si>
    <t>odhad 50 kg/m3</t>
  </si>
  <si>
    <t>31780001R</t>
  </si>
  <si>
    <t>Ocel.forma ( bednění ) pro opak.výrobu UHPFRC prefabrikátů</t>
  </si>
  <si>
    <t xml:space="preserve">opak.manipul .při bednění a odbedn. </t>
  </si>
  <si>
    <t>63266300R</t>
  </si>
  <si>
    <t>Elastická stěrka dle VL 4 401.04 - mostu</t>
  </si>
  <si>
    <t>16*0,05*1,925</t>
  </si>
  <si>
    <t>93617001R</t>
  </si>
  <si>
    <t>Osazení kovových doplňků mostního vybavení jednotlivě kotevní desky</t>
  </si>
  <si>
    <t xml:space="preserve">vč.spoj.materiálu </t>
  </si>
  <si>
    <t>54879001R</t>
  </si>
  <si>
    <t>nerezové kotvy M20</t>
  </si>
  <si>
    <t>977151111</t>
  </si>
  <si>
    <t>Jádrové vrty diamantovými korunkami do stavebních materiálů (železobetonu, betonu, cihel, obkladů, dlažeb, kamene) průměru do 35 mm</t>
  </si>
  <si>
    <t>https://podminky.urs.cz/item/CS_URS_2024_01/977151111</t>
  </si>
  <si>
    <t>vrty pro kotvení říms.prefa.</t>
  </si>
  <si>
    <t>767</t>
  </si>
  <si>
    <t>Konstrukce zámečnické</t>
  </si>
  <si>
    <t>767995115</t>
  </si>
  <si>
    <t>Montáž ostatních atypických zámečnických konstrukcí hmotnosti přes 50 do 100 kg</t>
  </si>
  <si>
    <t>https://podminky.urs.cz/item/CS_URS_2024_01/767995115</t>
  </si>
  <si>
    <t>2108</t>
  </si>
  <si>
    <t>kotev.ocel.přípr.</t>
  </si>
  <si>
    <t>5487908001R</t>
  </si>
  <si>
    <t>kotevní ocel přípravek  vč. trnů apod</t>
  </si>
  <si>
    <t>Práce a dodávky M</t>
  </si>
  <si>
    <t>21-M</t>
  </si>
  <si>
    <t>Elektromontáže</t>
  </si>
  <si>
    <t>210040011</t>
  </si>
  <si>
    <t>Montáž sloupů a stožárů venkovního vedení nn bez výstroje ocelových trubkových včetně rozvozu, vztyčení, očíslování, složení do 12 m jednoduchých</t>
  </si>
  <si>
    <t>https://podminky.urs.cz/item/CS_URS_2024_01/210040011</t>
  </si>
  <si>
    <t>31674111R</t>
  </si>
  <si>
    <t>stožár osvětlovací VO vč. výzbroje a svítidla</t>
  </si>
  <si>
    <t>SKB4D404 - Veřelné osvětlení</t>
  </si>
  <si>
    <t xml:space="preserve">    741 - Elektroinstalace - silnoproud</t>
  </si>
  <si>
    <t xml:space="preserve">    46-M - Zemní práce při extr.mont.pracích</t>
  </si>
  <si>
    <t>HZS - Hodinové zúčtovací sazby</t>
  </si>
  <si>
    <t>741</t>
  </si>
  <si>
    <t>Elektroinstalace - silnoproud</t>
  </si>
  <si>
    <t>741110043</t>
  </si>
  <si>
    <t>Montáž trubek elektroinstalačních ohebných, přes 35 mm</t>
  </si>
  <si>
    <t>CS ÚRS 2023 02</t>
  </si>
  <si>
    <t>https://podminky.urs.cz/item/CS_URS_2023_02/741110043</t>
  </si>
  <si>
    <t>34571075</t>
  </si>
  <si>
    <t>trubka elektroinstalační ohebná korug. 63/ 50 černá</t>
  </si>
  <si>
    <t>100*1,05 "Přepočtené koeficientem množství</t>
  </si>
  <si>
    <t>34571076R</t>
  </si>
  <si>
    <t>trubka elektroinstalační ohebná korug.  90/74</t>
  </si>
  <si>
    <t>20*1,05 "Přepočtené koeficientem množství</t>
  </si>
  <si>
    <t>74112000R</t>
  </si>
  <si>
    <t>Příplatek za zatažení kabelu c ochran.trubce</t>
  </si>
  <si>
    <t>741122016</t>
  </si>
  <si>
    <t>Montáž kabelů měděných bez ukončení uložených pod omítku plných kulatých (např. CYKY), počtu a průřezu žil 3x2,5 až 6 mm2</t>
  </si>
  <si>
    <t>https://podminky.urs.cz/item/CS_URS_2024_01/741122016</t>
  </si>
  <si>
    <t>34111036</t>
  </si>
  <si>
    <t>kabel instalační jádro Cu plné izolace PVC plášť PVC 450/750V (CYKY) 3x2,5mm2</t>
  </si>
  <si>
    <t>40*1,15 "Přepočtené koeficientem množství</t>
  </si>
  <si>
    <t>741122024</t>
  </si>
  <si>
    <t>Montáž kabelů měděných bez ukončení uložených pod omítku plných kulatých (např. CYKY), počtu a průřezu žil 4x10 mm2</t>
  </si>
  <si>
    <t>https://podminky.urs.cz/item/CS_URS_2024_01/741122024</t>
  </si>
  <si>
    <t>34111076</t>
  </si>
  <si>
    <t>kabel instalační jádro Cu plné izolace PVC plášť PVC 450/750V (CYKY) 4x10mm2</t>
  </si>
  <si>
    <t>110*1,15 "Přepočtené koeficientem množství</t>
  </si>
  <si>
    <t>741130021</t>
  </si>
  <si>
    <t>Ukončení vodičů izolovaných s označením a zapojením na svorkovnici s otevřením a uzavřením krytu, průřezu žíly do 2,5 mm2</t>
  </si>
  <si>
    <t>https://podminky.urs.cz/item/CS_URS_2024_01/741130021</t>
  </si>
  <si>
    <t>741130025</t>
  </si>
  <si>
    <t>Ukončení vodičů izolovaných s označením a zapojením na svorkovnici s otevřením a uzavřením krytu, průřezu žíly do 16 mm2</t>
  </si>
  <si>
    <t>https://podminky.urs.cz/item/CS_URS_2024_01/741130025</t>
  </si>
  <si>
    <t>7411301361</t>
  </si>
  <si>
    <t>Ukončení kabelů se zapojením počtu a průřezu žil do 4x25 mm2</t>
  </si>
  <si>
    <t>741410041</t>
  </si>
  <si>
    <t>Montáž uzemňovacího vedení s upevněním, propojením a připojením pomocí svorek v zemi s izolací spojů drátu nebo lana Ø do 10 mm v městské zástavbě</t>
  </si>
  <si>
    <t>https://podminky.urs.cz/item/CS_URS_2024_01/741410041</t>
  </si>
  <si>
    <t>35441073</t>
  </si>
  <si>
    <t>drát D 10mm FeZn</t>
  </si>
  <si>
    <t>100*0,9 "Přepočtené koeficientem množství</t>
  </si>
  <si>
    <t>35431011</t>
  </si>
  <si>
    <t>svorka SP1</t>
  </si>
  <si>
    <t>354420331</t>
  </si>
  <si>
    <t>DIN933-8.8 -A2K</t>
  </si>
  <si>
    <t>354420332</t>
  </si>
  <si>
    <t>DIN934-8 -A2K</t>
  </si>
  <si>
    <t>354420333</t>
  </si>
  <si>
    <t>DIN7980-230HV -A2K</t>
  </si>
  <si>
    <t>354420335</t>
  </si>
  <si>
    <t>SK</t>
  </si>
  <si>
    <t>21004000R</t>
  </si>
  <si>
    <t>Montáž a kompletace stožárů a svítidel vč. mechanizace</t>
  </si>
  <si>
    <t>35711001R</t>
  </si>
  <si>
    <t>stožárová rozvodnice SR 481/721 /E27 UN</t>
  </si>
  <si>
    <t>34774020R</t>
  </si>
  <si>
    <t>svítidlo LED designové  3 x 12 W</t>
  </si>
  <si>
    <t>34774030R</t>
  </si>
  <si>
    <t>beton blok ke svítidlu LED</t>
  </si>
  <si>
    <t>46-M</t>
  </si>
  <si>
    <t>Zemní práce při extr.mont.pracích</t>
  </si>
  <si>
    <t>460010011</t>
  </si>
  <si>
    <t>Vytyčení trasy vedení vzdušného (nadzemního) silového v terénu přehledném nn</t>
  </si>
  <si>
    <t>km</t>
  </si>
  <si>
    <t>https://podminky.urs.cz/item/CS_URS_2023_02/460010011</t>
  </si>
  <si>
    <t>460010025</t>
  </si>
  <si>
    <t>Vytyčení trasy inženýrských sítí v zastavěném prostoru</t>
  </si>
  <si>
    <t>https://podminky.urs.cz/item/CS_URS_2023_02/460010025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</si>
  <si>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</si>
  <si>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</si>
  <si>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https://podminky.urs.cz/item/CS_URS_2023_02/460141112</t>
  </si>
  <si>
    <t>460161162</t>
  </si>
  <si>
    <t>Hloubení zapažených i nezapažených kabelových rýh ručně včetně urovnání dna s přemístěním výkopku do vzdálenosti 3 m od okraje jámy nebo s naložením na dopravní prostředek šířky 35 cm hloubky 70 cm v hornině třídy těžitelnosti I skupiny 3</t>
  </si>
  <si>
    <t>https://podminky.urs.cz/item/CS_URS_2023_02/460161162</t>
  </si>
  <si>
    <t>460161312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</si>
  <si>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3</t>
  </si>
  <si>
    <t>https://podminky.urs.cz/item/CS_URS_2023_02/460161312</t>
  </si>
  <si>
    <t>460282111</t>
  </si>
  <si>
    <t>Pažení výkopů pažicími boxy rýh kabelových hloubka výkopu do 4 m, šířka do 1,2 m</t>
  </si>
  <si>
    <t>https://podminky.urs.cz/item/CS_URS_2023_02/460282111</t>
  </si>
  <si>
    <t>80*0,65*2</t>
  </si>
  <si>
    <t>20*1,2*2</t>
  </si>
  <si>
    <t>460282511</t>
  </si>
  <si>
    <t>Pažení výkopů pažicími boxy rýh kabelových odstranění boxů hloubka výkopu do 4 m, šířka do 1,2 m</t>
  </si>
  <si>
    <t>https://podminky.urs.cz/item/CS_URS_2023_02/460282511</t>
  </si>
  <si>
    <t>460341113</t>
  </si>
  <si>
    <t>Vodorovné přemístění (odvoz) horniny dopravními prostředky včetně složení, bez naložení a rozprostření jakékoliv třídy, na vzdálenost přes 500 do 1000 m</t>
  </si>
  <si>
    <t>https://podminky.urs.cz/item/CS_URS_2023_02/460341113</t>
  </si>
  <si>
    <t>2,86+2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</si>
  <si>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</si>
  <si>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</si>
  <si>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https://podminky.urs.cz/item/CS_URS_2023_02/460341121</t>
  </si>
  <si>
    <t>4,86*14</t>
  </si>
  <si>
    <t>460361121</t>
  </si>
  <si>
    <t>Poplatek (skládkovné) za uložení zeminy na recyklační skládce zatříděné do Katalogu odpadů pod kódem 17 05 04</t>
  </si>
  <si>
    <t>https://podminky.urs.cz/item/CS_URS_2023_02/460361121</t>
  </si>
  <si>
    <t>460411122</t>
  </si>
  <si>
    <t>Zásyp jam strojně s uložením výkopku ve vrstvách a urovnáním povrchu s přemístění sypaniny ze vzdálenosti do 10 m se zhutněním z horniny třídy těžitelnosti I skupiny 3</t>
  </si>
  <si>
    <t>https://podminky.urs.cz/item/CS_URS_2023_02/460411122</t>
  </si>
  <si>
    <t>460451162</t>
  </si>
  <si>
    <t>Zásyp kabelových rýh strojně s přemístěním sypaniny ze vzdálenosti do 10 m, s uložením výkopku ve vrstvách včetně zhutnění a urovnání povrchu šířky 35 cm hloubky 60 cm z horniny třídy těžitelnosti I skupiny 3</t>
  </si>
  <si>
    <t>https://podminky.urs.cz/item/CS_URS_2023_02/460451162</t>
  </si>
  <si>
    <t>460451332</t>
  </si>
  <si>
    <t>Zásyp kabelových rýh strojně s přemístěním sypaniny ze vzdálenosti do 10 m, s uložením výkopku ve vrstvách včetně zhutnění a urovnání povrchu šířky 50 cm hloubky 120 cm z horniny třídy těžitelnosti I skupiny 3</t>
  </si>
  <si>
    <t>https://podminky.urs.cz/item/CS_URS_2023_02/460451332</t>
  </si>
  <si>
    <t>460571111</t>
  </si>
  <si>
    <t>Rozprostření a urovnání ornice strojně včetně přemístění hromad nebo dočasných skládek na místo spotřeby ze vzdálenosti do 50 m při souvislé ploše, tl. vrstvy do 20 cm</t>
  </si>
  <si>
    <t>https://podminky.urs.cz/item/CS_URS_2023_02/460571111</t>
  </si>
  <si>
    <t>40+40</t>
  </si>
  <si>
    <t>460581121</t>
  </si>
  <si>
    <t>Úprava terénu zatravnění, včetně zalití vodou na rovině - mimo výkop</t>
  </si>
  <si>
    <t>https://podminky.urs.cz/item/CS_URS_2023_02/460581121</t>
  </si>
  <si>
    <t>00572472</t>
  </si>
  <si>
    <t>osivo směs travní krajinná-rovinná</t>
  </si>
  <si>
    <t>46058112R</t>
  </si>
  <si>
    <t>Úprava terénu zatravnění, včetně zalití vodou na rovině nad výkopem</t>
  </si>
  <si>
    <t>460641112</t>
  </si>
  <si>
    <t>Základové konstrukce základ bez bednění do rostlé zeminy z monolitického betonu tř. C 12/15</t>
  </si>
  <si>
    <t>https://podminky.urs.cz/item/CS_URS_2023_02/460641112</t>
  </si>
  <si>
    <t>460661111</t>
  </si>
  <si>
    <t>Kabelové lože z písku včetně podsypu, zhutnění a urovnání povrchu pro kabely nn bez zakrytí, šířky do 35 cm</t>
  </si>
  <si>
    <t>https://podminky.urs.cz/item/CS_URS_2024_01/460661111</t>
  </si>
  <si>
    <t>460671112</t>
  </si>
  <si>
    <t>Výstražné prvky pro krytí kabelů včetně vyrovnání povrchu rýhy, rozvinutí a uložení fólie, šířky přes 20 do 25 cm</t>
  </si>
  <si>
    <t>https://podminky.urs.cz/item/CS_URS_2024_01/460671112</t>
  </si>
  <si>
    <t>80+20</t>
  </si>
  <si>
    <t>460751121</t>
  </si>
  <si>
    <t>Osazení kabelových kanálů včetně utěsnění, vyspárování a zakrytí víkem z prefabrikovaných betonových žlabů zapuštěných do terénu, včetně výkopu horniny vnější šířky do 20 cm</t>
  </si>
  <si>
    <t>https://podminky.urs.cz/item/CS_URS_2023_02/460751121</t>
  </si>
  <si>
    <t>59213007</t>
  </si>
  <si>
    <t>žlab kabelový KD 1</t>
  </si>
  <si>
    <t>5927500R</t>
  </si>
  <si>
    <t>víko žlabu KZ 1</t>
  </si>
  <si>
    <t>46086001R</t>
  </si>
  <si>
    <t>Zkoušky hutnění</t>
  </si>
  <si>
    <t>HZS</t>
  </si>
  <si>
    <t>Hodinové zúčtovací sazby</t>
  </si>
  <si>
    <t>HZS31321</t>
  </si>
  <si>
    <t>Hodinové zúčtovací sazby montáží technologických zařízení při externích montážích elektromontér - revize</t>
  </si>
  <si>
    <t>262144</t>
  </si>
  <si>
    <t>HZS31322</t>
  </si>
  <si>
    <t>Koordinační činnost zhotovitele</t>
  </si>
  <si>
    <t>HZS4221</t>
  </si>
  <si>
    <t>Hodinové zúčtovací sazby ostatních profesí revizní a kontrolní činnost geodet - zaměření skut.stavu</t>
  </si>
  <si>
    <t>https://podminky.urs.cz/item/CS_URS_2023_02/HZS4221</t>
  </si>
  <si>
    <t>HZS42211</t>
  </si>
  <si>
    <t>Hodinové zúčtovací sazby ostatních profesí revizní a kontrolní činnost geodet -vytyčení stavby</t>
  </si>
  <si>
    <t>SKB4D405 -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</si>
  <si>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</si>
  <si>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</si>
  <si>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</si>
  <si>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</si>
  <si>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</si>
  <si>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</si>
  <si>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4233511111</t>
  </si>
  <si>
    <t>Zřízení a odstranění provizorní lávky během výstavby , včetně zábrádlí</t>
  </si>
  <si>
    <t>ev.č. mostu</t>
  </si>
  <si>
    <t xml:space="preserve">označení toku </t>
  </si>
  <si>
    <t>VRN</t>
  </si>
  <si>
    <t>Vedlejší rozpočtové náklady</t>
  </si>
  <si>
    <t>VRN1</t>
  </si>
  <si>
    <t>Průzkumné, geodetické a projektové práce</t>
  </si>
  <si>
    <t>0113030001</t>
  </si>
  <si>
    <t>Odstranění litin.desek - letopočet ,firma .zatížení</t>
  </si>
  <si>
    <t>011303001</t>
  </si>
  <si>
    <t>Přemístění znaku města na čele mostního objektu</t>
  </si>
  <si>
    <t>011303002</t>
  </si>
  <si>
    <t>Uložení stáv.inž.sítí do chrániček na mostě ,provizor.vyvěšení a podepření během výstavby , na ocelovou podpěrnou konstrukci ,návodní strana ČD Telematika , hmotnost ocel.konstr. 1,4 t, Povodní strana - telefon + ČEZ , hmotnost ocel. konstrukce 1,71 t, včetně zrušení</t>
  </si>
  <si>
    <t>https://podminky.urs.cz/item/CS_URS_2024_01/011303002</t>
  </si>
  <si>
    <t>012103000</t>
  </si>
  <si>
    <t>Geodetické práce před výstavbou - vytyčení ,zaměření</t>
  </si>
  <si>
    <t>https://podminky.urs.cz/item/CS_URS_2024_01/012103000</t>
  </si>
  <si>
    <t>012203001</t>
  </si>
  <si>
    <t>Vytyčení stáv. inž. sítí</t>
  </si>
  <si>
    <t>https://podminky.urs.cz/item/CS_URS_2024_01/012203001</t>
  </si>
  <si>
    <t>012303000</t>
  </si>
  <si>
    <t>Geodetické práce po výstavbě ,zaměření skuteč.provedení</t>
  </si>
  <si>
    <t>https://podminky.urs.cz/item/CS_URS_2024_01/012303000</t>
  </si>
  <si>
    <t>012403000</t>
  </si>
  <si>
    <t>Kartografické práce- geometrický plán + akceptační protokol</t>
  </si>
  <si>
    <t>https://podminky.urs.cz/item/CS_URS_2024_01/012403000</t>
  </si>
  <si>
    <t>0131940001</t>
  </si>
  <si>
    <t>Vypracování mostního listu</t>
  </si>
  <si>
    <t>0131940002</t>
  </si>
  <si>
    <t>Hlavní prohlídka mostu</t>
  </si>
  <si>
    <t>013203001</t>
  </si>
  <si>
    <t>Fotodokumentace stavby</t>
  </si>
  <si>
    <t>https://podminky.urs.cz/item/CS_URS_2024_01/013203001</t>
  </si>
  <si>
    <t>013254000</t>
  </si>
  <si>
    <t>Dokumentace RDS a skutečného provedení stavby</t>
  </si>
  <si>
    <t>https://podminky.urs.cz/item/CS_URS_2024_01/013254000</t>
  </si>
  <si>
    <t>013274000</t>
  </si>
  <si>
    <t>Pasportizace objektu před započetím prací</t>
  </si>
  <si>
    <t>https://podminky.urs.cz/item/CS_URS_2024_01/013274000</t>
  </si>
  <si>
    <t>013294002</t>
  </si>
  <si>
    <t>Havarijní a povodňový plán</t>
  </si>
  <si>
    <t>VRN3</t>
  </si>
  <si>
    <t>Zařízení staveniště</t>
  </si>
  <si>
    <t>030001000</t>
  </si>
  <si>
    <t>Zařízení staveniště - zřízení ,odstranění ,zabezpečení , oplocení, náklady na stav..buňky , mobil..WC., energie pro ZS</t>
  </si>
  <si>
    <t>https://podminky.urs.cz/item/CS_URS_2024_01/030001000</t>
  </si>
  <si>
    <t>034503000</t>
  </si>
  <si>
    <t>Informační tabule na staveništi</t>
  </si>
  <si>
    <t>https://podminky.urs.cz/item/CS_URS_2024_01/034503000</t>
  </si>
  <si>
    <t>VRN4</t>
  </si>
  <si>
    <t>Inženýrská činnost</t>
  </si>
  <si>
    <t>043103001</t>
  </si>
  <si>
    <t>Zkoušení materiálů nezávislou zkušebnou nad rámec KZP dle požadavku investora - čerpání za souhlasu investora</t>
  </si>
  <si>
    <t>043103005</t>
  </si>
  <si>
    <t>VTD mosního onjektu - čerpání za souhlasu investora -VTD prefa nosníků -VTD prefa říms -VTD zábradlí</t>
  </si>
  <si>
    <t>VRN7</t>
  </si>
  <si>
    <t>Provozní vlivy</t>
  </si>
  <si>
    <t>072103021</t>
  </si>
  <si>
    <t>Zajištění DIO komunikace ,projednání , realizace , údržba</t>
  </si>
  <si>
    <t>https://podminky.urs.cz/item/CS_URS_2024_01/072103021</t>
  </si>
  <si>
    <t>VRN9</t>
  </si>
  <si>
    <t>Ostatní náklady</t>
  </si>
  <si>
    <t>091003001</t>
  </si>
  <si>
    <t>Přeložka sítí Telematika ,Cetin a Metropolitní síť</t>
  </si>
  <si>
    <t>091003002</t>
  </si>
  <si>
    <t>Vytyčení překládaných sítí - Telematika ,Cetin a Metropolitní síť</t>
  </si>
  <si>
    <t>091003008</t>
  </si>
  <si>
    <t>Zaměření skutečného provedení přeložek sítí Telematika ,Cetin a Metropolitní síť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</si>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</sst>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51101" TargetMode="External" /><Relationship Id="rId2" Type="http://schemas.openxmlformats.org/officeDocument/2006/relationships/hyperlink" Target="https://podminky.urs.cz/item/CS_URS_2024_01/111301111" TargetMode="External" /><Relationship Id="rId3" Type="http://schemas.openxmlformats.org/officeDocument/2006/relationships/hyperlink" Target="https://podminky.urs.cz/item/CS_URS_2024_01/112101102" TargetMode="External" /><Relationship Id="rId4" Type="http://schemas.openxmlformats.org/officeDocument/2006/relationships/hyperlink" Target="https://podminky.urs.cz/item/CS_URS_2024_01/112101103" TargetMode="External" /><Relationship Id="rId5" Type="http://schemas.openxmlformats.org/officeDocument/2006/relationships/hyperlink" Target="https://podminky.urs.cz/item/CS_URS_2024_01/112101104" TargetMode="External" /><Relationship Id="rId6" Type="http://schemas.openxmlformats.org/officeDocument/2006/relationships/hyperlink" Target="https://podminky.urs.cz/item/CS_URS_2024_01/112155121" TargetMode="External" /><Relationship Id="rId7" Type="http://schemas.openxmlformats.org/officeDocument/2006/relationships/hyperlink" Target="https://podminky.urs.cz/item/CS_URS_2024_01/112155125" TargetMode="External" /><Relationship Id="rId8" Type="http://schemas.openxmlformats.org/officeDocument/2006/relationships/hyperlink" Target="https://podminky.urs.cz/item/CS_URS_2024_01/112201112" TargetMode="External" /><Relationship Id="rId9" Type="http://schemas.openxmlformats.org/officeDocument/2006/relationships/hyperlink" Target="https://podminky.urs.cz/item/CS_URS_2024_01/113106144" TargetMode="External" /><Relationship Id="rId10" Type="http://schemas.openxmlformats.org/officeDocument/2006/relationships/hyperlink" Target="https://podminky.urs.cz/item/CS_URS_2024_01/113107161" TargetMode="External" /><Relationship Id="rId11" Type="http://schemas.openxmlformats.org/officeDocument/2006/relationships/hyperlink" Target="https://podminky.urs.cz/item/CS_URS_2024_01/113107162" TargetMode="External" /><Relationship Id="rId12" Type="http://schemas.openxmlformats.org/officeDocument/2006/relationships/hyperlink" Target="https://podminky.urs.cz/item/CS_URS_2024_01/113107165" TargetMode="External" /><Relationship Id="rId13" Type="http://schemas.openxmlformats.org/officeDocument/2006/relationships/hyperlink" Target="https://podminky.urs.cz/item/CS_URS_2024_01/113107182" TargetMode="External" /><Relationship Id="rId14" Type="http://schemas.openxmlformats.org/officeDocument/2006/relationships/hyperlink" Target="https://podminky.urs.cz/item/CS_URS_2024_01/113151111" TargetMode="External" /><Relationship Id="rId15" Type="http://schemas.openxmlformats.org/officeDocument/2006/relationships/hyperlink" Target="https://podminky.urs.cz/item/CS_URS_2024_01/113154235" TargetMode="External" /><Relationship Id="rId16" Type="http://schemas.openxmlformats.org/officeDocument/2006/relationships/hyperlink" Target="https://podminky.urs.cz/item/CS_URS_2024_01/113201112" TargetMode="External" /><Relationship Id="rId17" Type="http://schemas.openxmlformats.org/officeDocument/2006/relationships/hyperlink" Target="https://podminky.urs.cz/item/CS_URS_2024_01/113202111" TargetMode="External" /><Relationship Id="rId18" Type="http://schemas.openxmlformats.org/officeDocument/2006/relationships/hyperlink" Target="https://podminky.urs.cz/item/CS_URS_2024_01/113204111" TargetMode="External" /><Relationship Id="rId19" Type="http://schemas.openxmlformats.org/officeDocument/2006/relationships/hyperlink" Target="https://podminky.urs.cz/item/CS_URS_2024_01/115101201" TargetMode="External" /><Relationship Id="rId20" Type="http://schemas.openxmlformats.org/officeDocument/2006/relationships/hyperlink" Target="https://podminky.urs.cz/item/CS_URS_2024_01/115101301" TargetMode="External" /><Relationship Id="rId21" Type="http://schemas.openxmlformats.org/officeDocument/2006/relationships/hyperlink" Target="https://podminky.urs.cz/item/CS_URS_2024_01/122452204" TargetMode="External" /><Relationship Id="rId22" Type="http://schemas.openxmlformats.org/officeDocument/2006/relationships/hyperlink" Target="https://podminky.urs.cz/item/CS_URS_2024_01/124353100" TargetMode="External" /><Relationship Id="rId23" Type="http://schemas.openxmlformats.org/officeDocument/2006/relationships/hyperlink" Target="https://podminky.urs.cz/item/CS_URS_2024_01/131313711" TargetMode="External" /><Relationship Id="rId24" Type="http://schemas.openxmlformats.org/officeDocument/2006/relationships/hyperlink" Target="https://podminky.urs.cz/item/CS_URS_2024_01/131351203" TargetMode="External" /><Relationship Id="rId25" Type="http://schemas.openxmlformats.org/officeDocument/2006/relationships/hyperlink" Target="https://podminky.urs.cz/item/CS_URS_2024_01/132351102" TargetMode="External" /><Relationship Id="rId26" Type="http://schemas.openxmlformats.org/officeDocument/2006/relationships/hyperlink" Target="https://podminky.urs.cz/item/CS_URS_2024_01/132351252" TargetMode="External" /><Relationship Id="rId27" Type="http://schemas.openxmlformats.org/officeDocument/2006/relationships/hyperlink" Target="https://podminky.urs.cz/item/CS_URS_2024_01/162301501" TargetMode="External" /><Relationship Id="rId28" Type="http://schemas.openxmlformats.org/officeDocument/2006/relationships/hyperlink" Target="https://podminky.urs.cz/item/CS_URS_2024_01/162301501" TargetMode="External" /><Relationship Id="rId29" Type="http://schemas.openxmlformats.org/officeDocument/2006/relationships/hyperlink" Target="https://podminky.urs.cz/item/CS_URS_2024_01/162301501" TargetMode="External" /><Relationship Id="rId30" Type="http://schemas.openxmlformats.org/officeDocument/2006/relationships/hyperlink" Target="https://podminky.urs.cz/item/CS_URS_2024_01/162301981" TargetMode="External" /><Relationship Id="rId31" Type="http://schemas.openxmlformats.org/officeDocument/2006/relationships/hyperlink" Target="https://podminky.urs.cz/item/CS_URS_2024_01/162301981" TargetMode="External" /><Relationship Id="rId32" Type="http://schemas.openxmlformats.org/officeDocument/2006/relationships/hyperlink" Target="https://podminky.urs.cz/item/CS_URS_2024_01/162301981" TargetMode="External" /><Relationship Id="rId33" Type="http://schemas.openxmlformats.org/officeDocument/2006/relationships/hyperlink" Target="https://podminky.urs.cz/item/CS_URS_2024_01/162751117" TargetMode="External" /><Relationship Id="rId34" Type="http://schemas.openxmlformats.org/officeDocument/2006/relationships/hyperlink" Target="https://podminky.urs.cz/item/CS_URS_2024_01/162751117" TargetMode="External" /><Relationship Id="rId35" Type="http://schemas.openxmlformats.org/officeDocument/2006/relationships/hyperlink" Target="https://podminky.urs.cz/item/CS_URS_2024_01/162751119" TargetMode="External" /><Relationship Id="rId36" Type="http://schemas.openxmlformats.org/officeDocument/2006/relationships/hyperlink" Target="https://podminky.urs.cz/item/CS_URS_2024_01/162751119" TargetMode="External" /><Relationship Id="rId37" Type="http://schemas.openxmlformats.org/officeDocument/2006/relationships/hyperlink" Target="https://podminky.urs.cz/item/CS_URS_2024_01/171201231" TargetMode="External" /><Relationship Id="rId38" Type="http://schemas.openxmlformats.org/officeDocument/2006/relationships/hyperlink" Target="https://podminky.urs.cz/item/CS_URS_2024_01/171201231" TargetMode="External" /><Relationship Id="rId39" Type="http://schemas.openxmlformats.org/officeDocument/2006/relationships/hyperlink" Target="https://podminky.urs.cz/item/CS_URS_2024_01/171251201" TargetMode="External" /><Relationship Id="rId40" Type="http://schemas.openxmlformats.org/officeDocument/2006/relationships/hyperlink" Target="https://podminky.urs.cz/item/CS_URS_2024_01/171251201" TargetMode="External" /><Relationship Id="rId41" Type="http://schemas.openxmlformats.org/officeDocument/2006/relationships/hyperlink" Target="https://podminky.urs.cz/item/CS_URS_2024_01/174151101" TargetMode="External" /><Relationship Id="rId42" Type="http://schemas.openxmlformats.org/officeDocument/2006/relationships/hyperlink" Target="https://podminky.urs.cz/item/CS_URS_2024_01/181351003" TargetMode="External" /><Relationship Id="rId43" Type="http://schemas.openxmlformats.org/officeDocument/2006/relationships/hyperlink" Target="https://podminky.urs.cz/item/CS_URS_2024_01/181411131" TargetMode="External" /><Relationship Id="rId44" Type="http://schemas.openxmlformats.org/officeDocument/2006/relationships/hyperlink" Target="https://podminky.urs.cz/item/CS_URS_2024_01/181951111" TargetMode="External" /><Relationship Id="rId45" Type="http://schemas.openxmlformats.org/officeDocument/2006/relationships/hyperlink" Target="https://podminky.urs.cz/item/CS_URS_2024_01/181951112" TargetMode="External" /><Relationship Id="rId46" Type="http://schemas.openxmlformats.org/officeDocument/2006/relationships/hyperlink" Target="https://podminky.urs.cz/item/CS_URS_2024_01/184813212" TargetMode="External" /><Relationship Id="rId47" Type="http://schemas.openxmlformats.org/officeDocument/2006/relationships/hyperlink" Target="https://podminky.urs.cz/item/CS_URS_2024_01/211971110" TargetMode="External" /><Relationship Id="rId48" Type="http://schemas.openxmlformats.org/officeDocument/2006/relationships/hyperlink" Target="https://podminky.urs.cz/item/CS_URS_2024_01/212750133" TargetMode="External" /><Relationship Id="rId49" Type="http://schemas.openxmlformats.org/officeDocument/2006/relationships/hyperlink" Target="https://podminky.urs.cz/item/CS_URS_2024_01/212752402" TargetMode="External" /><Relationship Id="rId50" Type="http://schemas.openxmlformats.org/officeDocument/2006/relationships/hyperlink" Target="https://podminky.urs.cz/item/CS_URS_2024_01/224411114" TargetMode="External" /><Relationship Id="rId51" Type="http://schemas.openxmlformats.org/officeDocument/2006/relationships/hyperlink" Target="https://podminky.urs.cz/item/CS_URS_2024_01/281602111" TargetMode="External" /><Relationship Id="rId52" Type="http://schemas.openxmlformats.org/officeDocument/2006/relationships/hyperlink" Target="https://podminky.urs.cz/item/CS_URS_2024_01/282602113" TargetMode="External" /><Relationship Id="rId53" Type="http://schemas.openxmlformats.org/officeDocument/2006/relationships/hyperlink" Target="https://podminky.urs.cz/item/CS_URS_2024_01/283111113" TargetMode="External" /><Relationship Id="rId54" Type="http://schemas.openxmlformats.org/officeDocument/2006/relationships/hyperlink" Target="https://podminky.urs.cz/item/CS_URS_2024_01/283111123" TargetMode="External" /><Relationship Id="rId55" Type="http://schemas.openxmlformats.org/officeDocument/2006/relationships/hyperlink" Target="https://podminky.urs.cz/item/CS_URS_2024_01/283131113" TargetMode="External" /><Relationship Id="rId56" Type="http://schemas.openxmlformats.org/officeDocument/2006/relationships/hyperlink" Target="https://podminky.urs.cz/item/CS_URS_2024_01/291211111" TargetMode="External" /><Relationship Id="rId57" Type="http://schemas.openxmlformats.org/officeDocument/2006/relationships/hyperlink" Target="https://podminky.urs.cz/item/CS_URS_2024_01/317171126" TargetMode="External" /><Relationship Id="rId58" Type="http://schemas.openxmlformats.org/officeDocument/2006/relationships/hyperlink" Target="https://podminky.urs.cz/item/CS_URS_2024_01/317361116" TargetMode="External" /><Relationship Id="rId59" Type="http://schemas.openxmlformats.org/officeDocument/2006/relationships/hyperlink" Target="https://podminky.urs.cz/item/CS_URS_2024_01/317361411" TargetMode="External" /><Relationship Id="rId60" Type="http://schemas.openxmlformats.org/officeDocument/2006/relationships/hyperlink" Target="https://podminky.urs.cz/item/CS_URS_2024_01/317661142" TargetMode="External" /><Relationship Id="rId61" Type="http://schemas.openxmlformats.org/officeDocument/2006/relationships/hyperlink" Target="https://podminky.urs.cz/item/CS_URS_2024_01/334213321" TargetMode="External" /><Relationship Id="rId62" Type="http://schemas.openxmlformats.org/officeDocument/2006/relationships/hyperlink" Target="https://podminky.urs.cz/item/CS_URS_2024_01/334323118" TargetMode="External" /><Relationship Id="rId63" Type="http://schemas.openxmlformats.org/officeDocument/2006/relationships/hyperlink" Target="https://podminky.urs.cz/item/CS_URS_2024_01/334361216" TargetMode="External" /><Relationship Id="rId64" Type="http://schemas.openxmlformats.org/officeDocument/2006/relationships/hyperlink" Target="https://podminky.urs.cz/item/CS_URS_2024_01/334361412" TargetMode="External" /><Relationship Id="rId65" Type="http://schemas.openxmlformats.org/officeDocument/2006/relationships/hyperlink" Target="https://podminky.urs.cz/item/CS_URS_2024_01/348171111" TargetMode="External" /><Relationship Id="rId66" Type="http://schemas.openxmlformats.org/officeDocument/2006/relationships/hyperlink" Target="https://podminky.urs.cz/item/CS_URS_2024_01/421331141" TargetMode="External" /><Relationship Id="rId67" Type="http://schemas.openxmlformats.org/officeDocument/2006/relationships/hyperlink" Target="https://podminky.urs.cz/item/CS_URS_2024_01/421361226" TargetMode="External" /><Relationship Id="rId68" Type="http://schemas.openxmlformats.org/officeDocument/2006/relationships/hyperlink" Target="https://podminky.urs.cz/item/CS_URS_2024_01/423321128" TargetMode="External" /><Relationship Id="rId69" Type="http://schemas.openxmlformats.org/officeDocument/2006/relationships/hyperlink" Target="https://podminky.urs.cz/item/CS_URS_2024_01/423351111" TargetMode="External" /><Relationship Id="rId70" Type="http://schemas.openxmlformats.org/officeDocument/2006/relationships/hyperlink" Target="https://podminky.urs.cz/item/CS_URS_2024_01/423351211" TargetMode="External" /><Relationship Id="rId71" Type="http://schemas.openxmlformats.org/officeDocument/2006/relationships/hyperlink" Target="https://podminky.urs.cz/item/CS_URS_2024_01/423361226" TargetMode="External" /><Relationship Id="rId72" Type="http://schemas.openxmlformats.org/officeDocument/2006/relationships/hyperlink" Target="https://podminky.urs.cz/item/CS_URS_2024_01/428381314" TargetMode="External" /><Relationship Id="rId73" Type="http://schemas.openxmlformats.org/officeDocument/2006/relationships/hyperlink" Target="https://podminky.urs.cz/item/CS_URS_2024_01/428386215" TargetMode="External" /><Relationship Id="rId74" Type="http://schemas.openxmlformats.org/officeDocument/2006/relationships/hyperlink" Target="https://podminky.urs.cz/item/CS_URS_2024_01/451317777" TargetMode="External" /><Relationship Id="rId75" Type="http://schemas.openxmlformats.org/officeDocument/2006/relationships/hyperlink" Target="https://podminky.urs.cz/item/CS_URS_2024_01/451475121" TargetMode="External" /><Relationship Id="rId76" Type="http://schemas.openxmlformats.org/officeDocument/2006/relationships/hyperlink" Target="https://podminky.urs.cz/item/CS_URS_2024_01/451475122" TargetMode="External" /><Relationship Id="rId77" Type="http://schemas.openxmlformats.org/officeDocument/2006/relationships/hyperlink" Target="https://podminky.urs.cz/item/CS_URS_2024_01/457311117" TargetMode="External" /><Relationship Id="rId78" Type="http://schemas.openxmlformats.org/officeDocument/2006/relationships/hyperlink" Target="https://podminky.urs.cz/item/CS_URS_2024_01/457311118" TargetMode="External" /><Relationship Id="rId79" Type="http://schemas.openxmlformats.org/officeDocument/2006/relationships/hyperlink" Target="https://podminky.urs.cz/item/CS_URS_2024_01/458311131" TargetMode="External" /><Relationship Id="rId80" Type="http://schemas.openxmlformats.org/officeDocument/2006/relationships/hyperlink" Target="https://podminky.urs.cz/item/CS_URS_2024_01/462511111" TargetMode="External" /><Relationship Id="rId81" Type="http://schemas.openxmlformats.org/officeDocument/2006/relationships/hyperlink" Target="https://podminky.urs.cz/item/CS_URS_2024_01/465511522" TargetMode="External" /><Relationship Id="rId82" Type="http://schemas.openxmlformats.org/officeDocument/2006/relationships/hyperlink" Target="https://podminky.urs.cz/item/CS_URS_2024_01/564851111" TargetMode="External" /><Relationship Id="rId83" Type="http://schemas.openxmlformats.org/officeDocument/2006/relationships/hyperlink" Target="https://podminky.urs.cz/item/CS_URS_2024_01/564861111" TargetMode="External" /><Relationship Id="rId84" Type="http://schemas.openxmlformats.org/officeDocument/2006/relationships/hyperlink" Target="https://podminky.urs.cz/item/CS_URS_2024_01/564871011" TargetMode="External" /><Relationship Id="rId85" Type="http://schemas.openxmlformats.org/officeDocument/2006/relationships/hyperlink" Target="https://podminky.urs.cz/item/CS_URS_2024_01/565155121" TargetMode="External" /><Relationship Id="rId86" Type="http://schemas.openxmlformats.org/officeDocument/2006/relationships/hyperlink" Target="https://podminky.urs.cz/item/CS_URS_2024_01/567122112" TargetMode="External" /><Relationship Id="rId87" Type="http://schemas.openxmlformats.org/officeDocument/2006/relationships/hyperlink" Target="https://podminky.urs.cz/item/CS_URS_2024_01/573231111" TargetMode="External" /><Relationship Id="rId88" Type="http://schemas.openxmlformats.org/officeDocument/2006/relationships/hyperlink" Target="https://podminky.urs.cz/item/CS_URS_2024_01/577144141" TargetMode="External" /><Relationship Id="rId89" Type="http://schemas.openxmlformats.org/officeDocument/2006/relationships/hyperlink" Target="https://podminky.urs.cz/item/CS_URS_2024_01/578143233" TargetMode="External" /><Relationship Id="rId90" Type="http://schemas.openxmlformats.org/officeDocument/2006/relationships/hyperlink" Target="https://podminky.urs.cz/item/CS_URS_2024_01/596211112" TargetMode="External" /><Relationship Id="rId91" Type="http://schemas.openxmlformats.org/officeDocument/2006/relationships/hyperlink" Target="https://podminky.urs.cz/item/CS_URS_2024_01/596212210" TargetMode="External" /><Relationship Id="rId92" Type="http://schemas.openxmlformats.org/officeDocument/2006/relationships/hyperlink" Target="https://podminky.urs.cz/item/CS_URS_2024_01/628611102" TargetMode="External" /><Relationship Id="rId93" Type="http://schemas.openxmlformats.org/officeDocument/2006/relationships/hyperlink" Target="https://podminky.urs.cz/item/CS_URS_2024_01/628633112" TargetMode="External" /><Relationship Id="rId94" Type="http://schemas.openxmlformats.org/officeDocument/2006/relationships/hyperlink" Target="https://podminky.urs.cz/item/CS_URS_2024_01/871313123" TargetMode="External" /><Relationship Id="rId95" Type="http://schemas.openxmlformats.org/officeDocument/2006/relationships/hyperlink" Target="https://podminky.urs.cz/item/CS_URS_2024_01/895941343" TargetMode="External" /><Relationship Id="rId96" Type="http://schemas.openxmlformats.org/officeDocument/2006/relationships/hyperlink" Target="https://podminky.urs.cz/item/CS_URS_2024_01/895941351" TargetMode="External" /><Relationship Id="rId97" Type="http://schemas.openxmlformats.org/officeDocument/2006/relationships/hyperlink" Target="https://podminky.urs.cz/item/CS_URS_2024_01/895941361" TargetMode="External" /><Relationship Id="rId98" Type="http://schemas.openxmlformats.org/officeDocument/2006/relationships/hyperlink" Target="https://podminky.urs.cz/item/CS_URS_2024_01/899204112" TargetMode="External" /><Relationship Id="rId99" Type="http://schemas.openxmlformats.org/officeDocument/2006/relationships/hyperlink" Target="https://podminky.urs.cz/item/CS_URS_2024_01/899232111" TargetMode="External" /><Relationship Id="rId100" Type="http://schemas.openxmlformats.org/officeDocument/2006/relationships/hyperlink" Target="https://podminky.urs.cz/item/CS_URS_2024_01/914111111" TargetMode="External" /><Relationship Id="rId101" Type="http://schemas.openxmlformats.org/officeDocument/2006/relationships/hyperlink" Target="https://podminky.urs.cz/item/CS_URS_2024_01/914112111" TargetMode="External" /><Relationship Id="rId102" Type="http://schemas.openxmlformats.org/officeDocument/2006/relationships/hyperlink" Target="https://podminky.urs.cz/item/CS_URS_2024_01/914511112" TargetMode="External" /><Relationship Id="rId103" Type="http://schemas.openxmlformats.org/officeDocument/2006/relationships/hyperlink" Target="https://podminky.urs.cz/item/CS_URS_2024_01/915211112" TargetMode="External" /><Relationship Id="rId104" Type="http://schemas.openxmlformats.org/officeDocument/2006/relationships/hyperlink" Target="https://podminky.urs.cz/item/CS_URS_2024_01/915211112" TargetMode="External" /><Relationship Id="rId105" Type="http://schemas.openxmlformats.org/officeDocument/2006/relationships/hyperlink" Target="https://podminky.urs.cz/item/CS_URS_2024_01/915611111" TargetMode="External" /><Relationship Id="rId106" Type="http://schemas.openxmlformats.org/officeDocument/2006/relationships/hyperlink" Target="https://podminky.urs.cz/item/CS_URS_2024_01/916241113" TargetMode="External" /><Relationship Id="rId107" Type="http://schemas.openxmlformats.org/officeDocument/2006/relationships/hyperlink" Target="https://podminky.urs.cz/item/CS_URS_2024_01/916242112" TargetMode="External" /><Relationship Id="rId108" Type="http://schemas.openxmlformats.org/officeDocument/2006/relationships/hyperlink" Target="https://podminky.urs.cz/item/CS_URS_2024_01/916331112" TargetMode="External" /><Relationship Id="rId109" Type="http://schemas.openxmlformats.org/officeDocument/2006/relationships/hyperlink" Target="https://podminky.urs.cz/item/CS_URS_2024_01/919121132" TargetMode="External" /><Relationship Id="rId110" Type="http://schemas.openxmlformats.org/officeDocument/2006/relationships/hyperlink" Target="https://podminky.urs.cz/item/CS_URS_2024_01/919735112" TargetMode="External" /><Relationship Id="rId111" Type="http://schemas.openxmlformats.org/officeDocument/2006/relationships/hyperlink" Target="https://podminky.urs.cz/item/CS_URS_2024_01/931992122" TargetMode="External" /><Relationship Id="rId112" Type="http://schemas.openxmlformats.org/officeDocument/2006/relationships/hyperlink" Target="https://podminky.urs.cz/item/CS_URS_2024_01/936941121" TargetMode="External" /><Relationship Id="rId113" Type="http://schemas.openxmlformats.org/officeDocument/2006/relationships/hyperlink" Target="https://podminky.urs.cz/item/CS_URS_2024_01/938532111" TargetMode="External" /><Relationship Id="rId114" Type="http://schemas.openxmlformats.org/officeDocument/2006/relationships/hyperlink" Target="https://podminky.urs.cz/item/CS_URS_2024_01/944111111" TargetMode="External" /><Relationship Id="rId115" Type="http://schemas.openxmlformats.org/officeDocument/2006/relationships/hyperlink" Target="https://podminky.urs.cz/item/CS_URS_2024_01/944111211" TargetMode="External" /><Relationship Id="rId116" Type="http://schemas.openxmlformats.org/officeDocument/2006/relationships/hyperlink" Target="https://podminky.urs.cz/item/CS_URS_2024_01/944111811" TargetMode="External" /><Relationship Id="rId117" Type="http://schemas.openxmlformats.org/officeDocument/2006/relationships/hyperlink" Target="https://podminky.urs.cz/item/CS_URS_2024_01/944411111" TargetMode="External" /><Relationship Id="rId118" Type="http://schemas.openxmlformats.org/officeDocument/2006/relationships/hyperlink" Target="https://podminky.urs.cz/item/CS_URS_2024_01/944411211" TargetMode="External" /><Relationship Id="rId119" Type="http://schemas.openxmlformats.org/officeDocument/2006/relationships/hyperlink" Target="https://podminky.urs.cz/item/CS_URS_2024_01/944411811" TargetMode="External" /><Relationship Id="rId120" Type="http://schemas.openxmlformats.org/officeDocument/2006/relationships/hyperlink" Target="https://podminky.urs.cz/item/CS_URS_2024_01/946321131" TargetMode="External" /><Relationship Id="rId121" Type="http://schemas.openxmlformats.org/officeDocument/2006/relationships/hyperlink" Target="https://podminky.urs.cz/item/CS_URS_2024_01/946321231" TargetMode="External" /><Relationship Id="rId122" Type="http://schemas.openxmlformats.org/officeDocument/2006/relationships/hyperlink" Target="https://podminky.urs.cz/item/CS_URS_2024_01/946321831" TargetMode="External" /><Relationship Id="rId123" Type="http://schemas.openxmlformats.org/officeDocument/2006/relationships/hyperlink" Target="https://podminky.urs.cz/item/CS_URS_2024_01/962021112" TargetMode="External" /><Relationship Id="rId124" Type="http://schemas.openxmlformats.org/officeDocument/2006/relationships/hyperlink" Target="https://podminky.urs.cz/item/CS_URS_2024_01/963021112" TargetMode="External" /><Relationship Id="rId125" Type="http://schemas.openxmlformats.org/officeDocument/2006/relationships/hyperlink" Target="https://podminky.urs.cz/item/CS_URS_2024_01/963051111" TargetMode="External" /><Relationship Id="rId126" Type="http://schemas.openxmlformats.org/officeDocument/2006/relationships/hyperlink" Target="https://podminky.urs.cz/item/CS_URS_2024_01/965082941" TargetMode="External" /><Relationship Id="rId127" Type="http://schemas.openxmlformats.org/officeDocument/2006/relationships/hyperlink" Target="https://podminky.urs.cz/item/CS_URS_2024_01/977141125" TargetMode="External" /><Relationship Id="rId128" Type="http://schemas.openxmlformats.org/officeDocument/2006/relationships/hyperlink" Target="https://podminky.urs.cz/item/CS_URS_2024_01/985324211" TargetMode="External" /><Relationship Id="rId129" Type="http://schemas.openxmlformats.org/officeDocument/2006/relationships/hyperlink" Target="https://podminky.urs.cz/item/CS_URS_2024_01/997013811" TargetMode="External" /><Relationship Id="rId130" Type="http://schemas.openxmlformats.org/officeDocument/2006/relationships/hyperlink" Target="https://podminky.urs.cz/item/CS_URS_2024_01/997013814" TargetMode="External" /><Relationship Id="rId131" Type="http://schemas.openxmlformats.org/officeDocument/2006/relationships/hyperlink" Target="https://podminky.urs.cz/item/CS_URS_2024_01/997211521" TargetMode="External" /><Relationship Id="rId132" Type="http://schemas.openxmlformats.org/officeDocument/2006/relationships/hyperlink" Target="https://podminky.urs.cz/item/CS_URS_2024_01/997211529" TargetMode="External" /><Relationship Id="rId133" Type="http://schemas.openxmlformats.org/officeDocument/2006/relationships/hyperlink" Target="https://podminky.urs.cz/item/CS_URS_2024_01/997211612" TargetMode="External" /><Relationship Id="rId134" Type="http://schemas.openxmlformats.org/officeDocument/2006/relationships/hyperlink" Target="https://podminky.urs.cz/item/CS_URS_2024_01/997221551" TargetMode="External" /><Relationship Id="rId135" Type="http://schemas.openxmlformats.org/officeDocument/2006/relationships/hyperlink" Target="https://podminky.urs.cz/item/CS_URS_2024_01/997221551" TargetMode="External" /><Relationship Id="rId136" Type="http://schemas.openxmlformats.org/officeDocument/2006/relationships/hyperlink" Target="https://podminky.urs.cz/item/CS_URS_2024_01/997221551" TargetMode="External" /><Relationship Id="rId137" Type="http://schemas.openxmlformats.org/officeDocument/2006/relationships/hyperlink" Target="https://podminky.urs.cz/item/CS_URS_2024_01/997221559" TargetMode="External" /><Relationship Id="rId138" Type="http://schemas.openxmlformats.org/officeDocument/2006/relationships/hyperlink" Target="https://podminky.urs.cz/item/CS_URS_2024_01/997221559" TargetMode="External" /><Relationship Id="rId139" Type="http://schemas.openxmlformats.org/officeDocument/2006/relationships/hyperlink" Target="https://podminky.urs.cz/item/CS_URS_2024_01/997221559" TargetMode="External" /><Relationship Id="rId140" Type="http://schemas.openxmlformats.org/officeDocument/2006/relationships/hyperlink" Target="https://podminky.urs.cz/item/CS_URS_2024_01/997221561" TargetMode="External" /><Relationship Id="rId141" Type="http://schemas.openxmlformats.org/officeDocument/2006/relationships/hyperlink" Target="https://podminky.urs.cz/item/CS_URS_2023_01/997221569" TargetMode="External" /><Relationship Id="rId142" Type="http://schemas.openxmlformats.org/officeDocument/2006/relationships/hyperlink" Target="https://podminky.urs.cz/item/CS_URS_2024_01/997221611" TargetMode="External" /><Relationship Id="rId143" Type="http://schemas.openxmlformats.org/officeDocument/2006/relationships/hyperlink" Target="https://podminky.urs.cz/item/CS_URS_2024_01/997221611" TargetMode="External" /><Relationship Id="rId144" Type="http://schemas.openxmlformats.org/officeDocument/2006/relationships/hyperlink" Target="https://podminky.urs.cz/item/CS_URS_2024_01/997221612" TargetMode="External" /><Relationship Id="rId145" Type="http://schemas.openxmlformats.org/officeDocument/2006/relationships/hyperlink" Target="https://podminky.urs.cz/item/CS_URS_2024_01/997221615" TargetMode="External" /><Relationship Id="rId146" Type="http://schemas.openxmlformats.org/officeDocument/2006/relationships/hyperlink" Target="https://podminky.urs.cz/item/CS_URS_2024_01/997221625" TargetMode="External" /><Relationship Id="rId147" Type="http://schemas.openxmlformats.org/officeDocument/2006/relationships/hyperlink" Target="https://podminky.urs.cz/item/CS_URS_2024_01/997221645" TargetMode="External" /><Relationship Id="rId148" Type="http://schemas.openxmlformats.org/officeDocument/2006/relationships/hyperlink" Target="https://podminky.urs.cz/item/CS_URS_2024_01/997221873" TargetMode="External" /><Relationship Id="rId149" Type="http://schemas.openxmlformats.org/officeDocument/2006/relationships/hyperlink" Target="https://podminky.urs.cz/item/CS_URS_2024_01/997221873" TargetMode="External" /><Relationship Id="rId150" Type="http://schemas.openxmlformats.org/officeDocument/2006/relationships/hyperlink" Target="https://podminky.urs.cz/item/CS_URS_2024_01/998212111" TargetMode="External" /><Relationship Id="rId151" Type="http://schemas.openxmlformats.org/officeDocument/2006/relationships/hyperlink" Target="https://podminky.urs.cz/item/CS_URS_2024_01/711131811" TargetMode="External" /><Relationship Id="rId152" Type="http://schemas.openxmlformats.org/officeDocument/2006/relationships/hyperlink" Target="https://podminky.urs.cz/item/CS_URS_2024_01/711321131" TargetMode="External" /><Relationship Id="rId153" Type="http://schemas.openxmlformats.org/officeDocument/2006/relationships/hyperlink" Target="https://podminky.urs.cz/item/CS_URS_2024_01/711341564" TargetMode="External" /><Relationship Id="rId154" Type="http://schemas.openxmlformats.org/officeDocument/2006/relationships/hyperlink" Target="https://podminky.urs.cz/item/CS_URS_2024_01/998711101" TargetMode="External" /><Relationship Id="rId1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275311127" TargetMode="External" /><Relationship Id="rId2" Type="http://schemas.openxmlformats.org/officeDocument/2006/relationships/hyperlink" Target="https://podminky.urs.cz/item/CS_URS_2024_01/275354111" TargetMode="External" /><Relationship Id="rId3" Type="http://schemas.openxmlformats.org/officeDocument/2006/relationships/hyperlink" Target="https://podminky.urs.cz/item/CS_URS_2024_01/275354211" TargetMode="External" /><Relationship Id="rId4" Type="http://schemas.openxmlformats.org/officeDocument/2006/relationships/hyperlink" Target="https://podminky.urs.cz/item/CS_URS_2024_01/977151111" TargetMode="External" /><Relationship Id="rId5" Type="http://schemas.openxmlformats.org/officeDocument/2006/relationships/hyperlink" Target="https://podminky.urs.cz/item/CS_URS_2024_01/767995115" TargetMode="External" /><Relationship Id="rId6" Type="http://schemas.openxmlformats.org/officeDocument/2006/relationships/hyperlink" Target="https://podminky.urs.cz/item/CS_URS_2024_01/210040011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41110043" TargetMode="External" /><Relationship Id="rId2" Type="http://schemas.openxmlformats.org/officeDocument/2006/relationships/hyperlink" Target="https://podminky.urs.cz/item/CS_URS_2023_02/741110043" TargetMode="External" /><Relationship Id="rId3" Type="http://schemas.openxmlformats.org/officeDocument/2006/relationships/hyperlink" Target="https://podminky.urs.cz/item/CS_URS_2024_01/741122016" TargetMode="External" /><Relationship Id="rId4" Type="http://schemas.openxmlformats.org/officeDocument/2006/relationships/hyperlink" Target="https://podminky.urs.cz/item/CS_URS_2024_01/741122024" TargetMode="External" /><Relationship Id="rId5" Type="http://schemas.openxmlformats.org/officeDocument/2006/relationships/hyperlink" Target="https://podminky.urs.cz/item/CS_URS_2024_01/741130021" TargetMode="External" /><Relationship Id="rId6" Type="http://schemas.openxmlformats.org/officeDocument/2006/relationships/hyperlink" Target="https://podminky.urs.cz/item/CS_URS_2024_01/741130025" TargetMode="External" /><Relationship Id="rId7" Type="http://schemas.openxmlformats.org/officeDocument/2006/relationships/hyperlink" Target="https://podminky.urs.cz/item/CS_URS_2024_01/741410041" TargetMode="External" /><Relationship Id="rId8" Type="http://schemas.openxmlformats.org/officeDocument/2006/relationships/hyperlink" Target="https://podminky.urs.cz/item/CS_URS_2023_02/460010011" TargetMode="External" /><Relationship Id="rId9" Type="http://schemas.openxmlformats.org/officeDocument/2006/relationships/hyperlink" Target="https://podminky.urs.cz/item/CS_URS_2023_02/460010025" TargetMode="External" /><Relationship Id="rId10" Type="http://schemas.openxmlformats.org/officeDocument/2006/relationships/hyperlink" Target="https://podminky.urs.cz/item/CS_URS_2023_02/460141112" TargetMode="External" /><Relationship Id="rId11" Type="http://schemas.openxmlformats.org/officeDocument/2006/relationships/hyperlink" Target="https://podminky.urs.cz/item/CS_URS_2023_02/460161162" TargetMode="External" /><Relationship Id="rId12" Type="http://schemas.openxmlformats.org/officeDocument/2006/relationships/hyperlink" Target="https://podminky.urs.cz/item/CS_URS_2023_02/460161312" TargetMode="External" /><Relationship Id="rId13" Type="http://schemas.openxmlformats.org/officeDocument/2006/relationships/hyperlink" Target="https://podminky.urs.cz/item/CS_URS_2023_02/460282111" TargetMode="External" /><Relationship Id="rId14" Type="http://schemas.openxmlformats.org/officeDocument/2006/relationships/hyperlink" Target="https://podminky.urs.cz/item/CS_URS_2023_02/460282511" TargetMode="External" /><Relationship Id="rId15" Type="http://schemas.openxmlformats.org/officeDocument/2006/relationships/hyperlink" Target="https://podminky.urs.cz/item/CS_URS_2023_02/460341113" TargetMode="External" /><Relationship Id="rId16" Type="http://schemas.openxmlformats.org/officeDocument/2006/relationships/hyperlink" Target="https://podminky.urs.cz/item/CS_URS_2023_02/460341121" TargetMode="External" /><Relationship Id="rId17" Type="http://schemas.openxmlformats.org/officeDocument/2006/relationships/hyperlink" Target="https://podminky.urs.cz/item/CS_URS_2023_02/460361121" TargetMode="External" /><Relationship Id="rId18" Type="http://schemas.openxmlformats.org/officeDocument/2006/relationships/hyperlink" Target="https://podminky.urs.cz/item/CS_URS_2023_02/460411122" TargetMode="External" /><Relationship Id="rId19" Type="http://schemas.openxmlformats.org/officeDocument/2006/relationships/hyperlink" Target="https://podminky.urs.cz/item/CS_URS_2023_02/460451162" TargetMode="External" /><Relationship Id="rId20" Type="http://schemas.openxmlformats.org/officeDocument/2006/relationships/hyperlink" Target="https://podminky.urs.cz/item/CS_URS_2023_02/460451332" TargetMode="External" /><Relationship Id="rId21" Type="http://schemas.openxmlformats.org/officeDocument/2006/relationships/hyperlink" Target="https://podminky.urs.cz/item/CS_URS_2023_02/460571111" TargetMode="External" /><Relationship Id="rId22" Type="http://schemas.openxmlformats.org/officeDocument/2006/relationships/hyperlink" Target="https://podminky.urs.cz/item/CS_URS_2023_02/460581121" TargetMode="External" /><Relationship Id="rId23" Type="http://schemas.openxmlformats.org/officeDocument/2006/relationships/hyperlink" Target="https://podminky.urs.cz/item/CS_URS_2023_02/460641112" TargetMode="External" /><Relationship Id="rId24" Type="http://schemas.openxmlformats.org/officeDocument/2006/relationships/hyperlink" Target="https://podminky.urs.cz/item/CS_URS_2024_01/460661111" TargetMode="External" /><Relationship Id="rId25" Type="http://schemas.openxmlformats.org/officeDocument/2006/relationships/hyperlink" Target="https://podminky.urs.cz/item/CS_URS_2024_01/460671112" TargetMode="External" /><Relationship Id="rId26" Type="http://schemas.openxmlformats.org/officeDocument/2006/relationships/hyperlink" Target="https://podminky.urs.cz/item/CS_URS_2023_02/460751121" TargetMode="External" /><Relationship Id="rId27" Type="http://schemas.openxmlformats.org/officeDocument/2006/relationships/hyperlink" Target="https://podminky.urs.cz/item/CS_URS_2023_02/HZS4221" TargetMode="External" /><Relationship Id="rId2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14112111" TargetMode="External" /><Relationship Id="rId2" Type="http://schemas.openxmlformats.org/officeDocument/2006/relationships/hyperlink" Target="https://podminky.urs.cz/item/CS_URS_2024_01/011303002" TargetMode="External" /><Relationship Id="rId3" Type="http://schemas.openxmlformats.org/officeDocument/2006/relationships/hyperlink" Target="https://podminky.urs.cz/item/CS_URS_2024_01/012103000" TargetMode="External" /><Relationship Id="rId4" Type="http://schemas.openxmlformats.org/officeDocument/2006/relationships/hyperlink" Target="https://podminky.urs.cz/item/CS_URS_2024_01/012203001" TargetMode="External" /><Relationship Id="rId5" Type="http://schemas.openxmlformats.org/officeDocument/2006/relationships/hyperlink" Target="https://podminky.urs.cz/item/CS_URS_2024_01/012303000" TargetMode="External" /><Relationship Id="rId6" Type="http://schemas.openxmlformats.org/officeDocument/2006/relationships/hyperlink" Target="https://podminky.urs.cz/item/CS_URS_2024_01/012403000" TargetMode="External" /><Relationship Id="rId7" Type="http://schemas.openxmlformats.org/officeDocument/2006/relationships/hyperlink" Target="https://podminky.urs.cz/item/CS_URS_2024_01/013203001" TargetMode="External" /><Relationship Id="rId8" Type="http://schemas.openxmlformats.org/officeDocument/2006/relationships/hyperlink" Target="https://podminky.urs.cz/item/CS_URS_2024_01/013254000" TargetMode="External" /><Relationship Id="rId9" Type="http://schemas.openxmlformats.org/officeDocument/2006/relationships/hyperlink" Target="https://podminky.urs.cz/item/CS_URS_2024_01/013274000" TargetMode="External" /><Relationship Id="rId10" Type="http://schemas.openxmlformats.org/officeDocument/2006/relationships/hyperlink" Target="https://podminky.urs.cz/item/CS_URS_2024_01/030001000" TargetMode="External" /><Relationship Id="rId11" Type="http://schemas.openxmlformats.org/officeDocument/2006/relationships/hyperlink" Target="https://podminky.urs.cz/item/CS_URS_2024_01/034503000" TargetMode="External" /><Relationship Id="rId12" Type="http://schemas.openxmlformats.org/officeDocument/2006/relationships/hyperlink" Target="https://podminky.urs.cz/item/CS_URS_2024_01/072103021" TargetMode="External" /><Relationship Id="rId1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41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45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46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47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48</v>
      </c>
      <c r="E29" s="49"/>
      <c r="F29" s="34" t="s">
        <v>49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50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51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52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53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55</v>
      </c>
      <c r="U35" s="56"/>
      <c r="V35" s="56"/>
      <c r="W35" s="56"/>
      <c r="X35" s="58" t="s">
        <v>56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57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SKB4D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Most KT 08 u hlavní pošty v Klatovech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3. 4. 2024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Klatovy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Projekční kancelář Ing.Škubalová</v>
      </c>
      <c r="AN49" s="66"/>
      <c r="AO49" s="66"/>
      <c r="AP49" s="66"/>
      <c r="AQ49" s="42"/>
      <c r="AR49" s="46"/>
      <c r="AS49" s="76" t="s">
        <v>58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Straka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59</v>
      </c>
      <c r="D52" s="89"/>
      <c r="E52" s="89"/>
      <c r="F52" s="89"/>
      <c r="G52" s="89"/>
      <c r="H52" s="90"/>
      <c r="I52" s="91" t="s">
        <v>60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61</v>
      </c>
      <c r="AH52" s="89"/>
      <c r="AI52" s="89"/>
      <c r="AJ52" s="89"/>
      <c r="AK52" s="89"/>
      <c r="AL52" s="89"/>
      <c r="AM52" s="89"/>
      <c r="AN52" s="91" t="s">
        <v>62</v>
      </c>
      <c r="AO52" s="89"/>
      <c r="AP52" s="89"/>
      <c r="AQ52" s="93" t="s">
        <v>63</v>
      </c>
      <c r="AR52" s="46"/>
      <c r="AS52" s="94" t="s">
        <v>64</v>
      </c>
      <c r="AT52" s="95" t="s">
        <v>65</v>
      </c>
      <c r="AU52" s="95" t="s">
        <v>66</v>
      </c>
      <c r="AV52" s="95" t="s">
        <v>67</v>
      </c>
      <c r="AW52" s="95" t="s">
        <v>68</v>
      </c>
      <c r="AX52" s="95" t="s">
        <v>69</v>
      </c>
      <c r="AY52" s="95" t="s">
        <v>70</v>
      </c>
      <c r="AZ52" s="95" t="s">
        <v>71</v>
      </c>
      <c r="BA52" s="95" t="s">
        <v>72</v>
      </c>
      <c r="BB52" s="95" t="s">
        <v>73</v>
      </c>
      <c r="BC52" s="95" t="s">
        <v>74</v>
      </c>
      <c r="BD52" s="96" t="s">
        <v>75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77</v>
      </c>
      <c r="BT54" s="111" t="s">
        <v>78</v>
      </c>
      <c r="BU54" s="112" t="s">
        <v>79</v>
      </c>
      <c r="BV54" s="111" t="s">
        <v>80</v>
      </c>
      <c r="BW54" s="111" t="s">
        <v>5</v>
      </c>
      <c r="BX54" s="111" t="s">
        <v>81</v>
      </c>
      <c r="CL54" s="111" t="s">
        <v>19</v>
      </c>
    </row>
    <row r="55" spans="1:91" s="7" customFormat="1" ht="24.75" customHeight="1">
      <c r="A55" s="113" t="s">
        <v>82</v>
      </c>
      <c r="B55" s="114"/>
      <c r="C55" s="115"/>
      <c r="D55" s="116" t="s">
        <v>83</v>
      </c>
      <c r="E55" s="116"/>
      <c r="F55" s="116"/>
      <c r="G55" s="116"/>
      <c r="H55" s="116"/>
      <c r="I55" s="117"/>
      <c r="J55" s="116" t="s">
        <v>84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'SKB4D401 - SO 201a  Most 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85</v>
      </c>
      <c r="AR55" s="120"/>
      <c r="AS55" s="121">
        <v>0</v>
      </c>
      <c r="AT55" s="122">
        <f>ROUND(SUM(AV55:AW55),2)</f>
        <v>0</v>
      </c>
      <c r="AU55" s="123">
        <f>'SKB4D401 - SO 201a  Most ...'!P92</f>
        <v>0</v>
      </c>
      <c r="AV55" s="122">
        <f>'SKB4D401 - SO 201a  Most ...'!J33</f>
        <v>0</v>
      </c>
      <c r="AW55" s="122">
        <f>'SKB4D401 - SO 201a  Most ...'!J34</f>
        <v>0</v>
      </c>
      <c r="AX55" s="122">
        <f>'SKB4D401 - SO 201a  Most ...'!J35</f>
        <v>0</v>
      </c>
      <c r="AY55" s="122">
        <f>'SKB4D401 - SO 201a  Most ...'!J36</f>
        <v>0</v>
      </c>
      <c r="AZ55" s="122">
        <f>'SKB4D401 - SO 201a  Most ...'!F33</f>
        <v>0</v>
      </c>
      <c r="BA55" s="122">
        <f>'SKB4D401 - SO 201a  Most ...'!F34</f>
        <v>0</v>
      </c>
      <c r="BB55" s="122">
        <f>'SKB4D401 - SO 201a  Most ...'!F35</f>
        <v>0</v>
      </c>
      <c r="BC55" s="122">
        <f>'SKB4D401 - SO 201a  Most ...'!F36</f>
        <v>0</v>
      </c>
      <c r="BD55" s="124">
        <f>'SKB4D401 - SO 201a  Most ...'!F37</f>
        <v>0</v>
      </c>
      <c r="BE55" s="7"/>
      <c r="BT55" s="125" t="s">
        <v>86</v>
      </c>
      <c r="BV55" s="125" t="s">
        <v>80</v>
      </c>
      <c r="BW55" s="125" t="s">
        <v>87</v>
      </c>
      <c r="BX55" s="125" t="s">
        <v>5</v>
      </c>
      <c r="CL55" s="125" t="s">
        <v>19</v>
      </c>
      <c r="CM55" s="125" t="s">
        <v>88</v>
      </c>
    </row>
    <row r="56" spans="1:91" s="7" customFormat="1" ht="24.75" customHeight="1">
      <c r="A56" s="113" t="s">
        <v>82</v>
      </c>
      <c r="B56" s="114"/>
      <c r="C56" s="115"/>
      <c r="D56" s="116" t="s">
        <v>89</v>
      </c>
      <c r="E56" s="116"/>
      <c r="F56" s="116"/>
      <c r="G56" s="116"/>
      <c r="H56" s="116"/>
      <c r="I56" s="117"/>
      <c r="J56" s="116" t="s">
        <v>90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'SKB4D402 - SO 201b  Římso...'!J30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85</v>
      </c>
      <c r="AR56" s="120"/>
      <c r="AS56" s="121">
        <v>0</v>
      </c>
      <c r="AT56" s="122">
        <f>ROUND(SUM(AV56:AW56),2)</f>
        <v>0</v>
      </c>
      <c r="AU56" s="123">
        <f>'SKB4D402 - SO 201b  Římso...'!P88</f>
        <v>0</v>
      </c>
      <c r="AV56" s="122">
        <f>'SKB4D402 - SO 201b  Římso...'!J33</f>
        <v>0</v>
      </c>
      <c r="AW56" s="122">
        <f>'SKB4D402 - SO 201b  Římso...'!J34</f>
        <v>0</v>
      </c>
      <c r="AX56" s="122">
        <f>'SKB4D402 - SO 201b  Římso...'!J35</f>
        <v>0</v>
      </c>
      <c r="AY56" s="122">
        <f>'SKB4D402 - SO 201b  Římso...'!J36</f>
        <v>0</v>
      </c>
      <c r="AZ56" s="122">
        <f>'SKB4D402 - SO 201b  Římso...'!F33</f>
        <v>0</v>
      </c>
      <c r="BA56" s="122">
        <f>'SKB4D402 - SO 201b  Římso...'!F34</f>
        <v>0</v>
      </c>
      <c r="BB56" s="122">
        <f>'SKB4D402 - SO 201b  Římso...'!F35</f>
        <v>0</v>
      </c>
      <c r="BC56" s="122">
        <f>'SKB4D402 - SO 201b  Římso...'!F36</f>
        <v>0</v>
      </c>
      <c r="BD56" s="124">
        <f>'SKB4D402 - SO 201b  Římso...'!F37</f>
        <v>0</v>
      </c>
      <c r="BE56" s="7"/>
      <c r="BT56" s="125" t="s">
        <v>86</v>
      </c>
      <c r="BV56" s="125" t="s">
        <v>80</v>
      </c>
      <c r="BW56" s="125" t="s">
        <v>91</v>
      </c>
      <c r="BX56" s="125" t="s">
        <v>5</v>
      </c>
      <c r="CL56" s="125" t="s">
        <v>19</v>
      </c>
      <c r="CM56" s="125" t="s">
        <v>88</v>
      </c>
    </row>
    <row r="57" spans="1:91" s="7" customFormat="1" ht="24.75" customHeight="1">
      <c r="A57" s="113" t="s">
        <v>82</v>
      </c>
      <c r="B57" s="114"/>
      <c r="C57" s="115"/>
      <c r="D57" s="116" t="s">
        <v>92</v>
      </c>
      <c r="E57" s="116"/>
      <c r="F57" s="116"/>
      <c r="G57" s="116"/>
      <c r="H57" s="116"/>
      <c r="I57" s="117"/>
      <c r="J57" s="116" t="s">
        <v>93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'SKB4D404 - Veřelné osvětlení'!J30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85</v>
      </c>
      <c r="AR57" s="120"/>
      <c r="AS57" s="121">
        <v>0</v>
      </c>
      <c r="AT57" s="122">
        <f>ROUND(SUM(AV57:AW57),2)</f>
        <v>0</v>
      </c>
      <c r="AU57" s="123">
        <f>'SKB4D404 - Veřelné osvětlení'!P85</f>
        <v>0</v>
      </c>
      <c r="AV57" s="122">
        <f>'SKB4D404 - Veřelné osvětlení'!J33</f>
        <v>0</v>
      </c>
      <c r="AW57" s="122">
        <f>'SKB4D404 - Veřelné osvětlení'!J34</f>
        <v>0</v>
      </c>
      <c r="AX57" s="122">
        <f>'SKB4D404 - Veřelné osvětlení'!J35</f>
        <v>0</v>
      </c>
      <c r="AY57" s="122">
        <f>'SKB4D404 - Veřelné osvětlení'!J36</f>
        <v>0</v>
      </c>
      <c r="AZ57" s="122">
        <f>'SKB4D404 - Veřelné osvětlení'!F33</f>
        <v>0</v>
      </c>
      <c r="BA57" s="122">
        <f>'SKB4D404 - Veřelné osvětlení'!F34</f>
        <v>0</v>
      </c>
      <c r="BB57" s="122">
        <f>'SKB4D404 - Veřelné osvětlení'!F35</f>
        <v>0</v>
      </c>
      <c r="BC57" s="122">
        <f>'SKB4D404 - Veřelné osvětlení'!F36</f>
        <v>0</v>
      </c>
      <c r="BD57" s="124">
        <f>'SKB4D404 - Veřelné osvětlení'!F37</f>
        <v>0</v>
      </c>
      <c r="BE57" s="7"/>
      <c r="BT57" s="125" t="s">
        <v>86</v>
      </c>
      <c r="BV57" s="125" t="s">
        <v>80</v>
      </c>
      <c r="BW57" s="125" t="s">
        <v>94</v>
      </c>
      <c r="BX57" s="125" t="s">
        <v>5</v>
      </c>
      <c r="CL57" s="125" t="s">
        <v>19</v>
      </c>
      <c r="CM57" s="125" t="s">
        <v>88</v>
      </c>
    </row>
    <row r="58" spans="1:91" s="7" customFormat="1" ht="24.75" customHeight="1">
      <c r="A58" s="113" t="s">
        <v>82</v>
      </c>
      <c r="B58" s="114"/>
      <c r="C58" s="115"/>
      <c r="D58" s="116" t="s">
        <v>95</v>
      </c>
      <c r="E58" s="116"/>
      <c r="F58" s="116"/>
      <c r="G58" s="116"/>
      <c r="H58" s="116"/>
      <c r="I58" s="117"/>
      <c r="J58" s="116" t="s">
        <v>96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'SKB4D405 - VON'!J30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85</v>
      </c>
      <c r="AR58" s="120"/>
      <c r="AS58" s="126">
        <v>0</v>
      </c>
      <c r="AT58" s="127">
        <f>ROUND(SUM(AV58:AW58),2)</f>
        <v>0</v>
      </c>
      <c r="AU58" s="128">
        <f>'SKB4D405 - VON'!P88</f>
        <v>0</v>
      </c>
      <c r="AV58" s="127">
        <f>'SKB4D405 - VON'!J33</f>
        <v>0</v>
      </c>
      <c r="AW58" s="127">
        <f>'SKB4D405 - VON'!J34</f>
        <v>0</v>
      </c>
      <c r="AX58" s="127">
        <f>'SKB4D405 - VON'!J35</f>
        <v>0</v>
      </c>
      <c r="AY58" s="127">
        <f>'SKB4D405 - VON'!J36</f>
        <v>0</v>
      </c>
      <c r="AZ58" s="127">
        <f>'SKB4D405 - VON'!F33</f>
        <v>0</v>
      </c>
      <c r="BA58" s="127">
        <f>'SKB4D405 - VON'!F34</f>
        <v>0</v>
      </c>
      <c r="BB58" s="127">
        <f>'SKB4D405 - VON'!F35</f>
        <v>0</v>
      </c>
      <c r="BC58" s="127">
        <f>'SKB4D405 - VON'!F36</f>
        <v>0</v>
      </c>
      <c r="BD58" s="129">
        <f>'SKB4D405 - VON'!F37</f>
        <v>0</v>
      </c>
      <c r="BE58" s="7"/>
      <c r="BT58" s="125" t="s">
        <v>86</v>
      </c>
      <c r="BV58" s="125" t="s">
        <v>80</v>
      </c>
      <c r="BW58" s="125" t="s">
        <v>97</v>
      </c>
      <c r="BX58" s="125" t="s">
        <v>5</v>
      </c>
      <c r="CL58" s="125" t="s">
        <v>19</v>
      </c>
      <c r="CM58" s="125" t="s">
        <v>88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6F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KB4D401 - SO 201a  Most ...'!C2" display="/"/>
    <hyperlink ref="A56" location="'SKB4D402 - SO 201b  Římso...'!C2" display="/"/>
    <hyperlink ref="A57" location="'SKB4D404 - Veřelné osvětlení'!C2" display="/"/>
    <hyperlink ref="A58" location="'SKB4D405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Most KT 08 u hlavní pošty v Klatovech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ROUND((SUM(BE92:BE910)),2)</f>
        <v>0</v>
      </c>
      <c r="G33" s="40"/>
      <c r="H33" s="40"/>
      <c r="I33" s="150">
        <v>0.21</v>
      </c>
      <c r="J33" s="149">
        <f>ROUND(((SUM(BE92:BE910))*I33),2)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ROUND((SUM(BF92:BF910)),2)</f>
        <v>0</v>
      </c>
      <c r="G34" s="40"/>
      <c r="H34" s="40"/>
      <c r="I34" s="150">
        <v>0.12</v>
      </c>
      <c r="J34" s="149">
        <f>ROUND(((SUM(BF92:BF910))*I34),2)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ROUND((SUM(BG92:BG910)),2)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ROUND((SUM(BH92:BH910)),2)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ROUND((SUM(BI92:BI910)),2)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Most KT 08 u hlavní pošty v Klatovech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SKB4D401 - SO 201a  Most KT 08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3. 4. 2024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Klatovy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105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106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107</v>
      </c>
      <c r="E62" s="176"/>
      <c r="F62" s="176"/>
      <c r="G62" s="176"/>
      <c r="H62" s="176"/>
      <c r="I62" s="176"/>
      <c r="J62" s="177">
        <f>J299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108</v>
      </c>
      <c r="E63" s="176"/>
      <c r="F63" s="176"/>
      <c r="G63" s="176"/>
      <c r="H63" s="176"/>
      <c r="I63" s="176"/>
      <c r="J63" s="177">
        <f>J362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109</v>
      </c>
      <c r="E64" s="176"/>
      <c r="F64" s="176"/>
      <c r="G64" s="176"/>
      <c r="H64" s="176"/>
      <c r="I64" s="176"/>
      <c r="J64" s="177">
        <f>J409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110</v>
      </c>
      <c r="E65" s="176"/>
      <c r="F65" s="176"/>
      <c r="G65" s="176"/>
      <c r="H65" s="176"/>
      <c r="I65" s="176"/>
      <c r="J65" s="177">
        <f>J495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111</v>
      </c>
      <c r="E66" s="176"/>
      <c r="F66" s="176"/>
      <c r="G66" s="176"/>
      <c r="H66" s="176"/>
      <c r="I66" s="176"/>
      <c r="J66" s="177">
        <f>J557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112</v>
      </c>
      <c r="E67" s="176"/>
      <c r="F67" s="176"/>
      <c r="G67" s="176"/>
      <c r="H67" s="176"/>
      <c r="I67" s="176"/>
      <c r="J67" s="177">
        <f>J573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113</v>
      </c>
      <c r="E68" s="176"/>
      <c r="F68" s="176"/>
      <c r="G68" s="176"/>
      <c r="H68" s="176"/>
      <c r="I68" s="176"/>
      <c r="J68" s="177">
        <f>J612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114</v>
      </c>
      <c r="E69" s="176"/>
      <c r="F69" s="176"/>
      <c r="G69" s="176"/>
      <c r="H69" s="176"/>
      <c r="I69" s="176"/>
      <c r="J69" s="177">
        <f>J787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115</v>
      </c>
      <c r="E70" s="176"/>
      <c r="F70" s="176"/>
      <c r="G70" s="176"/>
      <c r="H70" s="176"/>
      <c r="I70" s="176"/>
      <c r="J70" s="177">
        <f>J883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116</v>
      </c>
      <c r="E71" s="170"/>
      <c r="F71" s="170"/>
      <c r="G71" s="170"/>
      <c r="H71" s="170"/>
      <c r="I71" s="170"/>
      <c r="J71" s="171">
        <f>J886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3"/>
      <c r="C72" s="174"/>
      <c r="D72" s="175" t="s">
        <v>117</v>
      </c>
      <c r="E72" s="176"/>
      <c r="F72" s="176"/>
      <c r="G72" s="176"/>
      <c r="H72" s="176"/>
      <c r="I72" s="176"/>
      <c r="J72" s="177">
        <f>J887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118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2" t="str">
        <f>E7</f>
        <v>Most KT 08 u hlavní pošty v Klatovech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99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 xml:space="preserve">SKB4D401 - SO 201a  Most KT 08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 </v>
      </c>
      <c r="G86" s="42"/>
      <c r="H86" s="42"/>
      <c r="I86" s="34" t="s">
        <v>23</v>
      </c>
      <c r="J86" s="74" t="str">
        <f>IF(J12="","",J12)</f>
        <v>3. 4. 2024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25</v>
      </c>
      <c r="D88" s="42"/>
      <c r="E88" s="42"/>
      <c r="F88" s="29" t="str">
        <f>E15</f>
        <v>Město Klatovy</v>
      </c>
      <c r="G88" s="42"/>
      <c r="H88" s="42"/>
      <c r="I88" s="34" t="s">
        <v>33</v>
      </c>
      <c r="J88" s="38" t="str">
        <f>E21</f>
        <v>Projekční kancelář Ing.Škubalová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31</v>
      </c>
      <c r="D89" s="42"/>
      <c r="E89" s="42"/>
      <c r="F89" s="29" t="str">
        <f>IF(E18="","",E18)</f>
        <v>Vyplň údaj</v>
      </c>
      <c r="G89" s="42"/>
      <c r="H89" s="42"/>
      <c r="I89" s="34" t="s">
        <v>38</v>
      </c>
      <c r="J89" s="38" t="str">
        <f>E24</f>
        <v>Straka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119</v>
      </c>
      <c r="D91" s="182" t="s">
        <v>63</v>
      </c>
      <c r="E91" s="182" t="s">
        <v>59</v>
      </c>
      <c r="F91" s="182" t="s">
        <v>60</v>
      </c>
      <c r="G91" s="182" t="s">
        <v>120</v>
      </c>
      <c r="H91" s="182" t="s">
        <v>121</v>
      </c>
      <c r="I91" s="182" t="s">
        <v>122</v>
      </c>
      <c r="J91" s="182" t="s">
        <v>103</v>
      </c>
      <c r="K91" s="183" t="s">
        <v>123</v>
      </c>
      <c r="L91" s="184"/>
      <c r="M91" s="94" t="s">
        <v>19</v>
      </c>
      <c r="N91" s="95" t="s">
        <v>48</v>
      </c>
      <c r="O91" s="95" t="s">
        <v>124</v>
      </c>
      <c r="P91" s="95" t="s">
        <v>125</v>
      </c>
      <c r="Q91" s="95" t="s">
        <v>126</v>
      </c>
      <c r="R91" s="95" t="s">
        <v>127</v>
      </c>
      <c r="S91" s="95" t="s">
        <v>128</v>
      </c>
      <c r="T91" s="96" t="s">
        <v>129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130</v>
      </c>
      <c r="D92" s="42"/>
      <c r="E92" s="42"/>
      <c r="F92" s="42"/>
      <c r="G92" s="42"/>
      <c r="H92" s="42"/>
      <c r="I92" s="42"/>
      <c r="J92" s="185">
        <f>BK92</f>
        <v>0</v>
      </c>
      <c r="K92" s="42"/>
      <c r="L92" s="46"/>
      <c r="M92" s="97"/>
      <c r="N92" s="186"/>
      <c r="O92" s="98"/>
      <c r="P92" s="187">
        <f>P93+P886</f>
        <v>0</v>
      </c>
      <c r="Q92" s="98"/>
      <c r="R92" s="187">
        <f>R93+R886</f>
        <v>0</v>
      </c>
      <c r="S92" s="98"/>
      <c r="T92" s="188">
        <f>T93+T886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77</v>
      </c>
      <c r="AU92" s="19" t="s">
        <v>104</v>
      </c>
      <c r="BK92" s="189">
        <f>BK93+BK886</f>
        <v>0</v>
      </c>
    </row>
    <row r="93" spans="1:63" s="12" customFormat="1" ht="25.9" customHeight="1">
      <c r="A93" s="12"/>
      <c r="B93" s="190"/>
      <c r="C93" s="191"/>
      <c r="D93" s="192" t="s">
        <v>77</v>
      </c>
      <c r="E93" s="193" t="s">
        <v>131</v>
      </c>
      <c r="F93" s="193" t="s">
        <v>132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P94+P299+P362+P409+P495+P557+P573+P612+P787+P883</f>
        <v>0</v>
      </c>
      <c r="Q93" s="198"/>
      <c r="R93" s="199">
        <f>R94+R299+R362+R409+R495+R557+R573+R612+R787+R883</f>
        <v>0</v>
      </c>
      <c r="S93" s="198"/>
      <c r="T93" s="200">
        <f>T94+T299+T362+T409+T495+T557+T573+T612+T787+T883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86</v>
      </c>
      <c r="AT93" s="202" t="s">
        <v>77</v>
      </c>
      <c r="AU93" s="202" t="s">
        <v>78</v>
      </c>
      <c r="AY93" s="201" t="s">
        <v>133</v>
      </c>
      <c r="BK93" s="203">
        <f>BK94+BK299+BK362+BK409+BK495+BK557+BK573+BK612+BK787+BK883</f>
        <v>0</v>
      </c>
    </row>
    <row r="94" spans="1:63" s="12" customFormat="1" ht="22.8" customHeight="1">
      <c r="A94" s="12"/>
      <c r="B94" s="190"/>
      <c r="C94" s="191"/>
      <c r="D94" s="192" t="s">
        <v>77</v>
      </c>
      <c r="E94" s="204" t="s">
        <v>86</v>
      </c>
      <c r="F94" s="204" t="s">
        <v>134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SUM(P95:P298)</f>
        <v>0</v>
      </c>
      <c r="Q94" s="198"/>
      <c r="R94" s="199">
        <f>SUM(R95:R298)</f>
        <v>0</v>
      </c>
      <c r="S94" s="198"/>
      <c r="T94" s="200">
        <f>SUM(T95:T298)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86</v>
      </c>
      <c r="AT94" s="202" t="s">
        <v>77</v>
      </c>
      <c r="AU94" s="202" t="s">
        <v>86</v>
      </c>
      <c r="AY94" s="201" t="s">
        <v>133</v>
      </c>
      <c r="BK94" s="203">
        <f>SUM(BK95:BK298)</f>
        <v>0</v>
      </c>
    </row>
    <row r="95" spans="1:65" s="2" customFormat="1" ht="24.15" customHeight="1">
      <c r="A95" s="40"/>
      <c r="B95" s="41"/>
      <c r="C95" s="206" t="s">
        <v>86</v>
      </c>
      <c r="D95" s="206" t="s">
        <v>135</v>
      </c>
      <c r="E95" s="207" t="s">
        <v>136</v>
      </c>
      <c r="F95" s="208" t="s">
        <v>137</v>
      </c>
      <c r="G95" s="209" t="s">
        <v>138</v>
      </c>
      <c r="H95" s="210">
        <v>64</v>
      </c>
      <c r="I95" s="211"/>
      <c r="J95" s="212">
        <f>ROUND(I95*H95,2)</f>
        <v>0</v>
      </c>
      <c r="K95" s="208" t="s">
        <v>139</v>
      </c>
      <c r="L95" s="46"/>
      <c r="M95" s="213" t="s">
        <v>19</v>
      </c>
      <c r="N95" s="214" t="s">
        <v>49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140</v>
      </c>
      <c r="AT95" s="217" t="s">
        <v>135</v>
      </c>
      <c r="AU95" s="217" t="s">
        <v>88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86</v>
      </c>
      <c r="BK95" s="218">
        <f>ROUND(I95*H95,2)</f>
        <v>0</v>
      </c>
      <c r="BL95" s="19" t="s">
        <v>140</v>
      </c>
      <c r="BM95" s="217" t="s">
        <v>88</v>
      </c>
    </row>
    <row r="96" spans="1:47" s="2" customFormat="1" ht="12">
      <c r="A96" s="40"/>
      <c r="B96" s="41"/>
      <c r="C96" s="42"/>
      <c r="D96" s="219" t="s">
        <v>141</v>
      </c>
      <c r="E96" s="42"/>
      <c r="F96" s="220" t="s">
        <v>142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141</v>
      </c>
      <c r="AU96" s="19" t="s">
        <v>88</v>
      </c>
    </row>
    <row r="97" spans="1:51" s="13" customFormat="1" ht="12">
      <c r="A97" s="13"/>
      <c r="B97" s="224"/>
      <c r="C97" s="225"/>
      <c r="D97" s="226" t="s">
        <v>143</v>
      </c>
      <c r="E97" s="227" t="s">
        <v>19</v>
      </c>
      <c r="F97" s="228" t="s">
        <v>144</v>
      </c>
      <c r="G97" s="225"/>
      <c r="H97" s="229">
        <v>64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143</v>
      </c>
      <c r="AU97" s="235" t="s">
        <v>88</v>
      </c>
      <c r="AV97" s="13" t="s">
        <v>88</v>
      </c>
      <c r="AW97" s="13" t="s">
        <v>37</v>
      </c>
      <c r="AX97" s="13" t="s">
        <v>78</v>
      </c>
      <c r="AY97" s="235" t="s">
        <v>133</v>
      </c>
    </row>
    <row r="98" spans="1:51" s="14" customFormat="1" ht="12">
      <c r="A98" s="14"/>
      <c r="B98" s="236"/>
      <c r="C98" s="237"/>
      <c r="D98" s="226" t="s">
        <v>143</v>
      </c>
      <c r="E98" s="238" t="s">
        <v>19</v>
      </c>
      <c r="F98" s="239" t="s">
        <v>145</v>
      </c>
      <c r="G98" s="237"/>
      <c r="H98" s="238" t="s">
        <v>19</v>
      </c>
      <c r="I98" s="240"/>
      <c r="J98" s="237"/>
      <c r="K98" s="237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143</v>
      </c>
      <c r="AU98" s="245" t="s">
        <v>88</v>
      </c>
      <c r="AV98" s="14" t="s">
        <v>86</v>
      </c>
      <c r="AW98" s="14" t="s">
        <v>37</v>
      </c>
      <c r="AX98" s="14" t="s">
        <v>78</v>
      </c>
      <c r="AY98" s="245" t="s">
        <v>133</v>
      </c>
    </row>
    <row r="99" spans="1:51" s="15" customFormat="1" ht="12">
      <c r="A99" s="15"/>
      <c r="B99" s="246"/>
      <c r="C99" s="247"/>
      <c r="D99" s="226" t="s">
        <v>143</v>
      </c>
      <c r="E99" s="248" t="s">
        <v>19</v>
      </c>
      <c r="F99" s="249" t="s">
        <v>146</v>
      </c>
      <c r="G99" s="247"/>
      <c r="H99" s="250">
        <v>64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143</v>
      </c>
      <c r="AU99" s="256" t="s">
        <v>88</v>
      </c>
      <c r="AV99" s="15" t="s">
        <v>140</v>
      </c>
      <c r="AW99" s="15" t="s">
        <v>37</v>
      </c>
      <c r="AX99" s="15" t="s">
        <v>86</v>
      </c>
      <c r="AY99" s="256" t="s">
        <v>133</v>
      </c>
    </row>
    <row r="100" spans="1:65" s="2" customFormat="1" ht="16.5" customHeight="1">
      <c r="A100" s="40"/>
      <c r="B100" s="41"/>
      <c r="C100" s="206" t="s">
        <v>88</v>
      </c>
      <c r="D100" s="206" t="s">
        <v>135</v>
      </c>
      <c r="E100" s="207" t="s">
        <v>147</v>
      </c>
      <c r="F100" s="208" t="s">
        <v>148</v>
      </c>
      <c r="G100" s="209" t="s">
        <v>138</v>
      </c>
      <c r="H100" s="210">
        <v>30</v>
      </c>
      <c r="I100" s="211"/>
      <c r="J100" s="212">
        <f>ROUND(I100*H100,2)</f>
        <v>0</v>
      </c>
      <c r="K100" s="208" t="s">
        <v>139</v>
      </c>
      <c r="L100" s="46"/>
      <c r="M100" s="213" t="s">
        <v>19</v>
      </c>
      <c r="N100" s="214" t="s">
        <v>49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140</v>
      </c>
      <c r="AT100" s="217" t="s">
        <v>135</v>
      </c>
      <c r="AU100" s="217" t="s">
        <v>88</v>
      </c>
      <c r="AY100" s="19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86</v>
      </c>
      <c r="BK100" s="218">
        <f>ROUND(I100*H100,2)</f>
        <v>0</v>
      </c>
      <c r="BL100" s="19" t="s">
        <v>140</v>
      </c>
      <c r="BM100" s="217" t="s">
        <v>140</v>
      </c>
    </row>
    <row r="101" spans="1:47" s="2" customFormat="1" ht="12">
      <c r="A101" s="40"/>
      <c r="B101" s="41"/>
      <c r="C101" s="42"/>
      <c r="D101" s="219" t="s">
        <v>141</v>
      </c>
      <c r="E101" s="42"/>
      <c r="F101" s="220" t="s">
        <v>149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141</v>
      </c>
      <c r="AU101" s="19" t="s">
        <v>88</v>
      </c>
    </row>
    <row r="102" spans="1:51" s="13" customFormat="1" ht="12">
      <c r="A102" s="13"/>
      <c r="B102" s="224"/>
      <c r="C102" s="225"/>
      <c r="D102" s="226" t="s">
        <v>143</v>
      </c>
      <c r="E102" s="227" t="s">
        <v>19</v>
      </c>
      <c r="F102" s="228" t="s">
        <v>150</v>
      </c>
      <c r="G102" s="225"/>
      <c r="H102" s="229">
        <v>30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143</v>
      </c>
      <c r="AU102" s="235" t="s">
        <v>88</v>
      </c>
      <c r="AV102" s="13" t="s">
        <v>88</v>
      </c>
      <c r="AW102" s="13" t="s">
        <v>37</v>
      </c>
      <c r="AX102" s="13" t="s">
        <v>78</v>
      </c>
      <c r="AY102" s="235" t="s">
        <v>133</v>
      </c>
    </row>
    <row r="103" spans="1:51" s="14" customFormat="1" ht="12">
      <c r="A103" s="14"/>
      <c r="B103" s="236"/>
      <c r="C103" s="237"/>
      <c r="D103" s="226" t="s">
        <v>143</v>
      </c>
      <c r="E103" s="238" t="s">
        <v>19</v>
      </c>
      <c r="F103" s="239" t="s">
        <v>145</v>
      </c>
      <c r="G103" s="237"/>
      <c r="H103" s="238" t="s">
        <v>19</v>
      </c>
      <c r="I103" s="240"/>
      <c r="J103" s="237"/>
      <c r="K103" s="237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143</v>
      </c>
      <c r="AU103" s="245" t="s">
        <v>88</v>
      </c>
      <c r="AV103" s="14" t="s">
        <v>86</v>
      </c>
      <c r="AW103" s="14" t="s">
        <v>37</v>
      </c>
      <c r="AX103" s="14" t="s">
        <v>78</v>
      </c>
      <c r="AY103" s="245" t="s">
        <v>133</v>
      </c>
    </row>
    <row r="104" spans="1:51" s="15" customFormat="1" ht="12">
      <c r="A104" s="15"/>
      <c r="B104" s="246"/>
      <c r="C104" s="247"/>
      <c r="D104" s="226" t="s">
        <v>143</v>
      </c>
      <c r="E104" s="248" t="s">
        <v>19</v>
      </c>
      <c r="F104" s="249" t="s">
        <v>146</v>
      </c>
      <c r="G104" s="247"/>
      <c r="H104" s="250">
        <v>30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6" t="s">
        <v>143</v>
      </c>
      <c r="AU104" s="256" t="s">
        <v>88</v>
      </c>
      <c r="AV104" s="15" t="s">
        <v>140</v>
      </c>
      <c r="AW104" s="15" t="s">
        <v>37</v>
      </c>
      <c r="AX104" s="15" t="s">
        <v>86</v>
      </c>
      <c r="AY104" s="256" t="s">
        <v>133</v>
      </c>
    </row>
    <row r="105" spans="1:65" s="2" customFormat="1" ht="21.75" customHeight="1">
      <c r="A105" s="40"/>
      <c r="B105" s="41"/>
      <c r="C105" s="206" t="s">
        <v>151</v>
      </c>
      <c r="D105" s="206" t="s">
        <v>135</v>
      </c>
      <c r="E105" s="207" t="s">
        <v>152</v>
      </c>
      <c r="F105" s="208" t="s">
        <v>153</v>
      </c>
      <c r="G105" s="209" t="s">
        <v>154</v>
      </c>
      <c r="H105" s="210">
        <v>1</v>
      </c>
      <c r="I105" s="211"/>
      <c r="J105" s="212">
        <f>ROUND(I105*H105,2)</f>
        <v>0</v>
      </c>
      <c r="K105" s="208" t="s">
        <v>139</v>
      </c>
      <c r="L105" s="46"/>
      <c r="M105" s="213" t="s">
        <v>19</v>
      </c>
      <c r="N105" s="214" t="s">
        <v>49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140</v>
      </c>
      <c r="AT105" s="217" t="s">
        <v>135</v>
      </c>
      <c r="AU105" s="217" t="s">
        <v>88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86</v>
      </c>
      <c r="BK105" s="218">
        <f>ROUND(I105*H105,2)</f>
        <v>0</v>
      </c>
      <c r="BL105" s="19" t="s">
        <v>140</v>
      </c>
      <c r="BM105" s="217" t="s">
        <v>155</v>
      </c>
    </row>
    <row r="106" spans="1:47" s="2" customFormat="1" ht="12">
      <c r="A106" s="40"/>
      <c r="B106" s="41"/>
      <c r="C106" s="42"/>
      <c r="D106" s="219" t="s">
        <v>141</v>
      </c>
      <c r="E106" s="42"/>
      <c r="F106" s="220" t="s">
        <v>156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141</v>
      </c>
      <c r="AU106" s="19" t="s">
        <v>88</v>
      </c>
    </row>
    <row r="107" spans="1:65" s="2" customFormat="1" ht="21.75" customHeight="1">
      <c r="A107" s="40"/>
      <c r="B107" s="41"/>
      <c r="C107" s="206" t="s">
        <v>157</v>
      </c>
      <c r="D107" s="206" t="s">
        <v>135</v>
      </c>
      <c r="E107" s="207" t="s">
        <v>158</v>
      </c>
      <c r="F107" s="208" t="s">
        <v>159</v>
      </c>
      <c r="G107" s="209" t="s">
        <v>154</v>
      </c>
      <c r="H107" s="210">
        <v>1</v>
      </c>
      <c r="I107" s="211"/>
      <c r="J107" s="212">
        <f>ROUND(I107*H107,2)</f>
        <v>0</v>
      </c>
      <c r="K107" s="208" t="s">
        <v>139</v>
      </c>
      <c r="L107" s="46"/>
      <c r="M107" s="213" t="s">
        <v>19</v>
      </c>
      <c r="N107" s="214" t="s">
        <v>49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140</v>
      </c>
      <c r="AT107" s="217" t="s">
        <v>135</v>
      </c>
      <c r="AU107" s="217" t="s">
        <v>88</v>
      </c>
      <c r="AY107" s="19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86</v>
      </c>
      <c r="BK107" s="218">
        <f>ROUND(I107*H107,2)</f>
        <v>0</v>
      </c>
      <c r="BL107" s="19" t="s">
        <v>140</v>
      </c>
      <c r="BM107" s="217" t="s">
        <v>160</v>
      </c>
    </row>
    <row r="108" spans="1:47" s="2" customFormat="1" ht="12">
      <c r="A108" s="40"/>
      <c r="B108" s="41"/>
      <c r="C108" s="42"/>
      <c r="D108" s="219" t="s">
        <v>141</v>
      </c>
      <c r="E108" s="42"/>
      <c r="F108" s="220" t="s">
        <v>161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141</v>
      </c>
      <c r="AU108" s="19" t="s">
        <v>88</v>
      </c>
    </row>
    <row r="109" spans="1:65" s="2" customFormat="1" ht="21.75" customHeight="1">
      <c r="A109" s="40"/>
      <c r="B109" s="41"/>
      <c r="C109" s="206" t="s">
        <v>162</v>
      </c>
      <c r="D109" s="206" t="s">
        <v>135</v>
      </c>
      <c r="E109" s="207" t="s">
        <v>163</v>
      </c>
      <c r="F109" s="208" t="s">
        <v>164</v>
      </c>
      <c r="G109" s="209" t="s">
        <v>154</v>
      </c>
      <c r="H109" s="210">
        <v>1</v>
      </c>
      <c r="I109" s="211"/>
      <c r="J109" s="212">
        <f>ROUND(I109*H109,2)</f>
        <v>0</v>
      </c>
      <c r="K109" s="208" t="s">
        <v>139</v>
      </c>
      <c r="L109" s="46"/>
      <c r="M109" s="213" t="s">
        <v>19</v>
      </c>
      <c r="N109" s="214" t="s">
        <v>49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140</v>
      </c>
      <c r="AT109" s="217" t="s">
        <v>135</v>
      </c>
      <c r="AU109" s="217" t="s">
        <v>88</v>
      </c>
      <c r="AY109" s="19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86</v>
      </c>
      <c r="BK109" s="218">
        <f>ROUND(I109*H109,2)</f>
        <v>0</v>
      </c>
      <c r="BL109" s="19" t="s">
        <v>140</v>
      </c>
      <c r="BM109" s="217" t="s">
        <v>165</v>
      </c>
    </row>
    <row r="110" spans="1:47" s="2" customFormat="1" ht="12">
      <c r="A110" s="40"/>
      <c r="B110" s="41"/>
      <c r="C110" s="42"/>
      <c r="D110" s="219" t="s">
        <v>141</v>
      </c>
      <c r="E110" s="42"/>
      <c r="F110" s="220" t="s">
        <v>166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141</v>
      </c>
      <c r="AU110" s="19" t="s">
        <v>88</v>
      </c>
    </row>
    <row r="111" spans="1:65" s="2" customFormat="1" ht="24.15" customHeight="1">
      <c r="A111" s="40"/>
      <c r="B111" s="41"/>
      <c r="C111" s="206" t="s">
        <v>167</v>
      </c>
      <c r="D111" s="206" t="s">
        <v>135</v>
      </c>
      <c r="E111" s="207" t="s">
        <v>168</v>
      </c>
      <c r="F111" s="208" t="s">
        <v>169</v>
      </c>
      <c r="G111" s="209" t="s">
        <v>154</v>
      </c>
      <c r="H111" s="210">
        <v>2</v>
      </c>
      <c r="I111" s="211"/>
      <c r="J111" s="212">
        <f>ROUND(I111*H111,2)</f>
        <v>0</v>
      </c>
      <c r="K111" s="208" t="s">
        <v>139</v>
      </c>
      <c r="L111" s="46"/>
      <c r="M111" s="213" t="s">
        <v>19</v>
      </c>
      <c r="N111" s="214" t="s">
        <v>49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140</v>
      </c>
      <c r="AT111" s="217" t="s">
        <v>135</v>
      </c>
      <c r="AU111" s="217" t="s">
        <v>88</v>
      </c>
      <c r="AY111" s="19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86</v>
      </c>
      <c r="BK111" s="218">
        <f>ROUND(I111*H111,2)</f>
        <v>0</v>
      </c>
      <c r="BL111" s="19" t="s">
        <v>140</v>
      </c>
      <c r="BM111" s="217" t="s">
        <v>8</v>
      </c>
    </row>
    <row r="112" spans="1:47" s="2" customFormat="1" ht="12">
      <c r="A112" s="40"/>
      <c r="B112" s="41"/>
      <c r="C112" s="42"/>
      <c r="D112" s="219" t="s">
        <v>141</v>
      </c>
      <c r="E112" s="42"/>
      <c r="F112" s="220" t="s">
        <v>170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141</v>
      </c>
      <c r="AU112" s="19" t="s">
        <v>88</v>
      </c>
    </row>
    <row r="113" spans="1:65" s="2" customFormat="1" ht="24.15" customHeight="1">
      <c r="A113" s="40"/>
      <c r="B113" s="41"/>
      <c r="C113" s="206" t="s">
        <v>171</v>
      </c>
      <c r="D113" s="206" t="s">
        <v>135</v>
      </c>
      <c r="E113" s="207" t="s">
        <v>172</v>
      </c>
      <c r="F113" s="208" t="s">
        <v>173</v>
      </c>
      <c r="G113" s="209" t="s">
        <v>154</v>
      </c>
      <c r="H113" s="210">
        <v>1</v>
      </c>
      <c r="I113" s="211"/>
      <c r="J113" s="212">
        <f>ROUND(I113*H113,2)</f>
        <v>0</v>
      </c>
      <c r="K113" s="208" t="s">
        <v>139</v>
      </c>
      <c r="L113" s="46"/>
      <c r="M113" s="213" t="s">
        <v>19</v>
      </c>
      <c r="N113" s="214" t="s">
        <v>49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140</v>
      </c>
      <c r="AT113" s="217" t="s">
        <v>135</v>
      </c>
      <c r="AU113" s="217" t="s">
        <v>88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86</v>
      </c>
      <c r="BK113" s="218">
        <f>ROUND(I113*H113,2)</f>
        <v>0</v>
      </c>
      <c r="BL113" s="19" t="s">
        <v>140</v>
      </c>
      <c r="BM113" s="217" t="s">
        <v>174</v>
      </c>
    </row>
    <row r="114" spans="1:47" s="2" customFormat="1" ht="12">
      <c r="A114" s="40"/>
      <c r="B114" s="41"/>
      <c r="C114" s="42"/>
      <c r="D114" s="219" t="s">
        <v>141</v>
      </c>
      <c r="E114" s="42"/>
      <c r="F114" s="220" t="s">
        <v>175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141</v>
      </c>
      <c r="AU114" s="19" t="s">
        <v>88</v>
      </c>
    </row>
    <row r="115" spans="1:65" s="2" customFormat="1" ht="21.75" customHeight="1">
      <c r="A115" s="40"/>
      <c r="B115" s="41"/>
      <c r="C115" s="206" t="s">
        <v>176</v>
      </c>
      <c r="D115" s="206" t="s">
        <v>135</v>
      </c>
      <c r="E115" s="207" t="s">
        <v>177</v>
      </c>
      <c r="F115" s="208" t="s">
        <v>178</v>
      </c>
      <c r="G115" s="209" t="s">
        <v>154</v>
      </c>
      <c r="H115" s="210">
        <v>3</v>
      </c>
      <c r="I115" s="211"/>
      <c r="J115" s="212">
        <f>ROUND(I115*H115,2)</f>
        <v>0</v>
      </c>
      <c r="K115" s="208" t="s">
        <v>139</v>
      </c>
      <c r="L115" s="46"/>
      <c r="M115" s="213" t="s">
        <v>19</v>
      </c>
      <c r="N115" s="214" t="s">
        <v>49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140</v>
      </c>
      <c r="AT115" s="217" t="s">
        <v>135</v>
      </c>
      <c r="AU115" s="217" t="s">
        <v>88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86</v>
      </c>
      <c r="BK115" s="218">
        <f>ROUND(I115*H115,2)</f>
        <v>0</v>
      </c>
      <c r="BL115" s="19" t="s">
        <v>140</v>
      </c>
      <c r="BM115" s="217" t="s">
        <v>179</v>
      </c>
    </row>
    <row r="116" spans="1:47" s="2" customFormat="1" ht="12">
      <c r="A116" s="40"/>
      <c r="B116" s="41"/>
      <c r="C116" s="42"/>
      <c r="D116" s="219" t="s">
        <v>141</v>
      </c>
      <c r="E116" s="42"/>
      <c r="F116" s="220" t="s">
        <v>180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141</v>
      </c>
      <c r="AU116" s="19" t="s">
        <v>88</v>
      </c>
    </row>
    <row r="117" spans="1:65" s="2" customFormat="1" ht="37.8" customHeight="1">
      <c r="A117" s="40"/>
      <c r="B117" s="41"/>
      <c r="C117" s="206" t="s">
        <v>181</v>
      </c>
      <c r="D117" s="206" t="s">
        <v>135</v>
      </c>
      <c r="E117" s="207" t="s">
        <v>182</v>
      </c>
      <c r="F117" s="208" t="s">
        <v>183</v>
      </c>
      <c r="G117" s="209" t="s">
        <v>138</v>
      </c>
      <c r="H117" s="210">
        <v>153</v>
      </c>
      <c r="I117" s="211"/>
      <c r="J117" s="212">
        <f>ROUND(I117*H117,2)</f>
        <v>0</v>
      </c>
      <c r="K117" s="208" t="s">
        <v>139</v>
      </c>
      <c r="L117" s="46"/>
      <c r="M117" s="213" t="s">
        <v>19</v>
      </c>
      <c r="N117" s="214" t="s">
        <v>49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140</v>
      </c>
      <c r="AT117" s="217" t="s">
        <v>135</v>
      </c>
      <c r="AU117" s="217" t="s">
        <v>88</v>
      </c>
      <c r="AY117" s="19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86</v>
      </c>
      <c r="BK117" s="218">
        <f>ROUND(I117*H117,2)</f>
        <v>0</v>
      </c>
      <c r="BL117" s="19" t="s">
        <v>140</v>
      </c>
      <c r="BM117" s="217" t="s">
        <v>184</v>
      </c>
    </row>
    <row r="118" spans="1:47" s="2" customFormat="1" ht="12">
      <c r="A118" s="40"/>
      <c r="B118" s="41"/>
      <c r="C118" s="42"/>
      <c r="D118" s="219" t="s">
        <v>141</v>
      </c>
      <c r="E118" s="42"/>
      <c r="F118" s="220" t="s">
        <v>185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141</v>
      </c>
      <c r="AU118" s="19" t="s">
        <v>88</v>
      </c>
    </row>
    <row r="119" spans="1:51" s="13" customFormat="1" ht="12">
      <c r="A119" s="13"/>
      <c r="B119" s="224"/>
      <c r="C119" s="225"/>
      <c r="D119" s="226" t="s">
        <v>143</v>
      </c>
      <c r="E119" s="227" t="s">
        <v>19</v>
      </c>
      <c r="F119" s="228" t="s">
        <v>186</v>
      </c>
      <c r="G119" s="225"/>
      <c r="H119" s="229">
        <v>153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143</v>
      </c>
      <c r="AU119" s="235" t="s">
        <v>88</v>
      </c>
      <c r="AV119" s="13" t="s">
        <v>88</v>
      </c>
      <c r="AW119" s="13" t="s">
        <v>37</v>
      </c>
      <c r="AX119" s="13" t="s">
        <v>78</v>
      </c>
      <c r="AY119" s="235" t="s">
        <v>133</v>
      </c>
    </row>
    <row r="120" spans="1:51" s="14" customFormat="1" ht="12">
      <c r="A120" s="14"/>
      <c r="B120" s="236"/>
      <c r="C120" s="237"/>
      <c r="D120" s="226" t="s">
        <v>143</v>
      </c>
      <c r="E120" s="238" t="s">
        <v>19</v>
      </c>
      <c r="F120" s="239" t="s">
        <v>145</v>
      </c>
      <c r="G120" s="237"/>
      <c r="H120" s="238" t="s">
        <v>19</v>
      </c>
      <c r="I120" s="240"/>
      <c r="J120" s="237"/>
      <c r="K120" s="237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143</v>
      </c>
      <c r="AU120" s="245" t="s">
        <v>88</v>
      </c>
      <c r="AV120" s="14" t="s">
        <v>86</v>
      </c>
      <c r="AW120" s="14" t="s">
        <v>37</v>
      </c>
      <c r="AX120" s="14" t="s">
        <v>78</v>
      </c>
      <c r="AY120" s="245" t="s">
        <v>133</v>
      </c>
    </row>
    <row r="121" spans="1:51" s="15" customFormat="1" ht="12">
      <c r="A121" s="15"/>
      <c r="B121" s="246"/>
      <c r="C121" s="247"/>
      <c r="D121" s="226" t="s">
        <v>143</v>
      </c>
      <c r="E121" s="248" t="s">
        <v>19</v>
      </c>
      <c r="F121" s="249" t="s">
        <v>146</v>
      </c>
      <c r="G121" s="247"/>
      <c r="H121" s="250">
        <v>153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143</v>
      </c>
      <c r="AU121" s="256" t="s">
        <v>88</v>
      </c>
      <c r="AV121" s="15" t="s">
        <v>140</v>
      </c>
      <c r="AW121" s="15" t="s">
        <v>37</v>
      </c>
      <c r="AX121" s="15" t="s">
        <v>86</v>
      </c>
      <c r="AY121" s="256" t="s">
        <v>133</v>
      </c>
    </row>
    <row r="122" spans="1:65" s="2" customFormat="1" ht="37.8" customHeight="1">
      <c r="A122" s="40"/>
      <c r="B122" s="41"/>
      <c r="C122" s="206" t="s">
        <v>140</v>
      </c>
      <c r="D122" s="206" t="s">
        <v>135</v>
      </c>
      <c r="E122" s="207" t="s">
        <v>187</v>
      </c>
      <c r="F122" s="208" t="s">
        <v>188</v>
      </c>
      <c r="G122" s="209" t="s">
        <v>138</v>
      </c>
      <c r="H122" s="210">
        <v>97</v>
      </c>
      <c r="I122" s="211"/>
      <c r="J122" s="212">
        <f>ROUND(I122*H122,2)</f>
        <v>0</v>
      </c>
      <c r="K122" s="208" t="s">
        <v>139</v>
      </c>
      <c r="L122" s="46"/>
      <c r="M122" s="213" t="s">
        <v>19</v>
      </c>
      <c r="N122" s="214" t="s">
        <v>49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140</v>
      </c>
      <c r="AT122" s="217" t="s">
        <v>135</v>
      </c>
      <c r="AU122" s="217" t="s">
        <v>88</v>
      </c>
      <c r="AY122" s="19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86</v>
      </c>
      <c r="BK122" s="218">
        <f>ROUND(I122*H122,2)</f>
        <v>0</v>
      </c>
      <c r="BL122" s="19" t="s">
        <v>140</v>
      </c>
      <c r="BM122" s="217" t="s">
        <v>189</v>
      </c>
    </row>
    <row r="123" spans="1:47" s="2" customFormat="1" ht="12">
      <c r="A123" s="40"/>
      <c r="B123" s="41"/>
      <c r="C123" s="42"/>
      <c r="D123" s="219" t="s">
        <v>141</v>
      </c>
      <c r="E123" s="42"/>
      <c r="F123" s="220" t="s">
        <v>190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141</v>
      </c>
      <c r="AU123" s="19" t="s">
        <v>88</v>
      </c>
    </row>
    <row r="124" spans="1:51" s="13" customFormat="1" ht="12">
      <c r="A124" s="13"/>
      <c r="B124" s="224"/>
      <c r="C124" s="225"/>
      <c r="D124" s="226" t="s">
        <v>143</v>
      </c>
      <c r="E124" s="227" t="s">
        <v>19</v>
      </c>
      <c r="F124" s="228" t="s">
        <v>191</v>
      </c>
      <c r="G124" s="225"/>
      <c r="H124" s="229">
        <v>97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143</v>
      </c>
      <c r="AU124" s="235" t="s">
        <v>88</v>
      </c>
      <c r="AV124" s="13" t="s">
        <v>88</v>
      </c>
      <c r="AW124" s="13" t="s">
        <v>37</v>
      </c>
      <c r="AX124" s="13" t="s">
        <v>78</v>
      </c>
      <c r="AY124" s="235" t="s">
        <v>133</v>
      </c>
    </row>
    <row r="125" spans="1:51" s="14" customFormat="1" ht="12">
      <c r="A125" s="14"/>
      <c r="B125" s="236"/>
      <c r="C125" s="237"/>
      <c r="D125" s="226" t="s">
        <v>143</v>
      </c>
      <c r="E125" s="238" t="s">
        <v>19</v>
      </c>
      <c r="F125" s="239" t="s">
        <v>192</v>
      </c>
      <c r="G125" s="237"/>
      <c r="H125" s="238" t="s">
        <v>19</v>
      </c>
      <c r="I125" s="240"/>
      <c r="J125" s="237"/>
      <c r="K125" s="237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143</v>
      </c>
      <c r="AU125" s="245" t="s">
        <v>88</v>
      </c>
      <c r="AV125" s="14" t="s">
        <v>86</v>
      </c>
      <c r="AW125" s="14" t="s">
        <v>37</v>
      </c>
      <c r="AX125" s="14" t="s">
        <v>78</v>
      </c>
      <c r="AY125" s="245" t="s">
        <v>133</v>
      </c>
    </row>
    <row r="126" spans="1:51" s="15" customFormat="1" ht="12">
      <c r="A126" s="15"/>
      <c r="B126" s="246"/>
      <c r="C126" s="247"/>
      <c r="D126" s="226" t="s">
        <v>143</v>
      </c>
      <c r="E126" s="248" t="s">
        <v>19</v>
      </c>
      <c r="F126" s="249" t="s">
        <v>146</v>
      </c>
      <c r="G126" s="247"/>
      <c r="H126" s="250">
        <v>97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143</v>
      </c>
      <c r="AU126" s="256" t="s">
        <v>88</v>
      </c>
      <c r="AV126" s="15" t="s">
        <v>140</v>
      </c>
      <c r="AW126" s="15" t="s">
        <v>37</v>
      </c>
      <c r="AX126" s="15" t="s">
        <v>86</v>
      </c>
      <c r="AY126" s="256" t="s">
        <v>133</v>
      </c>
    </row>
    <row r="127" spans="1:65" s="2" customFormat="1" ht="37.8" customHeight="1">
      <c r="A127" s="40"/>
      <c r="B127" s="41"/>
      <c r="C127" s="206" t="s">
        <v>193</v>
      </c>
      <c r="D127" s="206" t="s">
        <v>135</v>
      </c>
      <c r="E127" s="207" t="s">
        <v>194</v>
      </c>
      <c r="F127" s="208" t="s">
        <v>195</v>
      </c>
      <c r="G127" s="209" t="s">
        <v>138</v>
      </c>
      <c r="H127" s="210">
        <v>250</v>
      </c>
      <c r="I127" s="211"/>
      <c r="J127" s="212">
        <f>ROUND(I127*H127,2)</f>
        <v>0</v>
      </c>
      <c r="K127" s="208" t="s">
        <v>139</v>
      </c>
      <c r="L127" s="46"/>
      <c r="M127" s="213" t="s">
        <v>19</v>
      </c>
      <c r="N127" s="214" t="s">
        <v>49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140</v>
      </c>
      <c r="AT127" s="217" t="s">
        <v>135</v>
      </c>
      <c r="AU127" s="217" t="s">
        <v>88</v>
      </c>
      <c r="AY127" s="19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86</v>
      </c>
      <c r="BK127" s="218">
        <f>ROUND(I127*H127,2)</f>
        <v>0</v>
      </c>
      <c r="BL127" s="19" t="s">
        <v>140</v>
      </c>
      <c r="BM127" s="217" t="s">
        <v>196</v>
      </c>
    </row>
    <row r="128" spans="1:47" s="2" customFormat="1" ht="12">
      <c r="A128" s="40"/>
      <c r="B128" s="41"/>
      <c r="C128" s="42"/>
      <c r="D128" s="219" t="s">
        <v>141</v>
      </c>
      <c r="E128" s="42"/>
      <c r="F128" s="220" t="s">
        <v>197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141</v>
      </c>
      <c r="AU128" s="19" t="s">
        <v>88</v>
      </c>
    </row>
    <row r="129" spans="1:51" s="14" customFormat="1" ht="12">
      <c r="A129" s="14"/>
      <c r="B129" s="236"/>
      <c r="C129" s="237"/>
      <c r="D129" s="226" t="s">
        <v>143</v>
      </c>
      <c r="E129" s="238" t="s">
        <v>19</v>
      </c>
      <c r="F129" s="239" t="s">
        <v>198</v>
      </c>
      <c r="G129" s="237"/>
      <c r="H129" s="238" t="s">
        <v>19</v>
      </c>
      <c r="I129" s="240"/>
      <c r="J129" s="237"/>
      <c r="K129" s="237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143</v>
      </c>
      <c r="AU129" s="245" t="s">
        <v>88</v>
      </c>
      <c r="AV129" s="14" t="s">
        <v>86</v>
      </c>
      <c r="AW129" s="14" t="s">
        <v>37</v>
      </c>
      <c r="AX129" s="14" t="s">
        <v>78</v>
      </c>
      <c r="AY129" s="245" t="s">
        <v>133</v>
      </c>
    </row>
    <row r="130" spans="1:51" s="13" customFormat="1" ht="12">
      <c r="A130" s="13"/>
      <c r="B130" s="224"/>
      <c r="C130" s="225"/>
      <c r="D130" s="226" t="s">
        <v>143</v>
      </c>
      <c r="E130" s="227" t="s">
        <v>19</v>
      </c>
      <c r="F130" s="228" t="s">
        <v>199</v>
      </c>
      <c r="G130" s="225"/>
      <c r="H130" s="229">
        <v>250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143</v>
      </c>
      <c r="AU130" s="235" t="s">
        <v>88</v>
      </c>
      <c r="AV130" s="13" t="s">
        <v>88</v>
      </c>
      <c r="AW130" s="13" t="s">
        <v>37</v>
      </c>
      <c r="AX130" s="13" t="s">
        <v>78</v>
      </c>
      <c r="AY130" s="235" t="s">
        <v>133</v>
      </c>
    </row>
    <row r="131" spans="1:51" s="14" customFormat="1" ht="12">
      <c r="A131" s="14"/>
      <c r="B131" s="236"/>
      <c r="C131" s="237"/>
      <c r="D131" s="226" t="s">
        <v>143</v>
      </c>
      <c r="E131" s="238" t="s">
        <v>19</v>
      </c>
      <c r="F131" s="239" t="s">
        <v>145</v>
      </c>
      <c r="G131" s="237"/>
      <c r="H131" s="238" t="s">
        <v>19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143</v>
      </c>
      <c r="AU131" s="245" t="s">
        <v>88</v>
      </c>
      <c r="AV131" s="14" t="s">
        <v>86</v>
      </c>
      <c r="AW131" s="14" t="s">
        <v>37</v>
      </c>
      <c r="AX131" s="14" t="s">
        <v>78</v>
      </c>
      <c r="AY131" s="245" t="s">
        <v>133</v>
      </c>
    </row>
    <row r="132" spans="1:51" s="15" customFormat="1" ht="12">
      <c r="A132" s="15"/>
      <c r="B132" s="246"/>
      <c r="C132" s="247"/>
      <c r="D132" s="226" t="s">
        <v>143</v>
      </c>
      <c r="E132" s="248" t="s">
        <v>19</v>
      </c>
      <c r="F132" s="249" t="s">
        <v>146</v>
      </c>
      <c r="G132" s="247"/>
      <c r="H132" s="250">
        <v>250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143</v>
      </c>
      <c r="AU132" s="256" t="s">
        <v>88</v>
      </c>
      <c r="AV132" s="15" t="s">
        <v>140</v>
      </c>
      <c r="AW132" s="15" t="s">
        <v>37</v>
      </c>
      <c r="AX132" s="15" t="s">
        <v>86</v>
      </c>
      <c r="AY132" s="256" t="s">
        <v>133</v>
      </c>
    </row>
    <row r="133" spans="1:65" s="2" customFormat="1" ht="44.25" customHeight="1">
      <c r="A133" s="40"/>
      <c r="B133" s="41"/>
      <c r="C133" s="206" t="s">
        <v>155</v>
      </c>
      <c r="D133" s="206" t="s">
        <v>135</v>
      </c>
      <c r="E133" s="207" t="s">
        <v>200</v>
      </c>
      <c r="F133" s="208" t="s">
        <v>201</v>
      </c>
      <c r="G133" s="209" t="s">
        <v>138</v>
      </c>
      <c r="H133" s="210">
        <v>84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49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140</v>
      </c>
      <c r="AT133" s="217" t="s">
        <v>135</v>
      </c>
      <c r="AU133" s="217" t="s">
        <v>88</v>
      </c>
      <c r="AY133" s="19" t="s">
        <v>133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86</v>
      </c>
      <c r="BK133" s="218">
        <f>ROUND(I133*H133,2)</f>
        <v>0</v>
      </c>
      <c r="BL133" s="19" t="s">
        <v>140</v>
      </c>
      <c r="BM133" s="217" t="s">
        <v>202</v>
      </c>
    </row>
    <row r="134" spans="1:51" s="13" customFormat="1" ht="12">
      <c r="A134" s="13"/>
      <c r="B134" s="224"/>
      <c r="C134" s="225"/>
      <c r="D134" s="226" t="s">
        <v>143</v>
      </c>
      <c r="E134" s="227" t="s">
        <v>19</v>
      </c>
      <c r="F134" s="228" t="s">
        <v>203</v>
      </c>
      <c r="G134" s="225"/>
      <c r="H134" s="229">
        <v>84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143</v>
      </c>
      <c r="AU134" s="235" t="s">
        <v>88</v>
      </c>
      <c r="AV134" s="13" t="s">
        <v>88</v>
      </c>
      <c r="AW134" s="13" t="s">
        <v>37</v>
      </c>
      <c r="AX134" s="13" t="s">
        <v>78</v>
      </c>
      <c r="AY134" s="235" t="s">
        <v>133</v>
      </c>
    </row>
    <row r="135" spans="1:51" s="14" customFormat="1" ht="12">
      <c r="A135" s="14"/>
      <c r="B135" s="236"/>
      <c r="C135" s="237"/>
      <c r="D135" s="226" t="s">
        <v>143</v>
      </c>
      <c r="E135" s="238" t="s">
        <v>19</v>
      </c>
      <c r="F135" s="239" t="s">
        <v>204</v>
      </c>
      <c r="G135" s="237"/>
      <c r="H135" s="238" t="s">
        <v>19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143</v>
      </c>
      <c r="AU135" s="245" t="s">
        <v>88</v>
      </c>
      <c r="AV135" s="14" t="s">
        <v>86</v>
      </c>
      <c r="AW135" s="14" t="s">
        <v>37</v>
      </c>
      <c r="AX135" s="14" t="s">
        <v>78</v>
      </c>
      <c r="AY135" s="245" t="s">
        <v>133</v>
      </c>
    </row>
    <row r="136" spans="1:51" s="15" customFormat="1" ht="12">
      <c r="A136" s="15"/>
      <c r="B136" s="246"/>
      <c r="C136" s="247"/>
      <c r="D136" s="226" t="s">
        <v>143</v>
      </c>
      <c r="E136" s="248" t="s">
        <v>19</v>
      </c>
      <c r="F136" s="249" t="s">
        <v>146</v>
      </c>
      <c r="G136" s="247"/>
      <c r="H136" s="250">
        <v>84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6" t="s">
        <v>143</v>
      </c>
      <c r="AU136" s="256" t="s">
        <v>88</v>
      </c>
      <c r="AV136" s="15" t="s">
        <v>140</v>
      </c>
      <c r="AW136" s="15" t="s">
        <v>37</v>
      </c>
      <c r="AX136" s="15" t="s">
        <v>86</v>
      </c>
      <c r="AY136" s="256" t="s">
        <v>133</v>
      </c>
    </row>
    <row r="137" spans="1:65" s="2" customFormat="1" ht="37.8" customHeight="1">
      <c r="A137" s="40"/>
      <c r="B137" s="41"/>
      <c r="C137" s="206" t="s">
        <v>205</v>
      </c>
      <c r="D137" s="206" t="s">
        <v>135</v>
      </c>
      <c r="E137" s="207" t="s">
        <v>206</v>
      </c>
      <c r="F137" s="208" t="s">
        <v>207</v>
      </c>
      <c r="G137" s="209" t="s">
        <v>138</v>
      </c>
      <c r="H137" s="210">
        <v>326</v>
      </c>
      <c r="I137" s="211"/>
      <c r="J137" s="212">
        <f>ROUND(I137*H137,2)</f>
        <v>0</v>
      </c>
      <c r="K137" s="208" t="s">
        <v>139</v>
      </c>
      <c r="L137" s="46"/>
      <c r="M137" s="213" t="s">
        <v>19</v>
      </c>
      <c r="N137" s="214" t="s">
        <v>49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140</v>
      </c>
      <c r="AT137" s="217" t="s">
        <v>135</v>
      </c>
      <c r="AU137" s="217" t="s">
        <v>88</v>
      </c>
      <c r="AY137" s="19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86</v>
      </c>
      <c r="BK137" s="218">
        <f>ROUND(I137*H137,2)</f>
        <v>0</v>
      </c>
      <c r="BL137" s="19" t="s">
        <v>140</v>
      </c>
      <c r="BM137" s="217" t="s">
        <v>208</v>
      </c>
    </row>
    <row r="138" spans="1:47" s="2" customFormat="1" ht="12">
      <c r="A138" s="40"/>
      <c r="B138" s="41"/>
      <c r="C138" s="42"/>
      <c r="D138" s="219" t="s">
        <v>141</v>
      </c>
      <c r="E138" s="42"/>
      <c r="F138" s="220" t="s">
        <v>209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141</v>
      </c>
      <c r="AU138" s="19" t="s">
        <v>88</v>
      </c>
    </row>
    <row r="139" spans="1:51" s="13" customFormat="1" ht="12">
      <c r="A139" s="13"/>
      <c r="B139" s="224"/>
      <c r="C139" s="225"/>
      <c r="D139" s="226" t="s">
        <v>143</v>
      </c>
      <c r="E139" s="227" t="s">
        <v>19</v>
      </c>
      <c r="F139" s="228" t="s">
        <v>210</v>
      </c>
      <c r="G139" s="225"/>
      <c r="H139" s="229">
        <v>326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143</v>
      </c>
      <c r="AU139" s="235" t="s">
        <v>88</v>
      </c>
      <c r="AV139" s="13" t="s">
        <v>88</v>
      </c>
      <c r="AW139" s="13" t="s">
        <v>37</v>
      </c>
      <c r="AX139" s="13" t="s">
        <v>78</v>
      </c>
      <c r="AY139" s="235" t="s">
        <v>133</v>
      </c>
    </row>
    <row r="140" spans="1:51" s="14" customFormat="1" ht="12">
      <c r="A140" s="14"/>
      <c r="B140" s="236"/>
      <c r="C140" s="237"/>
      <c r="D140" s="226" t="s">
        <v>143</v>
      </c>
      <c r="E140" s="238" t="s">
        <v>19</v>
      </c>
      <c r="F140" s="239" t="s">
        <v>211</v>
      </c>
      <c r="G140" s="237"/>
      <c r="H140" s="238" t="s">
        <v>19</v>
      </c>
      <c r="I140" s="240"/>
      <c r="J140" s="237"/>
      <c r="K140" s="237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143</v>
      </c>
      <c r="AU140" s="245" t="s">
        <v>88</v>
      </c>
      <c r="AV140" s="14" t="s">
        <v>86</v>
      </c>
      <c r="AW140" s="14" t="s">
        <v>37</v>
      </c>
      <c r="AX140" s="14" t="s">
        <v>78</v>
      </c>
      <c r="AY140" s="245" t="s">
        <v>133</v>
      </c>
    </row>
    <row r="141" spans="1:51" s="15" customFormat="1" ht="12">
      <c r="A141" s="15"/>
      <c r="B141" s="246"/>
      <c r="C141" s="247"/>
      <c r="D141" s="226" t="s">
        <v>143</v>
      </c>
      <c r="E141" s="248" t="s">
        <v>19</v>
      </c>
      <c r="F141" s="249" t="s">
        <v>146</v>
      </c>
      <c r="G141" s="247"/>
      <c r="H141" s="250">
        <v>326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143</v>
      </c>
      <c r="AU141" s="256" t="s">
        <v>88</v>
      </c>
      <c r="AV141" s="15" t="s">
        <v>140</v>
      </c>
      <c r="AW141" s="15" t="s">
        <v>37</v>
      </c>
      <c r="AX141" s="15" t="s">
        <v>86</v>
      </c>
      <c r="AY141" s="256" t="s">
        <v>133</v>
      </c>
    </row>
    <row r="142" spans="1:65" s="2" customFormat="1" ht="37.8" customHeight="1">
      <c r="A142" s="40"/>
      <c r="B142" s="41"/>
      <c r="C142" s="206" t="s">
        <v>160</v>
      </c>
      <c r="D142" s="206" t="s">
        <v>135</v>
      </c>
      <c r="E142" s="207" t="s">
        <v>212</v>
      </c>
      <c r="F142" s="208" t="s">
        <v>213</v>
      </c>
      <c r="G142" s="209" t="s">
        <v>138</v>
      </c>
      <c r="H142" s="210">
        <v>97</v>
      </c>
      <c r="I142" s="211"/>
      <c r="J142" s="212">
        <f>ROUND(I142*H142,2)</f>
        <v>0</v>
      </c>
      <c r="K142" s="208" t="s">
        <v>139</v>
      </c>
      <c r="L142" s="46"/>
      <c r="M142" s="213" t="s">
        <v>19</v>
      </c>
      <c r="N142" s="214" t="s">
        <v>49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140</v>
      </c>
      <c r="AT142" s="217" t="s">
        <v>135</v>
      </c>
      <c r="AU142" s="217" t="s">
        <v>88</v>
      </c>
      <c r="AY142" s="19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86</v>
      </c>
      <c r="BK142" s="218">
        <f>ROUND(I142*H142,2)</f>
        <v>0</v>
      </c>
      <c r="BL142" s="19" t="s">
        <v>140</v>
      </c>
      <c r="BM142" s="217" t="s">
        <v>214</v>
      </c>
    </row>
    <row r="143" spans="1:47" s="2" customFormat="1" ht="12">
      <c r="A143" s="40"/>
      <c r="B143" s="41"/>
      <c r="C143" s="42"/>
      <c r="D143" s="219" t="s">
        <v>141</v>
      </c>
      <c r="E143" s="42"/>
      <c r="F143" s="220" t="s">
        <v>215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141</v>
      </c>
      <c r="AU143" s="19" t="s">
        <v>88</v>
      </c>
    </row>
    <row r="144" spans="1:51" s="13" customFormat="1" ht="12">
      <c r="A144" s="13"/>
      <c r="B144" s="224"/>
      <c r="C144" s="225"/>
      <c r="D144" s="226" t="s">
        <v>143</v>
      </c>
      <c r="E144" s="227" t="s">
        <v>19</v>
      </c>
      <c r="F144" s="228" t="s">
        <v>191</v>
      </c>
      <c r="G144" s="225"/>
      <c r="H144" s="229">
        <v>97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143</v>
      </c>
      <c r="AU144" s="235" t="s">
        <v>88</v>
      </c>
      <c r="AV144" s="13" t="s">
        <v>88</v>
      </c>
      <c r="AW144" s="13" t="s">
        <v>37</v>
      </c>
      <c r="AX144" s="13" t="s">
        <v>78</v>
      </c>
      <c r="AY144" s="235" t="s">
        <v>133</v>
      </c>
    </row>
    <row r="145" spans="1:51" s="14" customFormat="1" ht="12">
      <c r="A145" s="14"/>
      <c r="B145" s="236"/>
      <c r="C145" s="237"/>
      <c r="D145" s="226" t="s">
        <v>143</v>
      </c>
      <c r="E145" s="238" t="s">
        <v>19</v>
      </c>
      <c r="F145" s="239" t="s">
        <v>216</v>
      </c>
      <c r="G145" s="237"/>
      <c r="H145" s="238" t="s">
        <v>19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143</v>
      </c>
      <c r="AU145" s="245" t="s">
        <v>88</v>
      </c>
      <c r="AV145" s="14" t="s">
        <v>86</v>
      </c>
      <c r="AW145" s="14" t="s">
        <v>37</v>
      </c>
      <c r="AX145" s="14" t="s">
        <v>78</v>
      </c>
      <c r="AY145" s="245" t="s">
        <v>133</v>
      </c>
    </row>
    <row r="146" spans="1:51" s="15" customFormat="1" ht="12">
      <c r="A146" s="15"/>
      <c r="B146" s="246"/>
      <c r="C146" s="247"/>
      <c r="D146" s="226" t="s">
        <v>143</v>
      </c>
      <c r="E146" s="248" t="s">
        <v>19</v>
      </c>
      <c r="F146" s="249" t="s">
        <v>146</v>
      </c>
      <c r="G146" s="247"/>
      <c r="H146" s="250">
        <v>97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143</v>
      </c>
      <c r="AU146" s="256" t="s">
        <v>88</v>
      </c>
      <c r="AV146" s="15" t="s">
        <v>140</v>
      </c>
      <c r="AW146" s="15" t="s">
        <v>37</v>
      </c>
      <c r="AX146" s="15" t="s">
        <v>86</v>
      </c>
      <c r="AY146" s="256" t="s">
        <v>133</v>
      </c>
    </row>
    <row r="147" spans="1:65" s="2" customFormat="1" ht="24.15" customHeight="1">
      <c r="A147" s="40"/>
      <c r="B147" s="41"/>
      <c r="C147" s="206" t="s">
        <v>217</v>
      </c>
      <c r="D147" s="206" t="s">
        <v>135</v>
      </c>
      <c r="E147" s="207" t="s">
        <v>218</v>
      </c>
      <c r="F147" s="208" t="s">
        <v>219</v>
      </c>
      <c r="G147" s="209" t="s">
        <v>138</v>
      </c>
      <c r="H147" s="210">
        <v>84</v>
      </c>
      <c r="I147" s="211"/>
      <c r="J147" s="212">
        <f>ROUND(I147*H147,2)</f>
        <v>0</v>
      </c>
      <c r="K147" s="208" t="s">
        <v>139</v>
      </c>
      <c r="L147" s="46"/>
      <c r="M147" s="213" t="s">
        <v>19</v>
      </c>
      <c r="N147" s="214" t="s">
        <v>49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140</v>
      </c>
      <c r="AT147" s="217" t="s">
        <v>135</v>
      </c>
      <c r="AU147" s="217" t="s">
        <v>88</v>
      </c>
      <c r="AY147" s="19" t="s">
        <v>133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86</v>
      </c>
      <c r="BK147" s="218">
        <f>ROUND(I147*H147,2)</f>
        <v>0</v>
      </c>
      <c r="BL147" s="19" t="s">
        <v>140</v>
      </c>
      <c r="BM147" s="217" t="s">
        <v>150</v>
      </c>
    </row>
    <row r="148" spans="1:47" s="2" customFormat="1" ht="12">
      <c r="A148" s="40"/>
      <c r="B148" s="41"/>
      <c r="C148" s="42"/>
      <c r="D148" s="219" t="s">
        <v>141</v>
      </c>
      <c r="E148" s="42"/>
      <c r="F148" s="220" t="s">
        <v>220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141</v>
      </c>
      <c r="AU148" s="19" t="s">
        <v>88</v>
      </c>
    </row>
    <row r="149" spans="1:65" s="2" customFormat="1" ht="24.15" customHeight="1">
      <c r="A149" s="40"/>
      <c r="B149" s="41"/>
      <c r="C149" s="206" t="s">
        <v>165</v>
      </c>
      <c r="D149" s="206" t="s">
        <v>135</v>
      </c>
      <c r="E149" s="207" t="s">
        <v>221</v>
      </c>
      <c r="F149" s="208" t="s">
        <v>222</v>
      </c>
      <c r="G149" s="209" t="s">
        <v>138</v>
      </c>
      <c r="H149" s="210">
        <v>589</v>
      </c>
      <c r="I149" s="211"/>
      <c r="J149" s="212">
        <f>ROUND(I149*H149,2)</f>
        <v>0</v>
      </c>
      <c r="K149" s="208" t="s">
        <v>139</v>
      </c>
      <c r="L149" s="46"/>
      <c r="M149" s="213" t="s">
        <v>19</v>
      </c>
      <c r="N149" s="214" t="s">
        <v>49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140</v>
      </c>
      <c r="AT149" s="217" t="s">
        <v>135</v>
      </c>
      <c r="AU149" s="217" t="s">
        <v>88</v>
      </c>
      <c r="AY149" s="19" t="s">
        <v>133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86</v>
      </c>
      <c r="BK149" s="218">
        <f>ROUND(I149*H149,2)</f>
        <v>0</v>
      </c>
      <c r="BL149" s="19" t="s">
        <v>140</v>
      </c>
      <c r="BM149" s="217" t="s">
        <v>223</v>
      </c>
    </row>
    <row r="150" spans="1:47" s="2" customFormat="1" ht="12">
      <c r="A150" s="40"/>
      <c r="B150" s="41"/>
      <c r="C150" s="42"/>
      <c r="D150" s="219" t="s">
        <v>141</v>
      </c>
      <c r="E150" s="42"/>
      <c r="F150" s="220" t="s">
        <v>224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141</v>
      </c>
      <c r="AU150" s="19" t="s">
        <v>88</v>
      </c>
    </row>
    <row r="151" spans="1:51" s="13" customFormat="1" ht="12">
      <c r="A151" s="13"/>
      <c r="B151" s="224"/>
      <c r="C151" s="225"/>
      <c r="D151" s="226" t="s">
        <v>143</v>
      </c>
      <c r="E151" s="227" t="s">
        <v>19</v>
      </c>
      <c r="F151" s="228" t="s">
        <v>225</v>
      </c>
      <c r="G151" s="225"/>
      <c r="H151" s="229">
        <v>589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143</v>
      </c>
      <c r="AU151" s="235" t="s">
        <v>88</v>
      </c>
      <c r="AV151" s="13" t="s">
        <v>88</v>
      </c>
      <c r="AW151" s="13" t="s">
        <v>37</v>
      </c>
      <c r="AX151" s="13" t="s">
        <v>78</v>
      </c>
      <c r="AY151" s="235" t="s">
        <v>133</v>
      </c>
    </row>
    <row r="152" spans="1:51" s="14" customFormat="1" ht="12">
      <c r="A152" s="14"/>
      <c r="B152" s="236"/>
      <c r="C152" s="237"/>
      <c r="D152" s="226" t="s">
        <v>143</v>
      </c>
      <c r="E152" s="238" t="s">
        <v>19</v>
      </c>
      <c r="F152" s="239" t="s">
        <v>226</v>
      </c>
      <c r="G152" s="237"/>
      <c r="H152" s="238" t="s">
        <v>19</v>
      </c>
      <c r="I152" s="240"/>
      <c r="J152" s="237"/>
      <c r="K152" s="237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143</v>
      </c>
      <c r="AU152" s="245" t="s">
        <v>88</v>
      </c>
      <c r="AV152" s="14" t="s">
        <v>86</v>
      </c>
      <c r="AW152" s="14" t="s">
        <v>37</v>
      </c>
      <c r="AX152" s="14" t="s">
        <v>78</v>
      </c>
      <c r="AY152" s="245" t="s">
        <v>133</v>
      </c>
    </row>
    <row r="153" spans="1:51" s="15" customFormat="1" ht="12">
      <c r="A153" s="15"/>
      <c r="B153" s="246"/>
      <c r="C153" s="247"/>
      <c r="D153" s="226" t="s">
        <v>143</v>
      </c>
      <c r="E153" s="248" t="s">
        <v>19</v>
      </c>
      <c r="F153" s="249" t="s">
        <v>146</v>
      </c>
      <c r="G153" s="247"/>
      <c r="H153" s="250">
        <v>589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6" t="s">
        <v>143</v>
      </c>
      <c r="AU153" s="256" t="s">
        <v>88</v>
      </c>
      <c r="AV153" s="15" t="s">
        <v>140</v>
      </c>
      <c r="AW153" s="15" t="s">
        <v>37</v>
      </c>
      <c r="AX153" s="15" t="s">
        <v>86</v>
      </c>
      <c r="AY153" s="256" t="s">
        <v>133</v>
      </c>
    </row>
    <row r="154" spans="1:65" s="2" customFormat="1" ht="24.15" customHeight="1">
      <c r="A154" s="40"/>
      <c r="B154" s="41"/>
      <c r="C154" s="206" t="s">
        <v>227</v>
      </c>
      <c r="D154" s="206" t="s">
        <v>135</v>
      </c>
      <c r="E154" s="207" t="s">
        <v>228</v>
      </c>
      <c r="F154" s="208" t="s">
        <v>229</v>
      </c>
      <c r="G154" s="209" t="s">
        <v>230</v>
      </c>
      <c r="H154" s="210">
        <v>88.2</v>
      </c>
      <c r="I154" s="211"/>
      <c r="J154" s="212">
        <f>ROUND(I154*H154,2)</f>
        <v>0</v>
      </c>
      <c r="K154" s="208" t="s">
        <v>139</v>
      </c>
      <c r="L154" s="46"/>
      <c r="M154" s="213" t="s">
        <v>19</v>
      </c>
      <c r="N154" s="214" t="s">
        <v>49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140</v>
      </c>
      <c r="AT154" s="217" t="s">
        <v>135</v>
      </c>
      <c r="AU154" s="217" t="s">
        <v>88</v>
      </c>
      <c r="AY154" s="19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86</v>
      </c>
      <c r="BK154" s="218">
        <f>ROUND(I154*H154,2)</f>
        <v>0</v>
      </c>
      <c r="BL154" s="19" t="s">
        <v>140</v>
      </c>
      <c r="BM154" s="217" t="s">
        <v>231</v>
      </c>
    </row>
    <row r="155" spans="1:47" s="2" customFormat="1" ht="12">
      <c r="A155" s="40"/>
      <c r="B155" s="41"/>
      <c r="C155" s="42"/>
      <c r="D155" s="219" t="s">
        <v>141</v>
      </c>
      <c r="E155" s="42"/>
      <c r="F155" s="220" t="s">
        <v>232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141</v>
      </c>
      <c r="AU155" s="19" t="s">
        <v>88</v>
      </c>
    </row>
    <row r="156" spans="1:51" s="13" customFormat="1" ht="12">
      <c r="A156" s="13"/>
      <c r="B156" s="224"/>
      <c r="C156" s="225"/>
      <c r="D156" s="226" t="s">
        <v>143</v>
      </c>
      <c r="E156" s="227" t="s">
        <v>19</v>
      </c>
      <c r="F156" s="228" t="s">
        <v>233</v>
      </c>
      <c r="G156" s="225"/>
      <c r="H156" s="229">
        <v>88.2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143</v>
      </c>
      <c r="AU156" s="235" t="s">
        <v>88</v>
      </c>
      <c r="AV156" s="13" t="s">
        <v>88</v>
      </c>
      <c r="AW156" s="13" t="s">
        <v>37</v>
      </c>
      <c r="AX156" s="13" t="s">
        <v>78</v>
      </c>
      <c r="AY156" s="235" t="s">
        <v>133</v>
      </c>
    </row>
    <row r="157" spans="1:51" s="14" customFormat="1" ht="12">
      <c r="A157" s="14"/>
      <c r="B157" s="236"/>
      <c r="C157" s="237"/>
      <c r="D157" s="226" t="s">
        <v>143</v>
      </c>
      <c r="E157" s="238" t="s">
        <v>19</v>
      </c>
      <c r="F157" s="239" t="s">
        <v>234</v>
      </c>
      <c r="G157" s="237"/>
      <c r="H157" s="238" t="s">
        <v>19</v>
      </c>
      <c r="I157" s="240"/>
      <c r="J157" s="237"/>
      <c r="K157" s="237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143</v>
      </c>
      <c r="AU157" s="245" t="s">
        <v>88</v>
      </c>
      <c r="AV157" s="14" t="s">
        <v>86</v>
      </c>
      <c r="AW157" s="14" t="s">
        <v>37</v>
      </c>
      <c r="AX157" s="14" t="s">
        <v>78</v>
      </c>
      <c r="AY157" s="245" t="s">
        <v>133</v>
      </c>
    </row>
    <row r="158" spans="1:51" s="15" customFormat="1" ht="12">
      <c r="A158" s="15"/>
      <c r="B158" s="246"/>
      <c r="C158" s="247"/>
      <c r="D158" s="226" t="s">
        <v>143</v>
      </c>
      <c r="E158" s="248" t="s">
        <v>19</v>
      </c>
      <c r="F158" s="249" t="s">
        <v>146</v>
      </c>
      <c r="G158" s="247"/>
      <c r="H158" s="250">
        <v>88.2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6" t="s">
        <v>143</v>
      </c>
      <c r="AU158" s="256" t="s">
        <v>88</v>
      </c>
      <c r="AV158" s="15" t="s">
        <v>140</v>
      </c>
      <c r="AW158" s="15" t="s">
        <v>37</v>
      </c>
      <c r="AX158" s="15" t="s">
        <v>86</v>
      </c>
      <c r="AY158" s="256" t="s">
        <v>133</v>
      </c>
    </row>
    <row r="159" spans="1:65" s="2" customFormat="1" ht="24.15" customHeight="1">
      <c r="A159" s="40"/>
      <c r="B159" s="41"/>
      <c r="C159" s="206" t="s">
        <v>8</v>
      </c>
      <c r="D159" s="206" t="s">
        <v>135</v>
      </c>
      <c r="E159" s="207" t="s">
        <v>235</v>
      </c>
      <c r="F159" s="208" t="s">
        <v>236</v>
      </c>
      <c r="G159" s="209" t="s">
        <v>230</v>
      </c>
      <c r="H159" s="210">
        <v>30</v>
      </c>
      <c r="I159" s="211"/>
      <c r="J159" s="212">
        <f>ROUND(I159*H159,2)</f>
        <v>0</v>
      </c>
      <c r="K159" s="208" t="s">
        <v>139</v>
      </c>
      <c r="L159" s="46"/>
      <c r="M159" s="213" t="s">
        <v>19</v>
      </c>
      <c r="N159" s="214" t="s">
        <v>49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140</v>
      </c>
      <c r="AT159" s="217" t="s">
        <v>135</v>
      </c>
      <c r="AU159" s="217" t="s">
        <v>88</v>
      </c>
      <c r="AY159" s="19" t="s">
        <v>133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86</v>
      </c>
      <c r="BK159" s="218">
        <f>ROUND(I159*H159,2)</f>
        <v>0</v>
      </c>
      <c r="BL159" s="19" t="s">
        <v>140</v>
      </c>
      <c r="BM159" s="217" t="s">
        <v>237</v>
      </c>
    </row>
    <row r="160" spans="1:47" s="2" customFormat="1" ht="12">
      <c r="A160" s="40"/>
      <c r="B160" s="41"/>
      <c r="C160" s="42"/>
      <c r="D160" s="219" t="s">
        <v>141</v>
      </c>
      <c r="E160" s="42"/>
      <c r="F160" s="220" t="s">
        <v>238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141</v>
      </c>
      <c r="AU160" s="19" t="s">
        <v>88</v>
      </c>
    </row>
    <row r="161" spans="1:51" s="13" customFormat="1" ht="12">
      <c r="A161" s="13"/>
      <c r="B161" s="224"/>
      <c r="C161" s="225"/>
      <c r="D161" s="226" t="s">
        <v>143</v>
      </c>
      <c r="E161" s="227" t="s">
        <v>19</v>
      </c>
      <c r="F161" s="228" t="s">
        <v>150</v>
      </c>
      <c r="G161" s="225"/>
      <c r="H161" s="229">
        <v>30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143</v>
      </c>
      <c r="AU161" s="235" t="s">
        <v>88</v>
      </c>
      <c r="AV161" s="13" t="s">
        <v>88</v>
      </c>
      <c r="AW161" s="13" t="s">
        <v>37</v>
      </c>
      <c r="AX161" s="13" t="s">
        <v>78</v>
      </c>
      <c r="AY161" s="235" t="s">
        <v>133</v>
      </c>
    </row>
    <row r="162" spans="1:51" s="14" customFormat="1" ht="12">
      <c r="A162" s="14"/>
      <c r="B162" s="236"/>
      <c r="C162" s="237"/>
      <c r="D162" s="226" t="s">
        <v>143</v>
      </c>
      <c r="E162" s="238" t="s">
        <v>19</v>
      </c>
      <c r="F162" s="239" t="s">
        <v>145</v>
      </c>
      <c r="G162" s="237"/>
      <c r="H162" s="238" t="s">
        <v>19</v>
      </c>
      <c r="I162" s="240"/>
      <c r="J162" s="237"/>
      <c r="K162" s="237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143</v>
      </c>
      <c r="AU162" s="245" t="s">
        <v>88</v>
      </c>
      <c r="AV162" s="14" t="s">
        <v>86</v>
      </c>
      <c r="AW162" s="14" t="s">
        <v>37</v>
      </c>
      <c r="AX162" s="14" t="s">
        <v>78</v>
      </c>
      <c r="AY162" s="245" t="s">
        <v>133</v>
      </c>
    </row>
    <row r="163" spans="1:51" s="15" customFormat="1" ht="12">
      <c r="A163" s="15"/>
      <c r="B163" s="246"/>
      <c r="C163" s="247"/>
      <c r="D163" s="226" t="s">
        <v>143</v>
      </c>
      <c r="E163" s="248" t="s">
        <v>19</v>
      </c>
      <c r="F163" s="249" t="s">
        <v>146</v>
      </c>
      <c r="G163" s="247"/>
      <c r="H163" s="250">
        <v>30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6" t="s">
        <v>143</v>
      </c>
      <c r="AU163" s="256" t="s">
        <v>88</v>
      </c>
      <c r="AV163" s="15" t="s">
        <v>140</v>
      </c>
      <c r="AW163" s="15" t="s">
        <v>37</v>
      </c>
      <c r="AX163" s="15" t="s">
        <v>86</v>
      </c>
      <c r="AY163" s="256" t="s">
        <v>133</v>
      </c>
    </row>
    <row r="164" spans="1:65" s="2" customFormat="1" ht="24.15" customHeight="1">
      <c r="A164" s="40"/>
      <c r="B164" s="41"/>
      <c r="C164" s="206" t="s">
        <v>239</v>
      </c>
      <c r="D164" s="206" t="s">
        <v>135</v>
      </c>
      <c r="E164" s="207" t="s">
        <v>240</v>
      </c>
      <c r="F164" s="208" t="s">
        <v>241</v>
      </c>
      <c r="G164" s="209" t="s">
        <v>230</v>
      </c>
      <c r="H164" s="210">
        <v>34</v>
      </c>
      <c r="I164" s="211"/>
      <c r="J164" s="212">
        <f>ROUND(I164*H164,2)</f>
        <v>0</v>
      </c>
      <c r="K164" s="208" t="s">
        <v>139</v>
      </c>
      <c r="L164" s="46"/>
      <c r="M164" s="213" t="s">
        <v>19</v>
      </c>
      <c r="N164" s="214" t="s">
        <v>49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140</v>
      </c>
      <c r="AT164" s="217" t="s">
        <v>135</v>
      </c>
      <c r="AU164" s="217" t="s">
        <v>88</v>
      </c>
      <c r="AY164" s="19" t="s">
        <v>133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86</v>
      </c>
      <c r="BK164" s="218">
        <f>ROUND(I164*H164,2)</f>
        <v>0</v>
      </c>
      <c r="BL164" s="19" t="s">
        <v>140</v>
      </c>
      <c r="BM164" s="217" t="s">
        <v>242</v>
      </c>
    </row>
    <row r="165" spans="1:47" s="2" customFormat="1" ht="12">
      <c r="A165" s="40"/>
      <c r="B165" s="41"/>
      <c r="C165" s="42"/>
      <c r="D165" s="219" t="s">
        <v>141</v>
      </c>
      <c r="E165" s="42"/>
      <c r="F165" s="220" t="s">
        <v>243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141</v>
      </c>
      <c r="AU165" s="19" t="s">
        <v>88</v>
      </c>
    </row>
    <row r="166" spans="1:51" s="13" customFormat="1" ht="12">
      <c r="A166" s="13"/>
      <c r="B166" s="224"/>
      <c r="C166" s="225"/>
      <c r="D166" s="226" t="s">
        <v>143</v>
      </c>
      <c r="E166" s="227" t="s">
        <v>19</v>
      </c>
      <c r="F166" s="228" t="s">
        <v>231</v>
      </c>
      <c r="G166" s="225"/>
      <c r="H166" s="229">
        <v>34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143</v>
      </c>
      <c r="AU166" s="235" t="s">
        <v>88</v>
      </c>
      <c r="AV166" s="13" t="s">
        <v>88</v>
      </c>
      <c r="AW166" s="13" t="s">
        <v>37</v>
      </c>
      <c r="AX166" s="13" t="s">
        <v>78</v>
      </c>
      <c r="AY166" s="235" t="s">
        <v>133</v>
      </c>
    </row>
    <row r="167" spans="1:51" s="14" customFormat="1" ht="12">
      <c r="A167" s="14"/>
      <c r="B167" s="236"/>
      <c r="C167" s="237"/>
      <c r="D167" s="226" t="s">
        <v>143</v>
      </c>
      <c r="E167" s="238" t="s">
        <v>19</v>
      </c>
      <c r="F167" s="239" t="s">
        <v>145</v>
      </c>
      <c r="G167" s="237"/>
      <c r="H167" s="238" t="s">
        <v>19</v>
      </c>
      <c r="I167" s="240"/>
      <c r="J167" s="237"/>
      <c r="K167" s="237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143</v>
      </c>
      <c r="AU167" s="245" t="s">
        <v>88</v>
      </c>
      <c r="AV167" s="14" t="s">
        <v>86</v>
      </c>
      <c r="AW167" s="14" t="s">
        <v>37</v>
      </c>
      <c r="AX167" s="14" t="s">
        <v>78</v>
      </c>
      <c r="AY167" s="245" t="s">
        <v>133</v>
      </c>
    </row>
    <row r="168" spans="1:51" s="15" customFormat="1" ht="12">
      <c r="A168" s="15"/>
      <c r="B168" s="246"/>
      <c r="C168" s="247"/>
      <c r="D168" s="226" t="s">
        <v>143</v>
      </c>
      <c r="E168" s="248" t="s">
        <v>19</v>
      </c>
      <c r="F168" s="249" t="s">
        <v>146</v>
      </c>
      <c r="G168" s="247"/>
      <c r="H168" s="250">
        <v>34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6" t="s">
        <v>143</v>
      </c>
      <c r="AU168" s="256" t="s">
        <v>88</v>
      </c>
      <c r="AV168" s="15" t="s">
        <v>140</v>
      </c>
      <c r="AW168" s="15" t="s">
        <v>37</v>
      </c>
      <c r="AX168" s="15" t="s">
        <v>86</v>
      </c>
      <c r="AY168" s="256" t="s">
        <v>133</v>
      </c>
    </row>
    <row r="169" spans="1:65" s="2" customFormat="1" ht="16.5" customHeight="1">
      <c r="A169" s="40"/>
      <c r="B169" s="41"/>
      <c r="C169" s="206" t="s">
        <v>174</v>
      </c>
      <c r="D169" s="206" t="s">
        <v>135</v>
      </c>
      <c r="E169" s="207" t="s">
        <v>244</v>
      </c>
      <c r="F169" s="208" t="s">
        <v>245</v>
      </c>
      <c r="G169" s="209" t="s">
        <v>230</v>
      </c>
      <c r="H169" s="210">
        <v>30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49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140</v>
      </c>
      <c r="AT169" s="217" t="s">
        <v>135</v>
      </c>
      <c r="AU169" s="217" t="s">
        <v>88</v>
      </c>
      <c r="AY169" s="19" t="s">
        <v>133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86</v>
      </c>
      <c r="BK169" s="218">
        <f>ROUND(I169*H169,2)</f>
        <v>0</v>
      </c>
      <c r="BL169" s="19" t="s">
        <v>140</v>
      </c>
      <c r="BM169" s="217" t="s">
        <v>246</v>
      </c>
    </row>
    <row r="170" spans="1:51" s="13" customFormat="1" ht="12">
      <c r="A170" s="13"/>
      <c r="B170" s="224"/>
      <c r="C170" s="225"/>
      <c r="D170" s="226" t="s">
        <v>143</v>
      </c>
      <c r="E170" s="227" t="s">
        <v>19</v>
      </c>
      <c r="F170" s="228" t="s">
        <v>150</v>
      </c>
      <c r="G170" s="225"/>
      <c r="H170" s="229">
        <v>30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143</v>
      </c>
      <c r="AU170" s="235" t="s">
        <v>88</v>
      </c>
      <c r="AV170" s="13" t="s">
        <v>88</v>
      </c>
      <c r="AW170" s="13" t="s">
        <v>37</v>
      </c>
      <c r="AX170" s="13" t="s">
        <v>78</v>
      </c>
      <c r="AY170" s="235" t="s">
        <v>133</v>
      </c>
    </row>
    <row r="171" spans="1:51" s="14" customFormat="1" ht="12">
      <c r="A171" s="14"/>
      <c r="B171" s="236"/>
      <c r="C171" s="237"/>
      <c r="D171" s="226" t="s">
        <v>143</v>
      </c>
      <c r="E171" s="238" t="s">
        <v>19</v>
      </c>
      <c r="F171" s="239" t="s">
        <v>145</v>
      </c>
      <c r="G171" s="237"/>
      <c r="H171" s="238" t="s">
        <v>19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143</v>
      </c>
      <c r="AU171" s="245" t="s">
        <v>88</v>
      </c>
      <c r="AV171" s="14" t="s">
        <v>86</v>
      </c>
      <c r="AW171" s="14" t="s">
        <v>37</v>
      </c>
      <c r="AX171" s="14" t="s">
        <v>78</v>
      </c>
      <c r="AY171" s="245" t="s">
        <v>133</v>
      </c>
    </row>
    <row r="172" spans="1:51" s="15" customFormat="1" ht="12">
      <c r="A172" s="15"/>
      <c r="B172" s="246"/>
      <c r="C172" s="247"/>
      <c r="D172" s="226" t="s">
        <v>143</v>
      </c>
      <c r="E172" s="248" t="s">
        <v>19</v>
      </c>
      <c r="F172" s="249" t="s">
        <v>146</v>
      </c>
      <c r="G172" s="247"/>
      <c r="H172" s="250">
        <v>30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6" t="s">
        <v>143</v>
      </c>
      <c r="AU172" s="256" t="s">
        <v>88</v>
      </c>
      <c r="AV172" s="15" t="s">
        <v>140</v>
      </c>
      <c r="AW172" s="15" t="s">
        <v>37</v>
      </c>
      <c r="AX172" s="15" t="s">
        <v>86</v>
      </c>
      <c r="AY172" s="256" t="s">
        <v>133</v>
      </c>
    </row>
    <row r="173" spans="1:65" s="2" customFormat="1" ht="16.5" customHeight="1">
      <c r="A173" s="40"/>
      <c r="B173" s="41"/>
      <c r="C173" s="206" t="s">
        <v>247</v>
      </c>
      <c r="D173" s="206" t="s">
        <v>135</v>
      </c>
      <c r="E173" s="207" t="s">
        <v>248</v>
      </c>
      <c r="F173" s="208" t="s">
        <v>249</v>
      </c>
      <c r="G173" s="209" t="s">
        <v>250</v>
      </c>
      <c r="H173" s="210">
        <v>720</v>
      </c>
      <c r="I173" s="211"/>
      <c r="J173" s="212">
        <f>ROUND(I173*H173,2)</f>
        <v>0</v>
      </c>
      <c r="K173" s="208" t="s">
        <v>139</v>
      </c>
      <c r="L173" s="46"/>
      <c r="M173" s="213" t="s">
        <v>19</v>
      </c>
      <c r="N173" s="214" t="s">
        <v>49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140</v>
      </c>
      <c r="AT173" s="217" t="s">
        <v>135</v>
      </c>
      <c r="AU173" s="217" t="s">
        <v>88</v>
      </c>
      <c r="AY173" s="19" t="s">
        <v>133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86</v>
      </c>
      <c r="BK173" s="218">
        <f>ROUND(I173*H173,2)</f>
        <v>0</v>
      </c>
      <c r="BL173" s="19" t="s">
        <v>140</v>
      </c>
      <c r="BM173" s="217" t="s">
        <v>251</v>
      </c>
    </row>
    <row r="174" spans="1:47" s="2" customFormat="1" ht="12">
      <c r="A174" s="40"/>
      <c r="B174" s="41"/>
      <c r="C174" s="42"/>
      <c r="D174" s="219" t="s">
        <v>141</v>
      </c>
      <c r="E174" s="42"/>
      <c r="F174" s="220" t="s">
        <v>252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141</v>
      </c>
      <c r="AU174" s="19" t="s">
        <v>88</v>
      </c>
    </row>
    <row r="175" spans="1:51" s="13" customFormat="1" ht="12">
      <c r="A175" s="13"/>
      <c r="B175" s="224"/>
      <c r="C175" s="225"/>
      <c r="D175" s="226" t="s">
        <v>143</v>
      </c>
      <c r="E175" s="227" t="s">
        <v>19</v>
      </c>
      <c r="F175" s="228" t="s">
        <v>253</v>
      </c>
      <c r="G175" s="225"/>
      <c r="H175" s="229">
        <v>720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143</v>
      </c>
      <c r="AU175" s="235" t="s">
        <v>88</v>
      </c>
      <c r="AV175" s="13" t="s">
        <v>88</v>
      </c>
      <c r="AW175" s="13" t="s">
        <v>37</v>
      </c>
      <c r="AX175" s="13" t="s">
        <v>78</v>
      </c>
      <c r="AY175" s="235" t="s">
        <v>133</v>
      </c>
    </row>
    <row r="176" spans="1:51" s="14" customFormat="1" ht="12">
      <c r="A176" s="14"/>
      <c r="B176" s="236"/>
      <c r="C176" s="237"/>
      <c r="D176" s="226" t="s">
        <v>143</v>
      </c>
      <c r="E176" s="238" t="s">
        <v>19</v>
      </c>
      <c r="F176" s="239" t="s">
        <v>145</v>
      </c>
      <c r="G176" s="237"/>
      <c r="H176" s="238" t="s">
        <v>19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143</v>
      </c>
      <c r="AU176" s="245" t="s">
        <v>88</v>
      </c>
      <c r="AV176" s="14" t="s">
        <v>86</v>
      </c>
      <c r="AW176" s="14" t="s">
        <v>37</v>
      </c>
      <c r="AX176" s="14" t="s">
        <v>78</v>
      </c>
      <c r="AY176" s="245" t="s">
        <v>133</v>
      </c>
    </row>
    <row r="177" spans="1:51" s="15" customFormat="1" ht="12">
      <c r="A177" s="15"/>
      <c r="B177" s="246"/>
      <c r="C177" s="247"/>
      <c r="D177" s="226" t="s">
        <v>143</v>
      </c>
      <c r="E177" s="248" t="s">
        <v>19</v>
      </c>
      <c r="F177" s="249" t="s">
        <v>146</v>
      </c>
      <c r="G177" s="247"/>
      <c r="H177" s="250">
        <v>720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143</v>
      </c>
      <c r="AU177" s="256" t="s">
        <v>88</v>
      </c>
      <c r="AV177" s="15" t="s">
        <v>140</v>
      </c>
      <c r="AW177" s="15" t="s">
        <v>37</v>
      </c>
      <c r="AX177" s="15" t="s">
        <v>86</v>
      </c>
      <c r="AY177" s="256" t="s">
        <v>133</v>
      </c>
    </row>
    <row r="178" spans="1:65" s="2" customFormat="1" ht="24.15" customHeight="1">
      <c r="A178" s="40"/>
      <c r="B178" s="41"/>
      <c r="C178" s="206" t="s">
        <v>179</v>
      </c>
      <c r="D178" s="206" t="s">
        <v>135</v>
      </c>
      <c r="E178" s="207" t="s">
        <v>254</v>
      </c>
      <c r="F178" s="208" t="s">
        <v>255</v>
      </c>
      <c r="G178" s="209" t="s">
        <v>256</v>
      </c>
      <c r="H178" s="210">
        <v>45</v>
      </c>
      <c r="I178" s="211"/>
      <c r="J178" s="212">
        <f>ROUND(I178*H178,2)</f>
        <v>0</v>
      </c>
      <c r="K178" s="208" t="s">
        <v>139</v>
      </c>
      <c r="L178" s="46"/>
      <c r="M178" s="213" t="s">
        <v>19</v>
      </c>
      <c r="N178" s="214" t="s">
        <v>49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140</v>
      </c>
      <c r="AT178" s="217" t="s">
        <v>135</v>
      </c>
      <c r="AU178" s="217" t="s">
        <v>88</v>
      </c>
      <c r="AY178" s="19" t="s">
        <v>133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86</v>
      </c>
      <c r="BK178" s="218">
        <f>ROUND(I178*H178,2)</f>
        <v>0</v>
      </c>
      <c r="BL178" s="19" t="s">
        <v>140</v>
      </c>
      <c r="BM178" s="217" t="s">
        <v>257</v>
      </c>
    </row>
    <row r="179" spans="1:47" s="2" customFormat="1" ht="12">
      <c r="A179" s="40"/>
      <c r="B179" s="41"/>
      <c r="C179" s="42"/>
      <c r="D179" s="219" t="s">
        <v>141</v>
      </c>
      <c r="E179" s="42"/>
      <c r="F179" s="220" t="s">
        <v>258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141</v>
      </c>
      <c r="AU179" s="19" t="s">
        <v>88</v>
      </c>
    </row>
    <row r="180" spans="1:51" s="13" customFormat="1" ht="12">
      <c r="A180" s="13"/>
      <c r="B180" s="224"/>
      <c r="C180" s="225"/>
      <c r="D180" s="226" t="s">
        <v>143</v>
      </c>
      <c r="E180" s="227" t="s">
        <v>19</v>
      </c>
      <c r="F180" s="228" t="s">
        <v>259</v>
      </c>
      <c r="G180" s="225"/>
      <c r="H180" s="229">
        <v>45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143</v>
      </c>
      <c r="AU180" s="235" t="s">
        <v>88</v>
      </c>
      <c r="AV180" s="13" t="s">
        <v>88</v>
      </c>
      <c r="AW180" s="13" t="s">
        <v>37</v>
      </c>
      <c r="AX180" s="13" t="s">
        <v>78</v>
      </c>
      <c r="AY180" s="235" t="s">
        <v>133</v>
      </c>
    </row>
    <row r="181" spans="1:51" s="15" customFormat="1" ht="12">
      <c r="A181" s="15"/>
      <c r="B181" s="246"/>
      <c r="C181" s="247"/>
      <c r="D181" s="226" t="s">
        <v>143</v>
      </c>
      <c r="E181" s="248" t="s">
        <v>19</v>
      </c>
      <c r="F181" s="249" t="s">
        <v>146</v>
      </c>
      <c r="G181" s="247"/>
      <c r="H181" s="250">
        <v>45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6" t="s">
        <v>143</v>
      </c>
      <c r="AU181" s="256" t="s">
        <v>88</v>
      </c>
      <c r="AV181" s="15" t="s">
        <v>140</v>
      </c>
      <c r="AW181" s="15" t="s">
        <v>37</v>
      </c>
      <c r="AX181" s="15" t="s">
        <v>86</v>
      </c>
      <c r="AY181" s="256" t="s">
        <v>133</v>
      </c>
    </row>
    <row r="182" spans="1:65" s="2" customFormat="1" ht="24.15" customHeight="1">
      <c r="A182" s="40"/>
      <c r="B182" s="41"/>
      <c r="C182" s="206" t="s">
        <v>260</v>
      </c>
      <c r="D182" s="206" t="s">
        <v>135</v>
      </c>
      <c r="E182" s="207" t="s">
        <v>261</v>
      </c>
      <c r="F182" s="208" t="s">
        <v>262</v>
      </c>
      <c r="G182" s="209" t="s">
        <v>263</v>
      </c>
      <c r="H182" s="210">
        <v>195.6</v>
      </c>
      <c r="I182" s="211"/>
      <c r="J182" s="212">
        <f>ROUND(I182*H182,2)</f>
        <v>0</v>
      </c>
      <c r="K182" s="208" t="s">
        <v>139</v>
      </c>
      <c r="L182" s="46"/>
      <c r="M182" s="213" t="s">
        <v>19</v>
      </c>
      <c r="N182" s="214" t="s">
        <v>49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140</v>
      </c>
      <c r="AT182" s="217" t="s">
        <v>135</v>
      </c>
      <c r="AU182" s="217" t="s">
        <v>88</v>
      </c>
      <c r="AY182" s="19" t="s">
        <v>133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86</v>
      </c>
      <c r="BK182" s="218">
        <f>ROUND(I182*H182,2)</f>
        <v>0</v>
      </c>
      <c r="BL182" s="19" t="s">
        <v>140</v>
      </c>
      <c r="BM182" s="217" t="s">
        <v>264</v>
      </c>
    </row>
    <row r="183" spans="1:47" s="2" customFormat="1" ht="12">
      <c r="A183" s="40"/>
      <c r="B183" s="41"/>
      <c r="C183" s="42"/>
      <c r="D183" s="219" t="s">
        <v>141</v>
      </c>
      <c r="E183" s="42"/>
      <c r="F183" s="220" t="s">
        <v>265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141</v>
      </c>
      <c r="AU183" s="19" t="s">
        <v>88</v>
      </c>
    </row>
    <row r="184" spans="1:51" s="13" customFormat="1" ht="12">
      <c r="A184" s="13"/>
      <c r="B184" s="224"/>
      <c r="C184" s="225"/>
      <c r="D184" s="226" t="s">
        <v>143</v>
      </c>
      <c r="E184" s="227" t="s">
        <v>19</v>
      </c>
      <c r="F184" s="228" t="s">
        <v>266</v>
      </c>
      <c r="G184" s="225"/>
      <c r="H184" s="229">
        <v>195.6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143</v>
      </c>
      <c r="AU184" s="235" t="s">
        <v>88</v>
      </c>
      <c r="AV184" s="13" t="s">
        <v>88</v>
      </c>
      <c r="AW184" s="13" t="s">
        <v>37</v>
      </c>
      <c r="AX184" s="13" t="s">
        <v>78</v>
      </c>
      <c r="AY184" s="235" t="s">
        <v>133</v>
      </c>
    </row>
    <row r="185" spans="1:51" s="14" customFormat="1" ht="12">
      <c r="A185" s="14"/>
      <c r="B185" s="236"/>
      <c r="C185" s="237"/>
      <c r="D185" s="226" t="s">
        <v>143</v>
      </c>
      <c r="E185" s="238" t="s">
        <v>19</v>
      </c>
      <c r="F185" s="239" t="s">
        <v>267</v>
      </c>
      <c r="G185" s="237"/>
      <c r="H185" s="238" t="s">
        <v>19</v>
      </c>
      <c r="I185" s="240"/>
      <c r="J185" s="237"/>
      <c r="K185" s="237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143</v>
      </c>
      <c r="AU185" s="245" t="s">
        <v>88</v>
      </c>
      <c r="AV185" s="14" t="s">
        <v>86</v>
      </c>
      <c r="AW185" s="14" t="s">
        <v>37</v>
      </c>
      <c r="AX185" s="14" t="s">
        <v>78</v>
      </c>
      <c r="AY185" s="245" t="s">
        <v>133</v>
      </c>
    </row>
    <row r="186" spans="1:51" s="15" customFormat="1" ht="12">
      <c r="A186" s="15"/>
      <c r="B186" s="246"/>
      <c r="C186" s="247"/>
      <c r="D186" s="226" t="s">
        <v>143</v>
      </c>
      <c r="E186" s="248" t="s">
        <v>19</v>
      </c>
      <c r="F186" s="249" t="s">
        <v>146</v>
      </c>
      <c r="G186" s="247"/>
      <c r="H186" s="250">
        <v>195.6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6" t="s">
        <v>143</v>
      </c>
      <c r="AU186" s="256" t="s">
        <v>88</v>
      </c>
      <c r="AV186" s="15" t="s">
        <v>140</v>
      </c>
      <c r="AW186" s="15" t="s">
        <v>37</v>
      </c>
      <c r="AX186" s="15" t="s">
        <v>86</v>
      </c>
      <c r="AY186" s="256" t="s">
        <v>133</v>
      </c>
    </row>
    <row r="187" spans="1:65" s="2" customFormat="1" ht="16.5" customHeight="1">
      <c r="A187" s="40"/>
      <c r="B187" s="41"/>
      <c r="C187" s="206" t="s">
        <v>184</v>
      </c>
      <c r="D187" s="206" t="s">
        <v>135</v>
      </c>
      <c r="E187" s="207" t="s">
        <v>268</v>
      </c>
      <c r="F187" s="208" t="s">
        <v>269</v>
      </c>
      <c r="G187" s="209" t="s">
        <v>263</v>
      </c>
      <c r="H187" s="210">
        <v>125</v>
      </c>
      <c r="I187" s="211"/>
      <c r="J187" s="212">
        <f>ROUND(I187*H187,2)</f>
        <v>0</v>
      </c>
      <c r="K187" s="208" t="s">
        <v>139</v>
      </c>
      <c r="L187" s="46"/>
      <c r="M187" s="213" t="s">
        <v>19</v>
      </c>
      <c r="N187" s="214" t="s">
        <v>49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140</v>
      </c>
      <c r="AT187" s="217" t="s">
        <v>135</v>
      </c>
      <c r="AU187" s="217" t="s">
        <v>88</v>
      </c>
      <c r="AY187" s="19" t="s">
        <v>133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86</v>
      </c>
      <c r="BK187" s="218">
        <f>ROUND(I187*H187,2)</f>
        <v>0</v>
      </c>
      <c r="BL187" s="19" t="s">
        <v>140</v>
      </c>
      <c r="BM187" s="217" t="s">
        <v>270</v>
      </c>
    </row>
    <row r="188" spans="1:47" s="2" customFormat="1" ht="12">
      <c r="A188" s="40"/>
      <c r="B188" s="41"/>
      <c r="C188" s="42"/>
      <c r="D188" s="219" t="s">
        <v>141</v>
      </c>
      <c r="E188" s="42"/>
      <c r="F188" s="220" t="s">
        <v>271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141</v>
      </c>
      <c r="AU188" s="19" t="s">
        <v>88</v>
      </c>
    </row>
    <row r="189" spans="1:51" s="13" customFormat="1" ht="12">
      <c r="A189" s="13"/>
      <c r="B189" s="224"/>
      <c r="C189" s="225"/>
      <c r="D189" s="226" t="s">
        <v>143</v>
      </c>
      <c r="E189" s="227" t="s">
        <v>19</v>
      </c>
      <c r="F189" s="228" t="s">
        <v>272</v>
      </c>
      <c r="G189" s="225"/>
      <c r="H189" s="229">
        <v>125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143</v>
      </c>
      <c r="AU189" s="235" t="s">
        <v>88</v>
      </c>
      <c r="AV189" s="13" t="s">
        <v>88</v>
      </c>
      <c r="AW189" s="13" t="s">
        <v>37</v>
      </c>
      <c r="AX189" s="13" t="s">
        <v>78</v>
      </c>
      <c r="AY189" s="235" t="s">
        <v>133</v>
      </c>
    </row>
    <row r="190" spans="1:51" s="14" customFormat="1" ht="12">
      <c r="A190" s="14"/>
      <c r="B190" s="236"/>
      <c r="C190" s="237"/>
      <c r="D190" s="226" t="s">
        <v>143</v>
      </c>
      <c r="E190" s="238" t="s">
        <v>19</v>
      </c>
      <c r="F190" s="239" t="s">
        <v>145</v>
      </c>
      <c r="G190" s="237"/>
      <c r="H190" s="238" t="s">
        <v>19</v>
      </c>
      <c r="I190" s="240"/>
      <c r="J190" s="237"/>
      <c r="K190" s="237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143</v>
      </c>
      <c r="AU190" s="245" t="s">
        <v>88</v>
      </c>
      <c r="AV190" s="14" t="s">
        <v>86</v>
      </c>
      <c r="AW190" s="14" t="s">
        <v>37</v>
      </c>
      <c r="AX190" s="14" t="s">
        <v>78</v>
      </c>
      <c r="AY190" s="245" t="s">
        <v>133</v>
      </c>
    </row>
    <row r="191" spans="1:51" s="15" customFormat="1" ht="12">
      <c r="A191" s="15"/>
      <c r="B191" s="246"/>
      <c r="C191" s="247"/>
      <c r="D191" s="226" t="s">
        <v>143</v>
      </c>
      <c r="E191" s="248" t="s">
        <v>19</v>
      </c>
      <c r="F191" s="249" t="s">
        <v>146</v>
      </c>
      <c r="G191" s="247"/>
      <c r="H191" s="250">
        <v>125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143</v>
      </c>
      <c r="AU191" s="256" t="s">
        <v>88</v>
      </c>
      <c r="AV191" s="15" t="s">
        <v>140</v>
      </c>
      <c r="AW191" s="15" t="s">
        <v>37</v>
      </c>
      <c r="AX191" s="15" t="s">
        <v>86</v>
      </c>
      <c r="AY191" s="256" t="s">
        <v>133</v>
      </c>
    </row>
    <row r="192" spans="1:65" s="2" customFormat="1" ht="24.15" customHeight="1">
      <c r="A192" s="40"/>
      <c r="B192" s="41"/>
      <c r="C192" s="206" t="s">
        <v>273</v>
      </c>
      <c r="D192" s="206" t="s">
        <v>135</v>
      </c>
      <c r="E192" s="207" t="s">
        <v>274</v>
      </c>
      <c r="F192" s="208" t="s">
        <v>275</v>
      </c>
      <c r="G192" s="209" t="s">
        <v>263</v>
      </c>
      <c r="H192" s="210">
        <v>28.35</v>
      </c>
      <c r="I192" s="211"/>
      <c r="J192" s="212">
        <f>ROUND(I192*H192,2)</f>
        <v>0</v>
      </c>
      <c r="K192" s="208" t="s">
        <v>139</v>
      </c>
      <c r="L192" s="46"/>
      <c r="M192" s="213" t="s">
        <v>19</v>
      </c>
      <c r="N192" s="214" t="s">
        <v>49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140</v>
      </c>
      <c r="AT192" s="217" t="s">
        <v>135</v>
      </c>
      <c r="AU192" s="217" t="s">
        <v>88</v>
      </c>
      <c r="AY192" s="19" t="s">
        <v>133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86</v>
      </c>
      <c r="BK192" s="218">
        <f>ROUND(I192*H192,2)</f>
        <v>0</v>
      </c>
      <c r="BL192" s="19" t="s">
        <v>140</v>
      </c>
      <c r="BM192" s="217" t="s">
        <v>276</v>
      </c>
    </row>
    <row r="193" spans="1:47" s="2" customFormat="1" ht="12">
      <c r="A193" s="40"/>
      <c r="B193" s="41"/>
      <c r="C193" s="42"/>
      <c r="D193" s="219" t="s">
        <v>141</v>
      </c>
      <c r="E193" s="42"/>
      <c r="F193" s="220" t="s">
        <v>277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141</v>
      </c>
      <c r="AU193" s="19" t="s">
        <v>88</v>
      </c>
    </row>
    <row r="194" spans="1:51" s="13" customFormat="1" ht="12">
      <c r="A194" s="13"/>
      <c r="B194" s="224"/>
      <c r="C194" s="225"/>
      <c r="D194" s="226" t="s">
        <v>143</v>
      </c>
      <c r="E194" s="227" t="s">
        <v>19</v>
      </c>
      <c r="F194" s="228" t="s">
        <v>278</v>
      </c>
      <c r="G194" s="225"/>
      <c r="H194" s="229">
        <v>28.35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143</v>
      </c>
      <c r="AU194" s="235" t="s">
        <v>88</v>
      </c>
      <c r="AV194" s="13" t="s">
        <v>88</v>
      </c>
      <c r="AW194" s="13" t="s">
        <v>37</v>
      </c>
      <c r="AX194" s="13" t="s">
        <v>78</v>
      </c>
      <c r="AY194" s="235" t="s">
        <v>133</v>
      </c>
    </row>
    <row r="195" spans="1:51" s="14" customFormat="1" ht="12">
      <c r="A195" s="14"/>
      <c r="B195" s="236"/>
      <c r="C195" s="237"/>
      <c r="D195" s="226" t="s">
        <v>143</v>
      </c>
      <c r="E195" s="238" t="s">
        <v>19</v>
      </c>
      <c r="F195" s="239" t="s">
        <v>145</v>
      </c>
      <c r="G195" s="237"/>
      <c r="H195" s="238" t="s">
        <v>19</v>
      </c>
      <c r="I195" s="240"/>
      <c r="J195" s="237"/>
      <c r="K195" s="237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143</v>
      </c>
      <c r="AU195" s="245" t="s">
        <v>88</v>
      </c>
      <c r="AV195" s="14" t="s">
        <v>86</v>
      </c>
      <c r="AW195" s="14" t="s">
        <v>37</v>
      </c>
      <c r="AX195" s="14" t="s">
        <v>78</v>
      </c>
      <c r="AY195" s="245" t="s">
        <v>133</v>
      </c>
    </row>
    <row r="196" spans="1:51" s="15" customFormat="1" ht="12">
      <c r="A196" s="15"/>
      <c r="B196" s="246"/>
      <c r="C196" s="247"/>
      <c r="D196" s="226" t="s">
        <v>143</v>
      </c>
      <c r="E196" s="248" t="s">
        <v>19</v>
      </c>
      <c r="F196" s="249" t="s">
        <v>146</v>
      </c>
      <c r="G196" s="247"/>
      <c r="H196" s="250">
        <v>28.35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6" t="s">
        <v>143</v>
      </c>
      <c r="AU196" s="256" t="s">
        <v>88</v>
      </c>
      <c r="AV196" s="15" t="s">
        <v>140</v>
      </c>
      <c r="AW196" s="15" t="s">
        <v>37</v>
      </c>
      <c r="AX196" s="15" t="s">
        <v>86</v>
      </c>
      <c r="AY196" s="256" t="s">
        <v>133</v>
      </c>
    </row>
    <row r="197" spans="1:65" s="2" customFormat="1" ht="24.15" customHeight="1">
      <c r="A197" s="40"/>
      <c r="B197" s="41"/>
      <c r="C197" s="206" t="s">
        <v>189</v>
      </c>
      <c r="D197" s="206" t="s">
        <v>135</v>
      </c>
      <c r="E197" s="207" t="s">
        <v>279</v>
      </c>
      <c r="F197" s="208" t="s">
        <v>280</v>
      </c>
      <c r="G197" s="209" t="s">
        <v>263</v>
      </c>
      <c r="H197" s="210">
        <v>66.15</v>
      </c>
      <c r="I197" s="211"/>
      <c r="J197" s="212">
        <f>ROUND(I197*H197,2)</f>
        <v>0</v>
      </c>
      <c r="K197" s="208" t="s">
        <v>139</v>
      </c>
      <c r="L197" s="46"/>
      <c r="M197" s="213" t="s">
        <v>19</v>
      </c>
      <c r="N197" s="214" t="s">
        <v>49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140</v>
      </c>
      <c r="AT197" s="217" t="s">
        <v>135</v>
      </c>
      <c r="AU197" s="217" t="s">
        <v>88</v>
      </c>
      <c r="AY197" s="19" t="s">
        <v>133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86</v>
      </c>
      <c r="BK197" s="218">
        <f>ROUND(I197*H197,2)</f>
        <v>0</v>
      </c>
      <c r="BL197" s="19" t="s">
        <v>140</v>
      </c>
      <c r="BM197" s="217" t="s">
        <v>281</v>
      </c>
    </row>
    <row r="198" spans="1:47" s="2" customFormat="1" ht="12">
      <c r="A198" s="40"/>
      <c r="B198" s="41"/>
      <c r="C198" s="42"/>
      <c r="D198" s="219" t="s">
        <v>141</v>
      </c>
      <c r="E198" s="42"/>
      <c r="F198" s="220" t="s">
        <v>282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141</v>
      </c>
      <c r="AU198" s="19" t="s">
        <v>88</v>
      </c>
    </row>
    <row r="199" spans="1:51" s="13" customFormat="1" ht="12">
      <c r="A199" s="13"/>
      <c r="B199" s="224"/>
      <c r="C199" s="225"/>
      <c r="D199" s="226" t="s">
        <v>143</v>
      </c>
      <c r="E199" s="227" t="s">
        <v>19</v>
      </c>
      <c r="F199" s="228" t="s">
        <v>283</v>
      </c>
      <c r="G199" s="225"/>
      <c r="H199" s="229">
        <v>66.15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143</v>
      </c>
      <c r="AU199" s="235" t="s">
        <v>88</v>
      </c>
      <c r="AV199" s="13" t="s">
        <v>88</v>
      </c>
      <c r="AW199" s="13" t="s">
        <v>37</v>
      </c>
      <c r="AX199" s="13" t="s">
        <v>78</v>
      </c>
      <c r="AY199" s="235" t="s">
        <v>133</v>
      </c>
    </row>
    <row r="200" spans="1:51" s="14" customFormat="1" ht="12">
      <c r="A200" s="14"/>
      <c r="B200" s="236"/>
      <c r="C200" s="237"/>
      <c r="D200" s="226" t="s">
        <v>143</v>
      </c>
      <c r="E200" s="238" t="s">
        <v>19</v>
      </c>
      <c r="F200" s="239" t="s">
        <v>284</v>
      </c>
      <c r="G200" s="237"/>
      <c r="H200" s="238" t="s">
        <v>19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143</v>
      </c>
      <c r="AU200" s="245" t="s">
        <v>88</v>
      </c>
      <c r="AV200" s="14" t="s">
        <v>86</v>
      </c>
      <c r="AW200" s="14" t="s">
        <v>37</v>
      </c>
      <c r="AX200" s="14" t="s">
        <v>78</v>
      </c>
      <c r="AY200" s="245" t="s">
        <v>133</v>
      </c>
    </row>
    <row r="201" spans="1:51" s="15" customFormat="1" ht="12">
      <c r="A201" s="15"/>
      <c r="B201" s="246"/>
      <c r="C201" s="247"/>
      <c r="D201" s="226" t="s">
        <v>143</v>
      </c>
      <c r="E201" s="248" t="s">
        <v>19</v>
      </c>
      <c r="F201" s="249" t="s">
        <v>146</v>
      </c>
      <c r="G201" s="247"/>
      <c r="H201" s="250">
        <v>66.15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143</v>
      </c>
      <c r="AU201" s="256" t="s">
        <v>88</v>
      </c>
      <c r="AV201" s="15" t="s">
        <v>140</v>
      </c>
      <c r="AW201" s="15" t="s">
        <v>37</v>
      </c>
      <c r="AX201" s="15" t="s">
        <v>86</v>
      </c>
      <c r="AY201" s="256" t="s">
        <v>133</v>
      </c>
    </row>
    <row r="202" spans="1:65" s="2" customFormat="1" ht="24.15" customHeight="1">
      <c r="A202" s="40"/>
      <c r="B202" s="41"/>
      <c r="C202" s="206" t="s">
        <v>7</v>
      </c>
      <c r="D202" s="206" t="s">
        <v>135</v>
      </c>
      <c r="E202" s="207" t="s">
        <v>285</v>
      </c>
      <c r="F202" s="208" t="s">
        <v>286</v>
      </c>
      <c r="G202" s="209" t="s">
        <v>263</v>
      </c>
      <c r="H202" s="210">
        <v>15</v>
      </c>
      <c r="I202" s="211"/>
      <c r="J202" s="212">
        <f>ROUND(I202*H202,2)</f>
        <v>0</v>
      </c>
      <c r="K202" s="208" t="s">
        <v>139</v>
      </c>
      <c r="L202" s="46"/>
      <c r="M202" s="213" t="s">
        <v>19</v>
      </c>
      <c r="N202" s="214" t="s">
        <v>49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140</v>
      </c>
      <c r="AT202" s="217" t="s">
        <v>135</v>
      </c>
      <c r="AU202" s="217" t="s">
        <v>88</v>
      </c>
      <c r="AY202" s="19" t="s">
        <v>133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86</v>
      </c>
      <c r="BK202" s="218">
        <f>ROUND(I202*H202,2)</f>
        <v>0</v>
      </c>
      <c r="BL202" s="19" t="s">
        <v>140</v>
      </c>
      <c r="BM202" s="217" t="s">
        <v>287</v>
      </c>
    </row>
    <row r="203" spans="1:47" s="2" customFormat="1" ht="12">
      <c r="A203" s="40"/>
      <c r="B203" s="41"/>
      <c r="C203" s="42"/>
      <c r="D203" s="219" t="s">
        <v>141</v>
      </c>
      <c r="E203" s="42"/>
      <c r="F203" s="220" t="s">
        <v>288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141</v>
      </c>
      <c r="AU203" s="19" t="s">
        <v>88</v>
      </c>
    </row>
    <row r="204" spans="1:51" s="13" customFormat="1" ht="12">
      <c r="A204" s="13"/>
      <c r="B204" s="224"/>
      <c r="C204" s="225"/>
      <c r="D204" s="226" t="s">
        <v>143</v>
      </c>
      <c r="E204" s="227" t="s">
        <v>19</v>
      </c>
      <c r="F204" s="228" t="s">
        <v>289</v>
      </c>
      <c r="G204" s="225"/>
      <c r="H204" s="229">
        <v>15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143</v>
      </c>
      <c r="AU204" s="235" t="s">
        <v>88</v>
      </c>
      <c r="AV204" s="13" t="s">
        <v>88</v>
      </c>
      <c r="AW204" s="13" t="s">
        <v>37</v>
      </c>
      <c r="AX204" s="13" t="s">
        <v>78</v>
      </c>
      <c r="AY204" s="235" t="s">
        <v>133</v>
      </c>
    </row>
    <row r="205" spans="1:51" s="14" customFormat="1" ht="12">
      <c r="A205" s="14"/>
      <c r="B205" s="236"/>
      <c r="C205" s="237"/>
      <c r="D205" s="226" t="s">
        <v>143</v>
      </c>
      <c r="E205" s="238" t="s">
        <v>19</v>
      </c>
      <c r="F205" s="239" t="s">
        <v>290</v>
      </c>
      <c r="G205" s="237"/>
      <c r="H205" s="238" t="s">
        <v>19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143</v>
      </c>
      <c r="AU205" s="245" t="s">
        <v>88</v>
      </c>
      <c r="AV205" s="14" t="s">
        <v>86</v>
      </c>
      <c r="AW205" s="14" t="s">
        <v>37</v>
      </c>
      <c r="AX205" s="14" t="s">
        <v>78</v>
      </c>
      <c r="AY205" s="245" t="s">
        <v>133</v>
      </c>
    </row>
    <row r="206" spans="1:51" s="15" customFormat="1" ht="12">
      <c r="A206" s="15"/>
      <c r="B206" s="246"/>
      <c r="C206" s="247"/>
      <c r="D206" s="226" t="s">
        <v>143</v>
      </c>
      <c r="E206" s="248" t="s">
        <v>19</v>
      </c>
      <c r="F206" s="249" t="s">
        <v>146</v>
      </c>
      <c r="G206" s="247"/>
      <c r="H206" s="250">
        <v>15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6" t="s">
        <v>143</v>
      </c>
      <c r="AU206" s="256" t="s">
        <v>88</v>
      </c>
      <c r="AV206" s="15" t="s">
        <v>140</v>
      </c>
      <c r="AW206" s="15" t="s">
        <v>37</v>
      </c>
      <c r="AX206" s="15" t="s">
        <v>86</v>
      </c>
      <c r="AY206" s="256" t="s">
        <v>133</v>
      </c>
    </row>
    <row r="207" spans="1:65" s="2" customFormat="1" ht="24.15" customHeight="1">
      <c r="A207" s="40"/>
      <c r="B207" s="41"/>
      <c r="C207" s="206" t="s">
        <v>196</v>
      </c>
      <c r="D207" s="206" t="s">
        <v>135</v>
      </c>
      <c r="E207" s="207" t="s">
        <v>291</v>
      </c>
      <c r="F207" s="208" t="s">
        <v>292</v>
      </c>
      <c r="G207" s="209" t="s">
        <v>263</v>
      </c>
      <c r="H207" s="210">
        <v>20</v>
      </c>
      <c r="I207" s="211"/>
      <c r="J207" s="212">
        <f>ROUND(I207*H207,2)</f>
        <v>0</v>
      </c>
      <c r="K207" s="208" t="s">
        <v>139</v>
      </c>
      <c r="L207" s="46"/>
      <c r="M207" s="213" t="s">
        <v>19</v>
      </c>
      <c r="N207" s="214" t="s">
        <v>49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140</v>
      </c>
      <c r="AT207" s="217" t="s">
        <v>135</v>
      </c>
      <c r="AU207" s="217" t="s">
        <v>88</v>
      </c>
      <c r="AY207" s="19" t="s">
        <v>133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86</v>
      </c>
      <c r="BK207" s="218">
        <f>ROUND(I207*H207,2)</f>
        <v>0</v>
      </c>
      <c r="BL207" s="19" t="s">
        <v>140</v>
      </c>
      <c r="BM207" s="217" t="s">
        <v>293</v>
      </c>
    </row>
    <row r="208" spans="1:47" s="2" customFormat="1" ht="12">
      <c r="A208" s="40"/>
      <c r="B208" s="41"/>
      <c r="C208" s="42"/>
      <c r="D208" s="219" t="s">
        <v>141</v>
      </c>
      <c r="E208" s="42"/>
      <c r="F208" s="220" t="s">
        <v>294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141</v>
      </c>
      <c r="AU208" s="19" t="s">
        <v>88</v>
      </c>
    </row>
    <row r="209" spans="1:51" s="13" customFormat="1" ht="12">
      <c r="A209" s="13"/>
      <c r="B209" s="224"/>
      <c r="C209" s="225"/>
      <c r="D209" s="226" t="s">
        <v>143</v>
      </c>
      <c r="E209" s="227" t="s">
        <v>19</v>
      </c>
      <c r="F209" s="228" t="s">
        <v>295</v>
      </c>
      <c r="G209" s="225"/>
      <c r="H209" s="229">
        <v>20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143</v>
      </c>
      <c r="AU209" s="235" t="s">
        <v>88</v>
      </c>
      <c r="AV209" s="13" t="s">
        <v>88</v>
      </c>
      <c r="AW209" s="13" t="s">
        <v>37</v>
      </c>
      <c r="AX209" s="13" t="s">
        <v>78</v>
      </c>
      <c r="AY209" s="235" t="s">
        <v>133</v>
      </c>
    </row>
    <row r="210" spans="1:51" s="14" customFormat="1" ht="12">
      <c r="A210" s="14"/>
      <c r="B210" s="236"/>
      <c r="C210" s="237"/>
      <c r="D210" s="226" t="s">
        <v>143</v>
      </c>
      <c r="E210" s="238" t="s">
        <v>19</v>
      </c>
      <c r="F210" s="239" t="s">
        <v>296</v>
      </c>
      <c r="G210" s="237"/>
      <c r="H210" s="238" t="s">
        <v>19</v>
      </c>
      <c r="I210" s="240"/>
      <c r="J210" s="237"/>
      <c r="K210" s="237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143</v>
      </c>
      <c r="AU210" s="245" t="s">
        <v>88</v>
      </c>
      <c r="AV210" s="14" t="s">
        <v>86</v>
      </c>
      <c r="AW210" s="14" t="s">
        <v>37</v>
      </c>
      <c r="AX210" s="14" t="s">
        <v>78</v>
      </c>
      <c r="AY210" s="245" t="s">
        <v>133</v>
      </c>
    </row>
    <row r="211" spans="1:51" s="15" customFormat="1" ht="12">
      <c r="A211" s="15"/>
      <c r="B211" s="246"/>
      <c r="C211" s="247"/>
      <c r="D211" s="226" t="s">
        <v>143</v>
      </c>
      <c r="E211" s="248" t="s">
        <v>19</v>
      </c>
      <c r="F211" s="249" t="s">
        <v>146</v>
      </c>
      <c r="G211" s="247"/>
      <c r="H211" s="250">
        <v>20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6" t="s">
        <v>143</v>
      </c>
      <c r="AU211" s="256" t="s">
        <v>88</v>
      </c>
      <c r="AV211" s="15" t="s">
        <v>140</v>
      </c>
      <c r="AW211" s="15" t="s">
        <v>37</v>
      </c>
      <c r="AX211" s="15" t="s">
        <v>86</v>
      </c>
      <c r="AY211" s="256" t="s">
        <v>133</v>
      </c>
    </row>
    <row r="212" spans="1:65" s="2" customFormat="1" ht="21.75" customHeight="1">
      <c r="A212" s="40"/>
      <c r="B212" s="41"/>
      <c r="C212" s="206" t="s">
        <v>297</v>
      </c>
      <c r="D212" s="206" t="s">
        <v>135</v>
      </c>
      <c r="E212" s="207" t="s">
        <v>298</v>
      </c>
      <c r="F212" s="208" t="s">
        <v>299</v>
      </c>
      <c r="G212" s="209" t="s">
        <v>138</v>
      </c>
      <c r="H212" s="210">
        <v>64</v>
      </c>
      <c r="I212" s="211"/>
      <c r="J212" s="212">
        <f>ROUND(I212*H212,2)</f>
        <v>0</v>
      </c>
      <c r="K212" s="208" t="s">
        <v>139</v>
      </c>
      <c r="L212" s="46"/>
      <c r="M212" s="213" t="s">
        <v>19</v>
      </c>
      <c r="N212" s="214" t="s">
        <v>49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140</v>
      </c>
      <c r="AT212" s="217" t="s">
        <v>135</v>
      </c>
      <c r="AU212" s="217" t="s">
        <v>88</v>
      </c>
      <c r="AY212" s="19" t="s">
        <v>133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86</v>
      </c>
      <c r="BK212" s="218">
        <f>ROUND(I212*H212,2)</f>
        <v>0</v>
      </c>
      <c r="BL212" s="19" t="s">
        <v>140</v>
      </c>
      <c r="BM212" s="217" t="s">
        <v>300</v>
      </c>
    </row>
    <row r="213" spans="1:47" s="2" customFormat="1" ht="12">
      <c r="A213" s="40"/>
      <c r="B213" s="41"/>
      <c r="C213" s="42"/>
      <c r="D213" s="219" t="s">
        <v>141</v>
      </c>
      <c r="E213" s="42"/>
      <c r="F213" s="220" t="s">
        <v>301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141</v>
      </c>
      <c r="AU213" s="19" t="s">
        <v>88</v>
      </c>
    </row>
    <row r="214" spans="1:65" s="2" customFormat="1" ht="21.75" customHeight="1">
      <c r="A214" s="40"/>
      <c r="B214" s="41"/>
      <c r="C214" s="206" t="s">
        <v>202</v>
      </c>
      <c r="D214" s="206" t="s">
        <v>135</v>
      </c>
      <c r="E214" s="207" t="s">
        <v>298</v>
      </c>
      <c r="F214" s="208" t="s">
        <v>299</v>
      </c>
      <c r="G214" s="209" t="s">
        <v>138</v>
      </c>
      <c r="H214" s="210">
        <v>64</v>
      </c>
      <c r="I214" s="211"/>
      <c r="J214" s="212">
        <f>ROUND(I214*H214,2)</f>
        <v>0</v>
      </c>
      <c r="K214" s="208" t="s">
        <v>139</v>
      </c>
      <c r="L214" s="46"/>
      <c r="M214" s="213" t="s">
        <v>19</v>
      </c>
      <c r="N214" s="214" t="s">
        <v>49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140</v>
      </c>
      <c r="AT214" s="217" t="s">
        <v>135</v>
      </c>
      <c r="AU214" s="217" t="s">
        <v>88</v>
      </c>
      <c r="AY214" s="19" t="s">
        <v>133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86</v>
      </c>
      <c r="BK214" s="218">
        <f>ROUND(I214*H214,2)</f>
        <v>0</v>
      </c>
      <c r="BL214" s="19" t="s">
        <v>140</v>
      </c>
      <c r="BM214" s="217" t="s">
        <v>302</v>
      </c>
    </row>
    <row r="215" spans="1:47" s="2" customFormat="1" ht="12">
      <c r="A215" s="40"/>
      <c r="B215" s="41"/>
      <c r="C215" s="42"/>
      <c r="D215" s="219" t="s">
        <v>141</v>
      </c>
      <c r="E215" s="42"/>
      <c r="F215" s="220" t="s">
        <v>301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141</v>
      </c>
      <c r="AU215" s="19" t="s">
        <v>88</v>
      </c>
    </row>
    <row r="216" spans="1:65" s="2" customFormat="1" ht="21.75" customHeight="1">
      <c r="A216" s="40"/>
      <c r="B216" s="41"/>
      <c r="C216" s="206" t="s">
        <v>303</v>
      </c>
      <c r="D216" s="206" t="s">
        <v>135</v>
      </c>
      <c r="E216" s="207" t="s">
        <v>298</v>
      </c>
      <c r="F216" s="208" t="s">
        <v>299</v>
      </c>
      <c r="G216" s="209" t="s">
        <v>138</v>
      </c>
      <c r="H216" s="210">
        <v>20</v>
      </c>
      <c r="I216" s="211"/>
      <c r="J216" s="212">
        <f>ROUND(I216*H216,2)</f>
        <v>0</v>
      </c>
      <c r="K216" s="208" t="s">
        <v>139</v>
      </c>
      <c r="L216" s="46"/>
      <c r="M216" s="213" t="s">
        <v>19</v>
      </c>
      <c r="N216" s="214" t="s">
        <v>49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140</v>
      </c>
      <c r="AT216" s="217" t="s">
        <v>135</v>
      </c>
      <c r="AU216" s="217" t="s">
        <v>88</v>
      </c>
      <c r="AY216" s="19" t="s">
        <v>133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86</v>
      </c>
      <c r="BK216" s="218">
        <f>ROUND(I216*H216,2)</f>
        <v>0</v>
      </c>
      <c r="BL216" s="19" t="s">
        <v>140</v>
      </c>
      <c r="BM216" s="217" t="s">
        <v>304</v>
      </c>
    </row>
    <row r="217" spans="1:47" s="2" customFormat="1" ht="12">
      <c r="A217" s="40"/>
      <c r="B217" s="41"/>
      <c r="C217" s="42"/>
      <c r="D217" s="219" t="s">
        <v>141</v>
      </c>
      <c r="E217" s="42"/>
      <c r="F217" s="220" t="s">
        <v>301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141</v>
      </c>
      <c r="AU217" s="19" t="s">
        <v>88</v>
      </c>
    </row>
    <row r="218" spans="1:65" s="2" customFormat="1" ht="21.75" customHeight="1">
      <c r="A218" s="40"/>
      <c r="B218" s="41"/>
      <c r="C218" s="206" t="s">
        <v>305</v>
      </c>
      <c r="D218" s="206" t="s">
        <v>135</v>
      </c>
      <c r="E218" s="207" t="s">
        <v>306</v>
      </c>
      <c r="F218" s="208" t="s">
        <v>307</v>
      </c>
      <c r="G218" s="209" t="s">
        <v>138</v>
      </c>
      <c r="H218" s="210">
        <v>640</v>
      </c>
      <c r="I218" s="211"/>
      <c r="J218" s="212">
        <f>ROUND(I218*H218,2)</f>
        <v>0</v>
      </c>
      <c r="K218" s="208" t="s">
        <v>139</v>
      </c>
      <c r="L218" s="46"/>
      <c r="M218" s="213" t="s">
        <v>19</v>
      </c>
      <c r="N218" s="214" t="s">
        <v>49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140</v>
      </c>
      <c r="AT218" s="217" t="s">
        <v>135</v>
      </c>
      <c r="AU218" s="217" t="s">
        <v>88</v>
      </c>
      <c r="AY218" s="19" t="s">
        <v>133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86</v>
      </c>
      <c r="BK218" s="218">
        <f>ROUND(I218*H218,2)</f>
        <v>0</v>
      </c>
      <c r="BL218" s="19" t="s">
        <v>140</v>
      </c>
      <c r="BM218" s="217" t="s">
        <v>308</v>
      </c>
    </row>
    <row r="219" spans="1:47" s="2" customFormat="1" ht="12">
      <c r="A219" s="40"/>
      <c r="B219" s="41"/>
      <c r="C219" s="42"/>
      <c r="D219" s="219" t="s">
        <v>141</v>
      </c>
      <c r="E219" s="42"/>
      <c r="F219" s="220" t="s">
        <v>309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141</v>
      </c>
      <c r="AU219" s="19" t="s">
        <v>88</v>
      </c>
    </row>
    <row r="220" spans="1:51" s="13" customFormat="1" ht="12">
      <c r="A220" s="13"/>
      <c r="B220" s="224"/>
      <c r="C220" s="225"/>
      <c r="D220" s="226" t="s">
        <v>143</v>
      </c>
      <c r="E220" s="227" t="s">
        <v>19</v>
      </c>
      <c r="F220" s="228" t="s">
        <v>310</v>
      </c>
      <c r="G220" s="225"/>
      <c r="H220" s="229">
        <v>640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143</v>
      </c>
      <c r="AU220" s="235" t="s">
        <v>88</v>
      </c>
      <c r="AV220" s="13" t="s">
        <v>88</v>
      </c>
      <c r="AW220" s="13" t="s">
        <v>37</v>
      </c>
      <c r="AX220" s="13" t="s">
        <v>78</v>
      </c>
      <c r="AY220" s="235" t="s">
        <v>133</v>
      </c>
    </row>
    <row r="221" spans="1:51" s="15" customFormat="1" ht="12">
      <c r="A221" s="15"/>
      <c r="B221" s="246"/>
      <c r="C221" s="247"/>
      <c r="D221" s="226" t="s">
        <v>143</v>
      </c>
      <c r="E221" s="248" t="s">
        <v>19</v>
      </c>
      <c r="F221" s="249" t="s">
        <v>146</v>
      </c>
      <c r="G221" s="247"/>
      <c r="H221" s="250">
        <v>640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6" t="s">
        <v>143</v>
      </c>
      <c r="AU221" s="256" t="s">
        <v>88</v>
      </c>
      <c r="AV221" s="15" t="s">
        <v>140</v>
      </c>
      <c r="AW221" s="15" t="s">
        <v>37</v>
      </c>
      <c r="AX221" s="15" t="s">
        <v>86</v>
      </c>
      <c r="AY221" s="256" t="s">
        <v>133</v>
      </c>
    </row>
    <row r="222" spans="1:65" s="2" customFormat="1" ht="21.75" customHeight="1">
      <c r="A222" s="40"/>
      <c r="B222" s="41"/>
      <c r="C222" s="206" t="s">
        <v>208</v>
      </c>
      <c r="D222" s="206" t="s">
        <v>135</v>
      </c>
      <c r="E222" s="207" t="s">
        <v>306</v>
      </c>
      <c r="F222" s="208" t="s">
        <v>307</v>
      </c>
      <c r="G222" s="209" t="s">
        <v>138</v>
      </c>
      <c r="H222" s="210">
        <v>640</v>
      </c>
      <c r="I222" s="211"/>
      <c r="J222" s="212">
        <f>ROUND(I222*H222,2)</f>
        <v>0</v>
      </c>
      <c r="K222" s="208" t="s">
        <v>139</v>
      </c>
      <c r="L222" s="46"/>
      <c r="M222" s="213" t="s">
        <v>19</v>
      </c>
      <c r="N222" s="214" t="s">
        <v>49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140</v>
      </c>
      <c r="AT222" s="217" t="s">
        <v>135</v>
      </c>
      <c r="AU222" s="217" t="s">
        <v>88</v>
      </c>
      <c r="AY222" s="19" t="s">
        <v>133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86</v>
      </c>
      <c r="BK222" s="218">
        <f>ROUND(I222*H222,2)</f>
        <v>0</v>
      </c>
      <c r="BL222" s="19" t="s">
        <v>140</v>
      </c>
      <c r="BM222" s="217" t="s">
        <v>311</v>
      </c>
    </row>
    <row r="223" spans="1:47" s="2" customFormat="1" ht="12">
      <c r="A223" s="40"/>
      <c r="B223" s="41"/>
      <c r="C223" s="42"/>
      <c r="D223" s="219" t="s">
        <v>141</v>
      </c>
      <c r="E223" s="42"/>
      <c r="F223" s="220" t="s">
        <v>309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141</v>
      </c>
      <c r="AU223" s="19" t="s">
        <v>88</v>
      </c>
    </row>
    <row r="224" spans="1:51" s="13" customFormat="1" ht="12">
      <c r="A224" s="13"/>
      <c r="B224" s="224"/>
      <c r="C224" s="225"/>
      <c r="D224" s="226" t="s">
        <v>143</v>
      </c>
      <c r="E224" s="227" t="s">
        <v>19</v>
      </c>
      <c r="F224" s="228" t="s">
        <v>310</v>
      </c>
      <c r="G224" s="225"/>
      <c r="H224" s="229">
        <v>640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143</v>
      </c>
      <c r="AU224" s="235" t="s">
        <v>88</v>
      </c>
      <c r="AV224" s="13" t="s">
        <v>88</v>
      </c>
      <c r="AW224" s="13" t="s">
        <v>37</v>
      </c>
      <c r="AX224" s="13" t="s">
        <v>78</v>
      </c>
      <c r="AY224" s="235" t="s">
        <v>133</v>
      </c>
    </row>
    <row r="225" spans="1:51" s="15" customFormat="1" ht="12">
      <c r="A225" s="15"/>
      <c r="B225" s="246"/>
      <c r="C225" s="247"/>
      <c r="D225" s="226" t="s">
        <v>143</v>
      </c>
      <c r="E225" s="248" t="s">
        <v>19</v>
      </c>
      <c r="F225" s="249" t="s">
        <v>146</v>
      </c>
      <c r="G225" s="247"/>
      <c r="H225" s="250">
        <v>640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6" t="s">
        <v>143</v>
      </c>
      <c r="AU225" s="256" t="s">
        <v>88</v>
      </c>
      <c r="AV225" s="15" t="s">
        <v>140</v>
      </c>
      <c r="AW225" s="15" t="s">
        <v>37</v>
      </c>
      <c r="AX225" s="15" t="s">
        <v>86</v>
      </c>
      <c r="AY225" s="256" t="s">
        <v>133</v>
      </c>
    </row>
    <row r="226" spans="1:65" s="2" customFormat="1" ht="21.75" customHeight="1">
      <c r="A226" s="40"/>
      <c r="B226" s="41"/>
      <c r="C226" s="206" t="s">
        <v>312</v>
      </c>
      <c r="D226" s="206" t="s">
        <v>135</v>
      </c>
      <c r="E226" s="207" t="s">
        <v>306</v>
      </c>
      <c r="F226" s="208" t="s">
        <v>307</v>
      </c>
      <c r="G226" s="209" t="s">
        <v>138</v>
      </c>
      <c r="H226" s="210">
        <v>200</v>
      </c>
      <c r="I226" s="211"/>
      <c r="J226" s="212">
        <f>ROUND(I226*H226,2)</f>
        <v>0</v>
      </c>
      <c r="K226" s="208" t="s">
        <v>139</v>
      </c>
      <c r="L226" s="46"/>
      <c r="M226" s="213" t="s">
        <v>19</v>
      </c>
      <c r="N226" s="214" t="s">
        <v>49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140</v>
      </c>
      <c r="AT226" s="217" t="s">
        <v>135</v>
      </c>
      <c r="AU226" s="217" t="s">
        <v>88</v>
      </c>
      <c r="AY226" s="19" t="s">
        <v>133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86</v>
      </c>
      <c r="BK226" s="218">
        <f>ROUND(I226*H226,2)</f>
        <v>0</v>
      </c>
      <c r="BL226" s="19" t="s">
        <v>140</v>
      </c>
      <c r="BM226" s="217" t="s">
        <v>313</v>
      </c>
    </row>
    <row r="227" spans="1:47" s="2" customFormat="1" ht="12">
      <c r="A227" s="40"/>
      <c r="B227" s="41"/>
      <c r="C227" s="42"/>
      <c r="D227" s="219" t="s">
        <v>141</v>
      </c>
      <c r="E227" s="42"/>
      <c r="F227" s="220" t="s">
        <v>309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141</v>
      </c>
      <c r="AU227" s="19" t="s">
        <v>88</v>
      </c>
    </row>
    <row r="228" spans="1:51" s="13" customFormat="1" ht="12">
      <c r="A228" s="13"/>
      <c r="B228" s="224"/>
      <c r="C228" s="225"/>
      <c r="D228" s="226" t="s">
        <v>143</v>
      </c>
      <c r="E228" s="227" t="s">
        <v>19</v>
      </c>
      <c r="F228" s="228" t="s">
        <v>314</v>
      </c>
      <c r="G228" s="225"/>
      <c r="H228" s="229">
        <v>200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143</v>
      </c>
      <c r="AU228" s="235" t="s">
        <v>88</v>
      </c>
      <c r="AV228" s="13" t="s">
        <v>88</v>
      </c>
      <c r="AW228" s="13" t="s">
        <v>37</v>
      </c>
      <c r="AX228" s="13" t="s">
        <v>78</v>
      </c>
      <c r="AY228" s="235" t="s">
        <v>133</v>
      </c>
    </row>
    <row r="229" spans="1:51" s="15" customFormat="1" ht="12">
      <c r="A229" s="15"/>
      <c r="B229" s="246"/>
      <c r="C229" s="247"/>
      <c r="D229" s="226" t="s">
        <v>143</v>
      </c>
      <c r="E229" s="248" t="s">
        <v>19</v>
      </c>
      <c r="F229" s="249" t="s">
        <v>146</v>
      </c>
      <c r="G229" s="247"/>
      <c r="H229" s="250">
        <v>200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143</v>
      </c>
      <c r="AU229" s="256" t="s">
        <v>88</v>
      </c>
      <c r="AV229" s="15" t="s">
        <v>140</v>
      </c>
      <c r="AW229" s="15" t="s">
        <v>37</v>
      </c>
      <c r="AX229" s="15" t="s">
        <v>86</v>
      </c>
      <c r="AY229" s="256" t="s">
        <v>133</v>
      </c>
    </row>
    <row r="230" spans="1:65" s="2" customFormat="1" ht="37.8" customHeight="1">
      <c r="A230" s="40"/>
      <c r="B230" s="41"/>
      <c r="C230" s="206" t="s">
        <v>315</v>
      </c>
      <c r="D230" s="206" t="s">
        <v>135</v>
      </c>
      <c r="E230" s="207" t="s">
        <v>316</v>
      </c>
      <c r="F230" s="208" t="s">
        <v>317</v>
      </c>
      <c r="G230" s="209" t="s">
        <v>263</v>
      </c>
      <c r="H230" s="210">
        <v>450.1</v>
      </c>
      <c r="I230" s="211"/>
      <c r="J230" s="212">
        <f>ROUND(I230*H230,2)</f>
        <v>0</v>
      </c>
      <c r="K230" s="208" t="s">
        <v>139</v>
      </c>
      <c r="L230" s="46"/>
      <c r="M230" s="213" t="s">
        <v>19</v>
      </c>
      <c r="N230" s="214" t="s">
        <v>49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140</v>
      </c>
      <c r="AT230" s="217" t="s">
        <v>135</v>
      </c>
      <c r="AU230" s="217" t="s">
        <v>88</v>
      </c>
      <c r="AY230" s="19" t="s">
        <v>133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86</v>
      </c>
      <c r="BK230" s="218">
        <f>ROUND(I230*H230,2)</f>
        <v>0</v>
      </c>
      <c r="BL230" s="19" t="s">
        <v>140</v>
      </c>
      <c r="BM230" s="217" t="s">
        <v>318</v>
      </c>
    </row>
    <row r="231" spans="1:47" s="2" customFormat="1" ht="12">
      <c r="A231" s="40"/>
      <c r="B231" s="41"/>
      <c r="C231" s="42"/>
      <c r="D231" s="219" t="s">
        <v>141</v>
      </c>
      <c r="E231" s="42"/>
      <c r="F231" s="220" t="s">
        <v>319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141</v>
      </c>
      <c r="AU231" s="19" t="s">
        <v>88</v>
      </c>
    </row>
    <row r="232" spans="1:51" s="14" customFormat="1" ht="12">
      <c r="A232" s="14"/>
      <c r="B232" s="236"/>
      <c r="C232" s="237"/>
      <c r="D232" s="226" t="s">
        <v>143</v>
      </c>
      <c r="E232" s="238" t="s">
        <v>19</v>
      </c>
      <c r="F232" s="239" t="s">
        <v>320</v>
      </c>
      <c r="G232" s="237"/>
      <c r="H232" s="238" t="s">
        <v>19</v>
      </c>
      <c r="I232" s="240"/>
      <c r="J232" s="237"/>
      <c r="K232" s="237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143</v>
      </c>
      <c r="AU232" s="245" t="s">
        <v>88</v>
      </c>
      <c r="AV232" s="14" t="s">
        <v>86</v>
      </c>
      <c r="AW232" s="14" t="s">
        <v>37</v>
      </c>
      <c r="AX232" s="14" t="s">
        <v>78</v>
      </c>
      <c r="AY232" s="245" t="s">
        <v>133</v>
      </c>
    </row>
    <row r="233" spans="1:51" s="13" customFormat="1" ht="12">
      <c r="A233" s="13"/>
      <c r="B233" s="224"/>
      <c r="C233" s="225"/>
      <c r="D233" s="226" t="s">
        <v>143</v>
      </c>
      <c r="E233" s="227" t="s">
        <v>19</v>
      </c>
      <c r="F233" s="228" t="s">
        <v>321</v>
      </c>
      <c r="G233" s="225"/>
      <c r="H233" s="229">
        <v>195.6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143</v>
      </c>
      <c r="AU233" s="235" t="s">
        <v>88</v>
      </c>
      <c r="AV233" s="13" t="s">
        <v>88</v>
      </c>
      <c r="AW233" s="13" t="s">
        <v>37</v>
      </c>
      <c r="AX233" s="13" t="s">
        <v>78</v>
      </c>
      <c r="AY233" s="235" t="s">
        <v>133</v>
      </c>
    </row>
    <row r="234" spans="1:51" s="13" customFormat="1" ht="12">
      <c r="A234" s="13"/>
      <c r="B234" s="224"/>
      <c r="C234" s="225"/>
      <c r="D234" s="226" t="s">
        <v>143</v>
      </c>
      <c r="E234" s="227" t="s">
        <v>19</v>
      </c>
      <c r="F234" s="228" t="s">
        <v>322</v>
      </c>
      <c r="G234" s="225"/>
      <c r="H234" s="229">
        <v>129.5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143</v>
      </c>
      <c r="AU234" s="235" t="s">
        <v>88</v>
      </c>
      <c r="AV234" s="13" t="s">
        <v>88</v>
      </c>
      <c r="AW234" s="13" t="s">
        <v>37</v>
      </c>
      <c r="AX234" s="13" t="s">
        <v>78</v>
      </c>
      <c r="AY234" s="235" t="s">
        <v>133</v>
      </c>
    </row>
    <row r="235" spans="1:51" s="14" customFormat="1" ht="12">
      <c r="A235" s="14"/>
      <c r="B235" s="236"/>
      <c r="C235" s="237"/>
      <c r="D235" s="226" t="s">
        <v>143</v>
      </c>
      <c r="E235" s="238" t="s">
        <v>19</v>
      </c>
      <c r="F235" s="239" t="s">
        <v>323</v>
      </c>
      <c r="G235" s="237"/>
      <c r="H235" s="238" t="s">
        <v>19</v>
      </c>
      <c r="I235" s="240"/>
      <c r="J235" s="237"/>
      <c r="K235" s="237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143</v>
      </c>
      <c r="AU235" s="245" t="s">
        <v>88</v>
      </c>
      <c r="AV235" s="14" t="s">
        <v>86</v>
      </c>
      <c r="AW235" s="14" t="s">
        <v>37</v>
      </c>
      <c r="AX235" s="14" t="s">
        <v>78</v>
      </c>
      <c r="AY235" s="245" t="s">
        <v>133</v>
      </c>
    </row>
    <row r="236" spans="1:51" s="14" customFormat="1" ht="12">
      <c r="A236" s="14"/>
      <c r="B236" s="236"/>
      <c r="C236" s="237"/>
      <c r="D236" s="226" t="s">
        <v>143</v>
      </c>
      <c r="E236" s="238" t="s">
        <v>19</v>
      </c>
      <c r="F236" s="239" t="s">
        <v>324</v>
      </c>
      <c r="G236" s="237"/>
      <c r="H236" s="238" t="s">
        <v>19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143</v>
      </c>
      <c r="AU236" s="245" t="s">
        <v>88</v>
      </c>
      <c r="AV236" s="14" t="s">
        <v>86</v>
      </c>
      <c r="AW236" s="14" t="s">
        <v>37</v>
      </c>
      <c r="AX236" s="14" t="s">
        <v>78</v>
      </c>
      <c r="AY236" s="245" t="s">
        <v>133</v>
      </c>
    </row>
    <row r="237" spans="1:51" s="13" customFormat="1" ht="12">
      <c r="A237" s="13"/>
      <c r="B237" s="224"/>
      <c r="C237" s="225"/>
      <c r="D237" s="226" t="s">
        <v>143</v>
      </c>
      <c r="E237" s="227" t="s">
        <v>19</v>
      </c>
      <c r="F237" s="228" t="s">
        <v>325</v>
      </c>
      <c r="G237" s="225"/>
      <c r="H237" s="229">
        <v>125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143</v>
      </c>
      <c r="AU237" s="235" t="s">
        <v>88</v>
      </c>
      <c r="AV237" s="13" t="s">
        <v>88</v>
      </c>
      <c r="AW237" s="13" t="s">
        <v>37</v>
      </c>
      <c r="AX237" s="13" t="s">
        <v>78</v>
      </c>
      <c r="AY237" s="235" t="s">
        <v>133</v>
      </c>
    </row>
    <row r="238" spans="1:51" s="15" customFormat="1" ht="12">
      <c r="A238" s="15"/>
      <c r="B238" s="246"/>
      <c r="C238" s="247"/>
      <c r="D238" s="226" t="s">
        <v>143</v>
      </c>
      <c r="E238" s="248" t="s">
        <v>19</v>
      </c>
      <c r="F238" s="249" t="s">
        <v>146</v>
      </c>
      <c r="G238" s="247"/>
      <c r="H238" s="250">
        <v>450.1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6" t="s">
        <v>143</v>
      </c>
      <c r="AU238" s="256" t="s">
        <v>88</v>
      </c>
      <c r="AV238" s="15" t="s">
        <v>140</v>
      </c>
      <c r="AW238" s="15" t="s">
        <v>37</v>
      </c>
      <c r="AX238" s="15" t="s">
        <v>86</v>
      </c>
      <c r="AY238" s="256" t="s">
        <v>133</v>
      </c>
    </row>
    <row r="239" spans="1:65" s="2" customFormat="1" ht="37.8" customHeight="1">
      <c r="A239" s="40"/>
      <c r="B239" s="41"/>
      <c r="C239" s="206" t="s">
        <v>214</v>
      </c>
      <c r="D239" s="206" t="s">
        <v>135</v>
      </c>
      <c r="E239" s="207" t="s">
        <v>316</v>
      </c>
      <c r="F239" s="208" t="s">
        <v>317</v>
      </c>
      <c r="G239" s="209" t="s">
        <v>263</v>
      </c>
      <c r="H239" s="210">
        <v>14.07</v>
      </c>
      <c r="I239" s="211"/>
      <c r="J239" s="212">
        <f>ROUND(I239*H239,2)</f>
        <v>0</v>
      </c>
      <c r="K239" s="208" t="s">
        <v>139</v>
      </c>
      <c r="L239" s="46"/>
      <c r="M239" s="213" t="s">
        <v>19</v>
      </c>
      <c r="N239" s="214" t="s">
        <v>49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140</v>
      </c>
      <c r="AT239" s="217" t="s">
        <v>135</v>
      </c>
      <c r="AU239" s="217" t="s">
        <v>88</v>
      </c>
      <c r="AY239" s="19" t="s">
        <v>133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86</v>
      </c>
      <c r="BK239" s="218">
        <f>ROUND(I239*H239,2)</f>
        <v>0</v>
      </c>
      <c r="BL239" s="19" t="s">
        <v>140</v>
      </c>
      <c r="BM239" s="217" t="s">
        <v>326</v>
      </c>
    </row>
    <row r="240" spans="1:47" s="2" customFormat="1" ht="12">
      <c r="A240" s="40"/>
      <c r="B240" s="41"/>
      <c r="C240" s="42"/>
      <c r="D240" s="219" t="s">
        <v>141</v>
      </c>
      <c r="E240" s="42"/>
      <c r="F240" s="220" t="s">
        <v>319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141</v>
      </c>
      <c r="AU240" s="19" t="s">
        <v>88</v>
      </c>
    </row>
    <row r="241" spans="1:65" s="2" customFormat="1" ht="37.8" customHeight="1">
      <c r="A241" s="40"/>
      <c r="B241" s="41"/>
      <c r="C241" s="206" t="s">
        <v>327</v>
      </c>
      <c r="D241" s="206" t="s">
        <v>135</v>
      </c>
      <c r="E241" s="207" t="s">
        <v>328</v>
      </c>
      <c r="F241" s="208" t="s">
        <v>329</v>
      </c>
      <c r="G241" s="209" t="s">
        <v>263</v>
      </c>
      <c r="H241" s="210">
        <v>2250.5</v>
      </c>
      <c r="I241" s="211"/>
      <c r="J241" s="212">
        <f>ROUND(I241*H241,2)</f>
        <v>0</v>
      </c>
      <c r="K241" s="208" t="s">
        <v>139</v>
      </c>
      <c r="L241" s="46"/>
      <c r="M241" s="213" t="s">
        <v>19</v>
      </c>
      <c r="N241" s="214" t="s">
        <v>49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140</v>
      </c>
      <c r="AT241" s="217" t="s">
        <v>135</v>
      </c>
      <c r="AU241" s="217" t="s">
        <v>88</v>
      </c>
      <c r="AY241" s="19" t="s">
        <v>133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86</v>
      </c>
      <c r="BK241" s="218">
        <f>ROUND(I241*H241,2)</f>
        <v>0</v>
      </c>
      <c r="BL241" s="19" t="s">
        <v>140</v>
      </c>
      <c r="BM241" s="217" t="s">
        <v>330</v>
      </c>
    </row>
    <row r="242" spans="1:47" s="2" customFormat="1" ht="12">
      <c r="A242" s="40"/>
      <c r="B242" s="41"/>
      <c r="C242" s="42"/>
      <c r="D242" s="219" t="s">
        <v>141</v>
      </c>
      <c r="E242" s="42"/>
      <c r="F242" s="220" t="s">
        <v>331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141</v>
      </c>
      <c r="AU242" s="19" t="s">
        <v>88</v>
      </c>
    </row>
    <row r="243" spans="1:51" s="13" customFormat="1" ht="12">
      <c r="A243" s="13"/>
      <c r="B243" s="224"/>
      <c r="C243" s="225"/>
      <c r="D243" s="226" t="s">
        <v>143</v>
      </c>
      <c r="E243" s="227" t="s">
        <v>19</v>
      </c>
      <c r="F243" s="228" t="s">
        <v>332</v>
      </c>
      <c r="G243" s="225"/>
      <c r="H243" s="229">
        <v>2250.5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143</v>
      </c>
      <c r="AU243" s="235" t="s">
        <v>88</v>
      </c>
      <c r="AV243" s="13" t="s">
        <v>88</v>
      </c>
      <c r="AW243" s="13" t="s">
        <v>37</v>
      </c>
      <c r="AX243" s="13" t="s">
        <v>78</v>
      </c>
      <c r="AY243" s="235" t="s">
        <v>133</v>
      </c>
    </row>
    <row r="244" spans="1:51" s="15" customFormat="1" ht="12">
      <c r="A244" s="15"/>
      <c r="B244" s="246"/>
      <c r="C244" s="247"/>
      <c r="D244" s="226" t="s">
        <v>143</v>
      </c>
      <c r="E244" s="248" t="s">
        <v>19</v>
      </c>
      <c r="F244" s="249" t="s">
        <v>146</v>
      </c>
      <c r="G244" s="247"/>
      <c r="H244" s="250">
        <v>2250.5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6" t="s">
        <v>143</v>
      </c>
      <c r="AU244" s="256" t="s">
        <v>88</v>
      </c>
      <c r="AV244" s="15" t="s">
        <v>140</v>
      </c>
      <c r="AW244" s="15" t="s">
        <v>37</v>
      </c>
      <c r="AX244" s="15" t="s">
        <v>86</v>
      </c>
      <c r="AY244" s="256" t="s">
        <v>133</v>
      </c>
    </row>
    <row r="245" spans="1:65" s="2" customFormat="1" ht="37.8" customHeight="1">
      <c r="A245" s="40"/>
      <c r="B245" s="41"/>
      <c r="C245" s="206" t="s">
        <v>150</v>
      </c>
      <c r="D245" s="206" t="s">
        <v>135</v>
      </c>
      <c r="E245" s="207" t="s">
        <v>328</v>
      </c>
      <c r="F245" s="208" t="s">
        <v>329</v>
      </c>
      <c r="G245" s="209" t="s">
        <v>263</v>
      </c>
      <c r="H245" s="210">
        <v>70.35</v>
      </c>
      <c r="I245" s="211"/>
      <c r="J245" s="212">
        <f>ROUND(I245*H245,2)</f>
        <v>0</v>
      </c>
      <c r="K245" s="208" t="s">
        <v>139</v>
      </c>
      <c r="L245" s="46"/>
      <c r="M245" s="213" t="s">
        <v>19</v>
      </c>
      <c r="N245" s="214" t="s">
        <v>49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140</v>
      </c>
      <c r="AT245" s="217" t="s">
        <v>135</v>
      </c>
      <c r="AU245" s="217" t="s">
        <v>88</v>
      </c>
      <c r="AY245" s="19" t="s">
        <v>133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86</v>
      </c>
      <c r="BK245" s="218">
        <f>ROUND(I245*H245,2)</f>
        <v>0</v>
      </c>
      <c r="BL245" s="19" t="s">
        <v>140</v>
      </c>
      <c r="BM245" s="217" t="s">
        <v>333</v>
      </c>
    </row>
    <row r="246" spans="1:47" s="2" customFormat="1" ht="12">
      <c r="A246" s="40"/>
      <c r="B246" s="41"/>
      <c r="C246" s="42"/>
      <c r="D246" s="219" t="s">
        <v>141</v>
      </c>
      <c r="E246" s="42"/>
      <c r="F246" s="220" t="s">
        <v>331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141</v>
      </c>
      <c r="AU246" s="19" t="s">
        <v>88</v>
      </c>
    </row>
    <row r="247" spans="1:51" s="13" customFormat="1" ht="12">
      <c r="A247" s="13"/>
      <c r="B247" s="224"/>
      <c r="C247" s="225"/>
      <c r="D247" s="226" t="s">
        <v>143</v>
      </c>
      <c r="E247" s="227" t="s">
        <v>19</v>
      </c>
      <c r="F247" s="228" t="s">
        <v>334</v>
      </c>
      <c r="G247" s="225"/>
      <c r="H247" s="229">
        <v>70.35</v>
      </c>
      <c r="I247" s="230"/>
      <c r="J247" s="225"/>
      <c r="K247" s="225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143</v>
      </c>
      <c r="AU247" s="235" t="s">
        <v>88</v>
      </c>
      <c r="AV247" s="13" t="s">
        <v>88</v>
      </c>
      <c r="AW247" s="13" t="s">
        <v>37</v>
      </c>
      <c r="AX247" s="13" t="s">
        <v>78</v>
      </c>
      <c r="AY247" s="235" t="s">
        <v>133</v>
      </c>
    </row>
    <row r="248" spans="1:51" s="15" customFormat="1" ht="12">
      <c r="A248" s="15"/>
      <c r="B248" s="246"/>
      <c r="C248" s="247"/>
      <c r="D248" s="226" t="s">
        <v>143</v>
      </c>
      <c r="E248" s="248" t="s">
        <v>19</v>
      </c>
      <c r="F248" s="249" t="s">
        <v>146</v>
      </c>
      <c r="G248" s="247"/>
      <c r="H248" s="250">
        <v>70.35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143</v>
      </c>
      <c r="AU248" s="256" t="s">
        <v>88</v>
      </c>
      <c r="AV248" s="15" t="s">
        <v>140</v>
      </c>
      <c r="AW248" s="15" t="s">
        <v>37</v>
      </c>
      <c r="AX248" s="15" t="s">
        <v>86</v>
      </c>
      <c r="AY248" s="256" t="s">
        <v>133</v>
      </c>
    </row>
    <row r="249" spans="1:65" s="2" customFormat="1" ht="24.15" customHeight="1">
      <c r="A249" s="40"/>
      <c r="B249" s="41"/>
      <c r="C249" s="206" t="s">
        <v>335</v>
      </c>
      <c r="D249" s="206" t="s">
        <v>135</v>
      </c>
      <c r="E249" s="207" t="s">
        <v>336</v>
      </c>
      <c r="F249" s="208" t="s">
        <v>337</v>
      </c>
      <c r="G249" s="209" t="s">
        <v>338</v>
      </c>
      <c r="H249" s="210">
        <v>855.19</v>
      </c>
      <c r="I249" s="211"/>
      <c r="J249" s="212">
        <f>ROUND(I249*H249,2)</f>
        <v>0</v>
      </c>
      <c r="K249" s="208" t="s">
        <v>139</v>
      </c>
      <c r="L249" s="46"/>
      <c r="M249" s="213" t="s">
        <v>19</v>
      </c>
      <c r="N249" s="214" t="s">
        <v>49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140</v>
      </c>
      <c r="AT249" s="217" t="s">
        <v>135</v>
      </c>
      <c r="AU249" s="217" t="s">
        <v>88</v>
      </c>
      <c r="AY249" s="19" t="s">
        <v>133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86</v>
      </c>
      <c r="BK249" s="218">
        <f>ROUND(I249*H249,2)</f>
        <v>0</v>
      </c>
      <c r="BL249" s="19" t="s">
        <v>140</v>
      </c>
      <c r="BM249" s="217" t="s">
        <v>339</v>
      </c>
    </row>
    <row r="250" spans="1:47" s="2" customFormat="1" ht="12">
      <c r="A250" s="40"/>
      <c r="B250" s="41"/>
      <c r="C250" s="42"/>
      <c r="D250" s="219" t="s">
        <v>141</v>
      </c>
      <c r="E250" s="42"/>
      <c r="F250" s="220" t="s">
        <v>340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141</v>
      </c>
      <c r="AU250" s="19" t="s">
        <v>88</v>
      </c>
    </row>
    <row r="251" spans="1:51" s="13" customFormat="1" ht="12">
      <c r="A251" s="13"/>
      <c r="B251" s="224"/>
      <c r="C251" s="225"/>
      <c r="D251" s="226" t="s">
        <v>143</v>
      </c>
      <c r="E251" s="227" t="s">
        <v>19</v>
      </c>
      <c r="F251" s="228" t="s">
        <v>341</v>
      </c>
      <c r="G251" s="225"/>
      <c r="H251" s="229">
        <v>855.19</v>
      </c>
      <c r="I251" s="230"/>
      <c r="J251" s="225"/>
      <c r="K251" s="225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143</v>
      </c>
      <c r="AU251" s="235" t="s">
        <v>88</v>
      </c>
      <c r="AV251" s="13" t="s">
        <v>88</v>
      </c>
      <c r="AW251" s="13" t="s">
        <v>37</v>
      </c>
      <c r="AX251" s="13" t="s">
        <v>78</v>
      </c>
      <c r="AY251" s="235" t="s">
        <v>133</v>
      </c>
    </row>
    <row r="252" spans="1:51" s="15" customFormat="1" ht="12">
      <c r="A252" s="15"/>
      <c r="B252" s="246"/>
      <c r="C252" s="247"/>
      <c r="D252" s="226" t="s">
        <v>143</v>
      </c>
      <c r="E252" s="248" t="s">
        <v>19</v>
      </c>
      <c r="F252" s="249" t="s">
        <v>146</v>
      </c>
      <c r="G252" s="247"/>
      <c r="H252" s="250">
        <v>855.19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6" t="s">
        <v>143</v>
      </c>
      <c r="AU252" s="256" t="s">
        <v>88</v>
      </c>
      <c r="AV252" s="15" t="s">
        <v>140</v>
      </c>
      <c r="AW252" s="15" t="s">
        <v>37</v>
      </c>
      <c r="AX252" s="15" t="s">
        <v>86</v>
      </c>
      <c r="AY252" s="256" t="s">
        <v>133</v>
      </c>
    </row>
    <row r="253" spans="1:65" s="2" customFormat="1" ht="24.15" customHeight="1">
      <c r="A253" s="40"/>
      <c r="B253" s="41"/>
      <c r="C253" s="206" t="s">
        <v>223</v>
      </c>
      <c r="D253" s="206" t="s">
        <v>135</v>
      </c>
      <c r="E253" s="207" t="s">
        <v>336</v>
      </c>
      <c r="F253" s="208" t="s">
        <v>337</v>
      </c>
      <c r="G253" s="209" t="s">
        <v>338</v>
      </c>
      <c r="H253" s="210">
        <v>26.73</v>
      </c>
      <c r="I253" s="211"/>
      <c r="J253" s="212">
        <f>ROUND(I253*H253,2)</f>
        <v>0</v>
      </c>
      <c r="K253" s="208" t="s">
        <v>139</v>
      </c>
      <c r="L253" s="46"/>
      <c r="M253" s="213" t="s">
        <v>19</v>
      </c>
      <c r="N253" s="214" t="s">
        <v>49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140</v>
      </c>
      <c r="AT253" s="217" t="s">
        <v>135</v>
      </c>
      <c r="AU253" s="217" t="s">
        <v>88</v>
      </c>
      <c r="AY253" s="19" t="s">
        <v>133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86</v>
      </c>
      <c r="BK253" s="218">
        <f>ROUND(I253*H253,2)</f>
        <v>0</v>
      </c>
      <c r="BL253" s="19" t="s">
        <v>140</v>
      </c>
      <c r="BM253" s="217" t="s">
        <v>342</v>
      </c>
    </row>
    <row r="254" spans="1:47" s="2" customFormat="1" ht="12">
      <c r="A254" s="40"/>
      <c r="B254" s="41"/>
      <c r="C254" s="42"/>
      <c r="D254" s="219" t="s">
        <v>141</v>
      </c>
      <c r="E254" s="42"/>
      <c r="F254" s="220" t="s">
        <v>340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141</v>
      </c>
      <c r="AU254" s="19" t="s">
        <v>88</v>
      </c>
    </row>
    <row r="255" spans="1:65" s="2" customFormat="1" ht="24.15" customHeight="1">
      <c r="A255" s="40"/>
      <c r="B255" s="41"/>
      <c r="C255" s="206" t="s">
        <v>343</v>
      </c>
      <c r="D255" s="206" t="s">
        <v>135</v>
      </c>
      <c r="E255" s="207" t="s">
        <v>344</v>
      </c>
      <c r="F255" s="208" t="s">
        <v>345</v>
      </c>
      <c r="G255" s="209" t="s">
        <v>263</v>
      </c>
      <c r="H255" s="210">
        <v>450.1</v>
      </c>
      <c r="I255" s="211"/>
      <c r="J255" s="212">
        <f>ROUND(I255*H255,2)</f>
        <v>0</v>
      </c>
      <c r="K255" s="208" t="s">
        <v>139</v>
      </c>
      <c r="L255" s="46"/>
      <c r="M255" s="213" t="s">
        <v>19</v>
      </c>
      <c r="N255" s="214" t="s">
        <v>49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140</v>
      </c>
      <c r="AT255" s="217" t="s">
        <v>135</v>
      </c>
      <c r="AU255" s="217" t="s">
        <v>88</v>
      </c>
      <c r="AY255" s="19" t="s">
        <v>133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86</v>
      </c>
      <c r="BK255" s="218">
        <f>ROUND(I255*H255,2)</f>
        <v>0</v>
      </c>
      <c r="BL255" s="19" t="s">
        <v>140</v>
      </c>
      <c r="BM255" s="217" t="s">
        <v>346</v>
      </c>
    </row>
    <row r="256" spans="1:47" s="2" customFormat="1" ht="12">
      <c r="A256" s="40"/>
      <c r="B256" s="41"/>
      <c r="C256" s="42"/>
      <c r="D256" s="219" t="s">
        <v>141</v>
      </c>
      <c r="E256" s="42"/>
      <c r="F256" s="220" t="s">
        <v>347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141</v>
      </c>
      <c r="AU256" s="19" t="s">
        <v>88</v>
      </c>
    </row>
    <row r="257" spans="1:51" s="13" customFormat="1" ht="12">
      <c r="A257" s="13"/>
      <c r="B257" s="224"/>
      <c r="C257" s="225"/>
      <c r="D257" s="226" t="s">
        <v>143</v>
      </c>
      <c r="E257" s="227" t="s">
        <v>19</v>
      </c>
      <c r="F257" s="228" t="s">
        <v>348</v>
      </c>
      <c r="G257" s="225"/>
      <c r="H257" s="229">
        <v>450.1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143</v>
      </c>
      <c r="AU257" s="235" t="s">
        <v>88</v>
      </c>
      <c r="AV257" s="13" t="s">
        <v>88</v>
      </c>
      <c r="AW257" s="13" t="s">
        <v>37</v>
      </c>
      <c r="AX257" s="13" t="s">
        <v>78</v>
      </c>
      <c r="AY257" s="235" t="s">
        <v>133</v>
      </c>
    </row>
    <row r="258" spans="1:51" s="15" customFormat="1" ht="12">
      <c r="A258" s="15"/>
      <c r="B258" s="246"/>
      <c r="C258" s="247"/>
      <c r="D258" s="226" t="s">
        <v>143</v>
      </c>
      <c r="E258" s="248" t="s">
        <v>19</v>
      </c>
      <c r="F258" s="249" t="s">
        <v>146</v>
      </c>
      <c r="G258" s="247"/>
      <c r="H258" s="250">
        <v>450.1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6" t="s">
        <v>143</v>
      </c>
      <c r="AU258" s="256" t="s">
        <v>88</v>
      </c>
      <c r="AV258" s="15" t="s">
        <v>140</v>
      </c>
      <c r="AW258" s="15" t="s">
        <v>37</v>
      </c>
      <c r="AX258" s="15" t="s">
        <v>86</v>
      </c>
      <c r="AY258" s="256" t="s">
        <v>133</v>
      </c>
    </row>
    <row r="259" spans="1:65" s="2" customFormat="1" ht="24.15" customHeight="1">
      <c r="A259" s="40"/>
      <c r="B259" s="41"/>
      <c r="C259" s="206" t="s">
        <v>231</v>
      </c>
      <c r="D259" s="206" t="s">
        <v>135</v>
      </c>
      <c r="E259" s="207" t="s">
        <v>344</v>
      </c>
      <c r="F259" s="208" t="s">
        <v>345</v>
      </c>
      <c r="G259" s="209" t="s">
        <v>263</v>
      </c>
      <c r="H259" s="210">
        <v>14.07</v>
      </c>
      <c r="I259" s="211"/>
      <c r="J259" s="212">
        <f>ROUND(I259*H259,2)</f>
        <v>0</v>
      </c>
      <c r="K259" s="208" t="s">
        <v>139</v>
      </c>
      <c r="L259" s="46"/>
      <c r="M259" s="213" t="s">
        <v>19</v>
      </c>
      <c r="N259" s="214" t="s">
        <v>49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140</v>
      </c>
      <c r="AT259" s="217" t="s">
        <v>135</v>
      </c>
      <c r="AU259" s="217" t="s">
        <v>88</v>
      </c>
      <c r="AY259" s="19" t="s">
        <v>133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86</v>
      </c>
      <c r="BK259" s="218">
        <f>ROUND(I259*H259,2)</f>
        <v>0</v>
      </c>
      <c r="BL259" s="19" t="s">
        <v>140</v>
      </c>
      <c r="BM259" s="217" t="s">
        <v>203</v>
      </c>
    </row>
    <row r="260" spans="1:47" s="2" customFormat="1" ht="12">
      <c r="A260" s="40"/>
      <c r="B260" s="41"/>
      <c r="C260" s="42"/>
      <c r="D260" s="219" t="s">
        <v>141</v>
      </c>
      <c r="E260" s="42"/>
      <c r="F260" s="220" t="s">
        <v>347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141</v>
      </c>
      <c r="AU260" s="19" t="s">
        <v>88</v>
      </c>
    </row>
    <row r="261" spans="1:51" s="13" customFormat="1" ht="12">
      <c r="A261" s="13"/>
      <c r="B261" s="224"/>
      <c r="C261" s="225"/>
      <c r="D261" s="226" t="s">
        <v>143</v>
      </c>
      <c r="E261" s="227" t="s">
        <v>19</v>
      </c>
      <c r="F261" s="228" t="s">
        <v>349</v>
      </c>
      <c r="G261" s="225"/>
      <c r="H261" s="229">
        <v>14.07</v>
      </c>
      <c r="I261" s="230"/>
      <c r="J261" s="225"/>
      <c r="K261" s="225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143</v>
      </c>
      <c r="AU261" s="235" t="s">
        <v>88</v>
      </c>
      <c r="AV261" s="13" t="s">
        <v>88</v>
      </c>
      <c r="AW261" s="13" t="s">
        <v>37</v>
      </c>
      <c r="AX261" s="13" t="s">
        <v>78</v>
      </c>
      <c r="AY261" s="235" t="s">
        <v>133</v>
      </c>
    </row>
    <row r="262" spans="1:51" s="14" customFormat="1" ht="12">
      <c r="A262" s="14"/>
      <c r="B262" s="236"/>
      <c r="C262" s="237"/>
      <c r="D262" s="226" t="s">
        <v>143</v>
      </c>
      <c r="E262" s="238" t="s">
        <v>19</v>
      </c>
      <c r="F262" s="239" t="s">
        <v>350</v>
      </c>
      <c r="G262" s="237"/>
      <c r="H262" s="238" t="s">
        <v>19</v>
      </c>
      <c r="I262" s="240"/>
      <c r="J262" s="237"/>
      <c r="K262" s="237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143</v>
      </c>
      <c r="AU262" s="245" t="s">
        <v>88</v>
      </c>
      <c r="AV262" s="14" t="s">
        <v>86</v>
      </c>
      <c r="AW262" s="14" t="s">
        <v>37</v>
      </c>
      <c r="AX262" s="14" t="s">
        <v>78</v>
      </c>
      <c r="AY262" s="245" t="s">
        <v>133</v>
      </c>
    </row>
    <row r="263" spans="1:51" s="15" customFormat="1" ht="12">
      <c r="A263" s="15"/>
      <c r="B263" s="246"/>
      <c r="C263" s="247"/>
      <c r="D263" s="226" t="s">
        <v>143</v>
      </c>
      <c r="E263" s="248" t="s">
        <v>19</v>
      </c>
      <c r="F263" s="249" t="s">
        <v>146</v>
      </c>
      <c r="G263" s="247"/>
      <c r="H263" s="250">
        <v>14.07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6" t="s">
        <v>143</v>
      </c>
      <c r="AU263" s="256" t="s">
        <v>88</v>
      </c>
      <c r="AV263" s="15" t="s">
        <v>140</v>
      </c>
      <c r="AW263" s="15" t="s">
        <v>37</v>
      </c>
      <c r="AX263" s="15" t="s">
        <v>86</v>
      </c>
      <c r="AY263" s="256" t="s">
        <v>133</v>
      </c>
    </row>
    <row r="264" spans="1:65" s="2" customFormat="1" ht="24.15" customHeight="1">
      <c r="A264" s="40"/>
      <c r="B264" s="41"/>
      <c r="C264" s="206" t="s">
        <v>351</v>
      </c>
      <c r="D264" s="206" t="s">
        <v>135</v>
      </c>
      <c r="E264" s="207" t="s">
        <v>352</v>
      </c>
      <c r="F264" s="208" t="s">
        <v>353</v>
      </c>
      <c r="G264" s="209" t="s">
        <v>263</v>
      </c>
      <c r="H264" s="210">
        <v>62</v>
      </c>
      <c r="I264" s="211"/>
      <c r="J264" s="212">
        <f>ROUND(I264*H264,2)</f>
        <v>0</v>
      </c>
      <c r="K264" s="208" t="s">
        <v>139</v>
      </c>
      <c r="L264" s="46"/>
      <c r="M264" s="213" t="s">
        <v>19</v>
      </c>
      <c r="N264" s="214" t="s">
        <v>49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140</v>
      </c>
      <c r="AT264" s="217" t="s">
        <v>135</v>
      </c>
      <c r="AU264" s="217" t="s">
        <v>88</v>
      </c>
      <c r="AY264" s="19" t="s">
        <v>133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86</v>
      </c>
      <c r="BK264" s="218">
        <f>ROUND(I264*H264,2)</f>
        <v>0</v>
      </c>
      <c r="BL264" s="19" t="s">
        <v>140</v>
      </c>
      <c r="BM264" s="217" t="s">
        <v>354</v>
      </c>
    </row>
    <row r="265" spans="1:47" s="2" customFormat="1" ht="12">
      <c r="A265" s="40"/>
      <c r="B265" s="41"/>
      <c r="C265" s="42"/>
      <c r="D265" s="219" t="s">
        <v>141</v>
      </c>
      <c r="E265" s="42"/>
      <c r="F265" s="220" t="s">
        <v>355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141</v>
      </c>
      <c r="AU265" s="19" t="s">
        <v>88</v>
      </c>
    </row>
    <row r="266" spans="1:51" s="14" customFormat="1" ht="12">
      <c r="A266" s="14"/>
      <c r="B266" s="236"/>
      <c r="C266" s="237"/>
      <c r="D266" s="226" t="s">
        <v>143</v>
      </c>
      <c r="E266" s="238" t="s">
        <v>19</v>
      </c>
      <c r="F266" s="239" t="s">
        <v>356</v>
      </c>
      <c r="G266" s="237"/>
      <c r="H266" s="238" t="s">
        <v>19</v>
      </c>
      <c r="I266" s="240"/>
      <c r="J266" s="237"/>
      <c r="K266" s="237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143</v>
      </c>
      <c r="AU266" s="245" t="s">
        <v>88</v>
      </c>
      <c r="AV266" s="14" t="s">
        <v>86</v>
      </c>
      <c r="AW266" s="14" t="s">
        <v>37</v>
      </c>
      <c r="AX266" s="14" t="s">
        <v>78</v>
      </c>
      <c r="AY266" s="245" t="s">
        <v>133</v>
      </c>
    </row>
    <row r="267" spans="1:51" s="13" customFormat="1" ht="12">
      <c r="A267" s="13"/>
      <c r="B267" s="224"/>
      <c r="C267" s="225"/>
      <c r="D267" s="226" t="s">
        <v>143</v>
      </c>
      <c r="E267" s="227" t="s">
        <v>19</v>
      </c>
      <c r="F267" s="228" t="s">
        <v>357</v>
      </c>
      <c r="G267" s="225"/>
      <c r="H267" s="229">
        <v>62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143</v>
      </c>
      <c r="AU267" s="235" t="s">
        <v>88</v>
      </c>
      <c r="AV267" s="13" t="s">
        <v>88</v>
      </c>
      <c r="AW267" s="13" t="s">
        <v>37</v>
      </c>
      <c r="AX267" s="13" t="s">
        <v>78</v>
      </c>
      <c r="AY267" s="235" t="s">
        <v>133</v>
      </c>
    </row>
    <row r="268" spans="1:51" s="14" customFormat="1" ht="12">
      <c r="A268" s="14"/>
      <c r="B268" s="236"/>
      <c r="C268" s="237"/>
      <c r="D268" s="226" t="s">
        <v>143</v>
      </c>
      <c r="E268" s="238" t="s">
        <v>19</v>
      </c>
      <c r="F268" s="239" t="s">
        <v>145</v>
      </c>
      <c r="G268" s="237"/>
      <c r="H268" s="238" t="s">
        <v>19</v>
      </c>
      <c r="I268" s="240"/>
      <c r="J268" s="237"/>
      <c r="K268" s="237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143</v>
      </c>
      <c r="AU268" s="245" t="s">
        <v>88</v>
      </c>
      <c r="AV268" s="14" t="s">
        <v>86</v>
      </c>
      <c r="AW268" s="14" t="s">
        <v>37</v>
      </c>
      <c r="AX268" s="14" t="s">
        <v>78</v>
      </c>
      <c r="AY268" s="245" t="s">
        <v>133</v>
      </c>
    </row>
    <row r="269" spans="1:51" s="15" customFormat="1" ht="12">
      <c r="A269" s="15"/>
      <c r="B269" s="246"/>
      <c r="C269" s="247"/>
      <c r="D269" s="226" t="s">
        <v>143</v>
      </c>
      <c r="E269" s="248" t="s">
        <v>19</v>
      </c>
      <c r="F269" s="249" t="s">
        <v>146</v>
      </c>
      <c r="G269" s="247"/>
      <c r="H269" s="250">
        <v>62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6" t="s">
        <v>143</v>
      </c>
      <c r="AU269" s="256" t="s">
        <v>88</v>
      </c>
      <c r="AV269" s="15" t="s">
        <v>140</v>
      </c>
      <c r="AW269" s="15" t="s">
        <v>37</v>
      </c>
      <c r="AX269" s="15" t="s">
        <v>86</v>
      </c>
      <c r="AY269" s="256" t="s">
        <v>133</v>
      </c>
    </row>
    <row r="270" spans="1:65" s="2" customFormat="1" ht="16.5" customHeight="1">
      <c r="A270" s="40"/>
      <c r="B270" s="41"/>
      <c r="C270" s="257" t="s">
        <v>237</v>
      </c>
      <c r="D270" s="257" t="s">
        <v>358</v>
      </c>
      <c r="E270" s="258" t="s">
        <v>359</v>
      </c>
      <c r="F270" s="259" t="s">
        <v>360</v>
      </c>
      <c r="G270" s="260" t="s">
        <v>338</v>
      </c>
      <c r="H270" s="261">
        <v>124</v>
      </c>
      <c r="I270" s="262"/>
      <c r="J270" s="263">
        <f>ROUND(I270*H270,2)</f>
        <v>0</v>
      </c>
      <c r="K270" s="259" t="s">
        <v>139</v>
      </c>
      <c r="L270" s="264"/>
      <c r="M270" s="265" t="s">
        <v>19</v>
      </c>
      <c r="N270" s="266" t="s">
        <v>49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160</v>
      </c>
      <c r="AT270" s="217" t="s">
        <v>358</v>
      </c>
      <c r="AU270" s="217" t="s">
        <v>88</v>
      </c>
      <c r="AY270" s="19" t="s">
        <v>133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86</v>
      </c>
      <c r="BK270" s="218">
        <f>ROUND(I270*H270,2)</f>
        <v>0</v>
      </c>
      <c r="BL270" s="19" t="s">
        <v>140</v>
      </c>
      <c r="BM270" s="217" t="s">
        <v>361</v>
      </c>
    </row>
    <row r="271" spans="1:51" s="13" customFormat="1" ht="12">
      <c r="A271" s="13"/>
      <c r="B271" s="224"/>
      <c r="C271" s="225"/>
      <c r="D271" s="226" t="s">
        <v>143</v>
      </c>
      <c r="E271" s="227" t="s">
        <v>19</v>
      </c>
      <c r="F271" s="228" t="s">
        <v>362</v>
      </c>
      <c r="G271" s="225"/>
      <c r="H271" s="229">
        <v>124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143</v>
      </c>
      <c r="AU271" s="235" t="s">
        <v>88</v>
      </c>
      <c r="AV271" s="13" t="s">
        <v>88</v>
      </c>
      <c r="AW271" s="13" t="s">
        <v>37</v>
      </c>
      <c r="AX271" s="13" t="s">
        <v>78</v>
      </c>
      <c r="AY271" s="235" t="s">
        <v>133</v>
      </c>
    </row>
    <row r="272" spans="1:51" s="15" customFormat="1" ht="12">
      <c r="A272" s="15"/>
      <c r="B272" s="246"/>
      <c r="C272" s="247"/>
      <c r="D272" s="226" t="s">
        <v>143</v>
      </c>
      <c r="E272" s="248" t="s">
        <v>19</v>
      </c>
      <c r="F272" s="249" t="s">
        <v>146</v>
      </c>
      <c r="G272" s="247"/>
      <c r="H272" s="250">
        <v>124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6" t="s">
        <v>143</v>
      </c>
      <c r="AU272" s="256" t="s">
        <v>88</v>
      </c>
      <c r="AV272" s="15" t="s">
        <v>140</v>
      </c>
      <c r="AW272" s="15" t="s">
        <v>37</v>
      </c>
      <c r="AX272" s="15" t="s">
        <v>86</v>
      </c>
      <c r="AY272" s="256" t="s">
        <v>133</v>
      </c>
    </row>
    <row r="273" spans="1:65" s="2" customFormat="1" ht="24.15" customHeight="1">
      <c r="A273" s="40"/>
      <c r="B273" s="41"/>
      <c r="C273" s="206" t="s">
        <v>363</v>
      </c>
      <c r="D273" s="206" t="s">
        <v>135</v>
      </c>
      <c r="E273" s="207" t="s">
        <v>364</v>
      </c>
      <c r="F273" s="208" t="s">
        <v>365</v>
      </c>
      <c r="G273" s="209" t="s">
        <v>138</v>
      </c>
      <c r="H273" s="210">
        <v>90</v>
      </c>
      <c r="I273" s="211"/>
      <c r="J273" s="212">
        <f>ROUND(I273*H273,2)</f>
        <v>0</v>
      </c>
      <c r="K273" s="208" t="s">
        <v>139</v>
      </c>
      <c r="L273" s="46"/>
      <c r="M273" s="213" t="s">
        <v>19</v>
      </c>
      <c r="N273" s="214" t="s">
        <v>49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140</v>
      </c>
      <c r="AT273" s="217" t="s">
        <v>135</v>
      </c>
      <c r="AU273" s="217" t="s">
        <v>88</v>
      </c>
      <c r="AY273" s="19" t="s">
        <v>133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86</v>
      </c>
      <c r="BK273" s="218">
        <f>ROUND(I273*H273,2)</f>
        <v>0</v>
      </c>
      <c r="BL273" s="19" t="s">
        <v>140</v>
      </c>
      <c r="BM273" s="217" t="s">
        <v>366</v>
      </c>
    </row>
    <row r="274" spans="1:47" s="2" customFormat="1" ht="12">
      <c r="A274" s="40"/>
      <c r="B274" s="41"/>
      <c r="C274" s="42"/>
      <c r="D274" s="219" t="s">
        <v>141</v>
      </c>
      <c r="E274" s="42"/>
      <c r="F274" s="220" t="s">
        <v>367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141</v>
      </c>
      <c r="AU274" s="19" t="s">
        <v>88</v>
      </c>
    </row>
    <row r="275" spans="1:51" s="13" customFormat="1" ht="12">
      <c r="A275" s="13"/>
      <c r="B275" s="224"/>
      <c r="C275" s="225"/>
      <c r="D275" s="226" t="s">
        <v>143</v>
      </c>
      <c r="E275" s="227" t="s">
        <v>19</v>
      </c>
      <c r="F275" s="228" t="s">
        <v>366</v>
      </c>
      <c r="G275" s="225"/>
      <c r="H275" s="229">
        <v>90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143</v>
      </c>
      <c r="AU275" s="235" t="s">
        <v>88</v>
      </c>
      <c r="AV275" s="13" t="s">
        <v>88</v>
      </c>
      <c r="AW275" s="13" t="s">
        <v>37</v>
      </c>
      <c r="AX275" s="13" t="s">
        <v>78</v>
      </c>
      <c r="AY275" s="235" t="s">
        <v>133</v>
      </c>
    </row>
    <row r="276" spans="1:51" s="14" customFormat="1" ht="12">
      <c r="A276" s="14"/>
      <c r="B276" s="236"/>
      <c r="C276" s="237"/>
      <c r="D276" s="226" t="s">
        <v>143</v>
      </c>
      <c r="E276" s="238" t="s">
        <v>19</v>
      </c>
      <c r="F276" s="239" t="s">
        <v>145</v>
      </c>
      <c r="G276" s="237"/>
      <c r="H276" s="238" t="s">
        <v>19</v>
      </c>
      <c r="I276" s="240"/>
      <c r="J276" s="237"/>
      <c r="K276" s="237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143</v>
      </c>
      <c r="AU276" s="245" t="s">
        <v>88</v>
      </c>
      <c r="AV276" s="14" t="s">
        <v>86</v>
      </c>
      <c r="AW276" s="14" t="s">
        <v>37</v>
      </c>
      <c r="AX276" s="14" t="s">
        <v>78</v>
      </c>
      <c r="AY276" s="245" t="s">
        <v>133</v>
      </c>
    </row>
    <row r="277" spans="1:51" s="15" customFormat="1" ht="12">
      <c r="A277" s="15"/>
      <c r="B277" s="246"/>
      <c r="C277" s="247"/>
      <c r="D277" s="226" t="s">
        <v>143</v>
      </c>
      <c r="E277" s="248" t="s">
        <v>19</v>
      </c>
      <c r="F277" s="249" t="s">
        <v>146</v>
      </c>
      <c r="G277" s="247"/>
      <c r="H277" s="250">
        <v>90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6" t="s">
        <v>143</v>
      </c>
      <c r="AU277" s="256" t="s">
        <v>88</v>
      </c>
      <c r="AV277" s="15" t="s">
        <v>140</v>
      </c>
      <c r="AW277" s="15" t="s">
        <v>37</v>
      </c>
      <c r="AX277" s="15" t="s">
        <v>86</v>
      </c>
      <c r="AY277" s="256" t="s">
        <v>133</v>
      </c>
    </row>
    <row r="278" spans="1:65" s="2" customFormat="1" ht="16.5" customHeight="1">
      <c r="A278" s="40"/>
      <c r="B278" s="41"/>
      <c r="C278" s="257" t="s">
        <v>242</v>
      </c>
      <c r="D278" s="257" t="s">
        <v>358</v>
      </c>
      <c r="E278" s="258" t="s">
        <v>368</v>
      </c>
      <c r="F278" s="259" t="s">
        <v>369</v>
      </c>
      <c r="G278" s="260" t="s">
        <v>263</v>
      </c>
      <c r="H278" s="261">
        <v>9</v>
      </c>
      <c r="I278" s="262"/>
      <c r="J278" s="263">
        <f>ROUND(I278*H278,2)</f>
        <v>0</v>
      </c>
      <c r="K278" s="259" t="s">
        <v>139</v>
      </c>
      <c r="L278" s="264"/>
      <c r="M278" s="265" t="s">
        <v>19</v>
      </c>
      <c r="N278" s="266" t="s">
        <v>49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160</v>
      </c>
      <c r="AT278" s="217" t="s">
        <v>358</v>
      </c>
      <c r="AU278" s="217" t="s">
        <v>88</v>
      </c>
      <c r="AY278" s="19" t="s">
        <v>133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86</v>
      </c>
      <c r="BK278" s="218">
        <f>ROUND(I278*H278,2)</f>
        <v>0</v>
      </c>
      <c r="BL278" s="19" t="s">
        <v>140</v>
      </c>
      <c r="BM278" s="217" t="s">
        <v>370</v>
      </c>
    </row>
    <row r="279" spans="1:65" s="2" customFormat="1" ht="24.15" customHeight="1">
      <c r="A279" s="40"/>
      <c r="B279" s="41"/>
      <c r="C279" s="206" t="s">
        <v>371</v>
      </c>
      <c r="D279" s="206" t="s">
        <v>135</v>
      </c>
      <c r="E279" s="207" t="s">
        <v>372</v>
      </c>
      <c r="F279" s="208" t="s">
        <v>373</v>
      </c>
      <c r="G279" s="209" t="s">
        <v>138</v>
      </c>
      <c r="H279" s="210">
        <v>90</v>
      </c>
      <c r="I279" s="211"/>
      <c r="J279" s="212">
        <f>ROUND(I279*H279,2)</f>
        <v>0</v>
      </c>
      <c r="K279" s="208" t="s">
        <v>139</v>
      </c>
      <c r="L279" s="46"/>
      <c r="M279" s="213" t="s">
        <v>19</v>
      </c>
      <c r="N279" s="214" t="s">
        <v>49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140</v>
      </c>
      <c r="AT279" s="217" t="s">
        <v>135</v>
      </c>
      <c r="AU279" s="217" t="s">
        <v>88</v>
      </c>
      <c r="AY279" s="19" t="s">
        <v>133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86</v>
      </c>
      <c r="BK279" s="218">
        <f>ROUND(I279*H279,2)</f>
        <v>0</v>
      </c>
      <c r="BL279" s="19" t="s">
        <v>140</v>
      </c>
      <c r="BM279" s="217" t="s">
        <v>374</v>
      </c>
    </row>
    <row r="280" spans="1:47" s="2" customFormat="1" ht="12">
      <c r="A280" s="40"/>
      <c r="B280" s="41"/>
      <c r="C280" s="42"/>
      <c r="D280" s="219" t="s">
        <v>141</v>
      </c>
      <c r="E280" s="42"/>
      <c r="F280" s="220" t="s">
        <v>375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141</v>
      </c>
      <c r="AU280" s="19" t="s">
        <v>88</v>
      </c>
    </row>
    <row r="281" spans="1:51" s="13" customFormat="1" ht="12">
      <c r="A281" s="13"/>
      <c r="B281" s="224"/>
      <c r="C281" s="225"/>
      <c r="D281" s="226" t="s">
        <v>143</v>
      </c>
      <c r="E281" s="227" t="s">
        <v>19</v>
      </c>
      <c r="F281" s="228" t="s">
        <v>366</v>
      </c>
      <c r="G281" s="225"/>
      <c r="H281" s="229">
        <v>90</v>
      </c>
      <c r="I281" s="230"/>
      <c r="J281" s="225"/>
      <c r="K281" s="225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143</v>
      </c>
      <c r="AU281" s="235" t="s">
        <v>88</v>
      </c>
      <c r="AV281" s="13" t="s">
        <v>88</v>
      </c>
      <c r="AW281" s="13" t="s">
        <v>37</v>
      </c>
      <c r="AX281" s="13" t="s">
        <v>78</v>
      </c>
      <c r="AY281" s="235" t="s">
        <v>133</v>
      </c>
    </row>
    <row r="282" spans="1:51" s="14" customFormat="1" ht="12">
      <c r="A282" s="14"/>
      <c r="B282" s="236"/>
      <c r="C282" s="237"/>
      <c r="D282" s="226" t="s">
        <v>143</v>
      </c>
      <c r="E282" s="238" t="s">
        <v>19</v>
      </c>
      <c r="F282" s="239" t="s">
        <v>145</v>
      </c>
      <c r="G282" s="237"/>
      <c r="H282" s="238" t="s">
        <v>19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143</v>
      </c>
      <c r="AU282" s="245" t="s">
        <v>88</v>
      </c>
      <c r="AV282" s="14" t="s">
        <v>86</v>
      </c>
      <c r="AW282" s="14" t="s">
        <v>37</v>
      </c>
      <c r="AX282" s="14" t="s">
        <v>78</v>
      </c>
      <c r="AY282" s="245" t="s">
        <v>133</v>
      </c>
    </row>
    <row r="283" spans="1:51" s="15" customFormat="1" ht="12">
      <c r="A283" s="15"/>
      <c r="B283" s="246"/>
      <c r="C283" s="247"/>
      <c r="D283" s="226" t="s">
        <v>143</v>
      </c>
      <c r="E283" s="248" t="s">
        <v>19</v>
      </c>
      <c r="F283" s="249" t="s">
        <v>146</v>
      </c>
      <c r="G283" s="247"/>
      <c r="H283" s="250">
        <v>90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6" t="s">
        <v>143</v>
      </c>
      <c r="AU283" s="256" t="s">
        <v>88</v>
      </c>
      <c r="AV283" s="15" t="s">
        <v>140</v>
      </c>
      <c r="AW283" s="15" t="s">
        <v>37</v>
      </c>
      <c r="AX283" s="15" t="s">
        <v>86</v>
      </c>
      <c r="AY283" s="256" t="s">
        <v>133</v>
      </c>
    </row>
    <row r="284" spans="1:65" s="2" customFormat="1" ht="16.5" customHeight="1">
      <c r="A284" s="40"/>
      <c r="B284" s="41"/>
      <c r="C284" s="257" t="s">
        <v>246</v>
      </c>
      <c r="D284" s="257" t="s">
        <v>358</v>
      </c>
      <c r="E284" s="258" t="s">
        <v>376</v>
      </c>
      <c r="F284" s="259" t="s">
        <v>377</v>
      </c>
      <c r="G284" s="260" t="s">
        <v>378</v>
      </c>
      <c r="H284" s="261">
        <v>1.8</v>
      </c>
      <c r="I284" s="262"/>
      <c r="J284" s="263">
        <f>ROUND(I284*H284,2)</f>
        <v>0</v>
      </c>
      <c r="K284" s="259" t="s">
        <v>139</v>
      </c>
      <c r="L284" s="264"/>
      <c r="M284" s="265" t="s">
        <v>19</v>
      </c>
      <c r="N284" s="266" t="s">
        <v>49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160</v>
      </c>
      <c r="AT284" s="217" t="s">
        <v>358</v>
      </c>
      <c r="AU284" s="217" t="s">
        <v>88</v>
      </c>
      <c r="AY284" s="19" t="s">
        <v>133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86</v>
      </c>
      <c r="BK284" s="218">
        <f>ROUND(I284*H284,2)</f>
        <v>0</v>
      </c>
      <c r="BL284" s="19" t="s">
        <v>140</v>
      </c>
      <c r="BM284" s="217" t="s">
        <v>379</v>
      </c>
    </row>
    <row r="285" spans="1:51" s="13" customFormat="1" ht="12">
      <c r="A285" s="13"/>
      <c r="B285" s="224"/>
      <c r="C285" s="225"/>
      <c r="D285" s="226" t="s">
        <v>143</v>
      </c>
      <c r="E285" s="227" t="s">
        <v>19</v>
      </c>
      <c r="F285" s="228" t="s">
        <v>380</v>
      </c>
      <c r="G285" s="225"/>
      <c r="H285" s="229">
        <v>1.8</v>
      </c>
      <c r="I285" s="230"/>
      <c r="J285" s="225"/>
      <c r="K285" s="225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143</v>
      </c>
      <c r="AU285" s="235" t="s">
        <v>88</v>
      </c>
      <c r="AV285" s="13" t="s">
        <v>88</v>
      </c>
      <c r="AW285" s="13" t="s">
        <v>37</v>
      </c>
      <c r="AX285" s="13" t="s">
        <v>78</v>
      </c>
      <c r="AY285" s="235" t="s">
        <v>133</v>
      </c>
    </row>
    <row r="286" spans="1:51" s="15" customFormat="1" ht="12">
      <c r="A286" s="15"/>
      <c r="B286" s="246"/>
      <c r="C286" s="247"/>
      <c r="D286" s="226" t="s">
        <v>143</v>
      </c>
      <c r="E286" s="248" t="s">
        <v>19</v>
      </c>
      <c r="F286" s="249" t="s">
        <v>146</v>
      </c>
      <c r="G286" s="247"/>
      <c r="H286" s="250">
        <v>1.8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6" t="s">
        <v>143</v>
      </c>
      <c r="AU286" s="256" t="s">
        <v>88</v>
      </c>
      <c r="AV286" s="15" t="s">
        <v>140</v>
      </c>
      <c r="AW286" s="15" t="s">
        <v>37</v>
      </c>
      <c r="AX286" s="15" t="s">
        <v>86</v>
      </c>
      <c r="AY286" s="256" t="s">
        <v>133</v>
      </c>
    </row>
    <row r="287" spans="1:65" s="2" customFormat="1" ht="21.75" customHeight="1">
      <c r="A287" s="40"/>
      <c r="B287" s="41"/>
      <c r="C287" s="206" t="s">
        <v>381</v>
      </c>
      <c r="D287" s="206" t="s">
        <v>135</v>
      </c>
      <c r="E287" s="207" t="s">
        <v>382</v>
      </c>
      <c r="F287" s="208" t="s">
        <v>383</v>
      </c>
      <c r="G287" s="209" t="s">
        <v>138</v>
      </c>
      <c r="H287" s="210">
        <v>90</v>
      </c>
      <c r="I287" s="211"/>
      <c r="J287" s="212">
        <f>ROUND(I287*H287,2)</f>
        <v>0</v>
      </c>
      <c r="K287" s="208" t="s">
        <v>139</v>
      </c>
      <c r="L287" s="46"/>
      <c r="M287" s="213" t="s">
        <v>19</v>
      </c>
      <c r="N287" s="214" t="s">
        <v>49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140</v>
      </c>
      <c r="AT287" s="217" t="s">
        <v>135</v>
      </c>
      <c r="AU287" s="217" t="s">
        <v>88</v>
      </c>
      <c r="AY287" s="19" t="s">
        <v>133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86</v>
      </c>
      <c r="BK287" s="218">
        <f>ROUND(I287*H287,2)</f>
        <v>0</v>
      </c>
      <c r="BL287" s="19" t="s">
        <v>140</v>
      </c>
      <c r="BM287" s="217" t="s">
        <v>384</v>
      </c>
    </row>
    <row r="288" spans="1:47" s="2" customFormat="1" ht="12">
      <c r="A288" s="40"/>
      <c r="B288" s="41"/>
      <c r="C288" s="42"/>
      <c r="D288" s="219" t="s">
        <v>141</v>
      </c>
      <c r="E288" s="42"/>
      <c r="F288" s="220" t="s">
        <v>385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141</v>
      </c>
      <c r="AU288" s="19" t="s">
        <v>88</v>
      </c>
    </row>
    <row r="289" spans="1:51" s="13" customFormat="1" ht="12">
      <c r="A289" s="13"/>
      <c r="B289" s="224"/>
      <c r="C289" s="225"/>
      <c r="D289" s="226" t="s">
        <v>143</v>
      </c>
      <c r="E289" s="227" t="s">
        <v>19</v>
      </c>
      <c r="F289" s="228" t="s">
        <v>366</v>
      </c>
      <c r="G289" s="225"/>
      <c r="H289" s="229">
        <v>90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143</v>
      </c>
      <c r="AU289" s="235" t="s">
        <v>88</v>
      </c>
      <c r="AV289" s="13" t="s">
        <v>88</v>
      </c>
      <c r="AW289" s="13" t="s">
        <v>37</v>
      </c>
      <c r="AX289" s="13" t="s">
        <v>78</v>
      </c>
      <c r="AY289" s="235" t="s">
        <v>133</v>
      </c>
    </row>
    <row r="290" spans="1:51" s="14" customFormat="1" ht="12">
      <c r="A290" s="14"/>
      <c r="B290" s="236"/>
      <c r="C290" s="237"/>
      <c r="D290" s="226" t="s">
        <v>143</v>
      </c>
      <c r="E290" s="238" t="s">
        <v>19</v>
      </c>
      <c r="F290" s="239" t="s">
        <v>145</v>
      </c>
      <c r="G290" s="237"/>
      <c r="H290" s="238" t="s">
        <v>19</v>
      </c>
      <c r="I290" s="240"/>
      <c r="J290" s="237"/>
      <c r="K290" s="237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143</v>
      </c>
      <c r="AU290" s="245" t="s">
        <v>88</v>
      </c>
      <c r="AV290" s="14" t="s">
        <v>86</v>
      </c>
      <c r="AW290" s="14" t="s">
        <v>37</v>
      </c>
      <c r="AX290" s="14" t="s">
        <v>78</v>
      </c>
      <c r="AY290" s="245" t="s">
        <v>133</v>
      </c>
    </row>
    <row r="291" spans="1:51" s="15" customFormat="1" ht="12">
      <c r="A291" s="15"/>
      <c r="B291" s="246"/>
      <c r="C291" s="247"/>
      <c r="D291" s="226" t="s">
        <v>143</v>
      </c>
      <c r="E291" s="248" t="s">
        <v>19</v>
      </c>
      <c r="F291" s="249" t="s">
        <v>146</v>
      </c>
      <c r="G291" s="247"/>
      <c r="H291" s="250">
        <v>90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6" t="s">
        <v>143</v>
      </c>
      <c r="AU291" s="256" t="s">
        <v>88</v>
      </c>
      <c r="AV291" s="15" t="s">
        <v>140</v>
      </c>
      <c r="AW291" s="15" t="s">
        <v>37</v>
      </c>
      <c r="AX291" s="15" t="s">
        <v>86</v>
      </c>
      <c r="AY291" s="256" t="s">
        <v>133</v>
      </c>
    </row>
    <row r="292" spans="1:65" s="2" customFormat="1" ht="21.75" customHeight="1">
      <c r="A292" s="40"/>
      <c r="B292" s="41"/>
      <c r="C292" s="206" t="s">
        <v>251</v>
      </c>
      <c r="D292" s="206" t="s">
        <v>135</v>
      </c>
      <c r="E292" s="207" t="s">
        <v>386</v>
      </c>
      <c r="F292" s="208" t="s">
        <v>387</v>
      </c>
      <c r="G292" s="209" t="s">
        <v>138</v>
      </c>
      <c r="H292" s="210">
        <v>1057</v>
      </c>
      <c r="I292" s="211"/>
      <c r="J292" s="212">
        <f>ROUND(I292*H292,2)</f>
        <v>0</v>
      </c>
      <c r="K292" s="208" t="s">
        <v>139</v>
      </c>
      <c r="L292" s="46"/>
      <c r="M292" s="213" t="s">
        <v>19</v>
      </c>
      <c r="N292" s="214" t="s">
        <v>49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140</v>
      </c>
      <c r="AT292" s="217" t="s">
        <v>135</v>
      </c>
      <c r="AU292" s="217" t="s">
        <v>88</v>
      </c>
      <c r="AY292" s="19" t="s">
        <v>133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86</v>
      </c>
      <c r="BK292" s="218">
        <f>ROUND(I292*H292,2)</f>
        <v>0</v>
      </c>
      <c r="BL292" s="19" t="s">
        <v>140</v>
      </c>
      <c r="BM292" s="217" t="s">
        <v>388</v>
      </c>
    </row>
    <row r="293" spans="1:47" s="2" customFormat="1" ht="12">
      <c r="A293" s="40"/>
      <c r="B293" s="41"/>
      <c r="C293" s="42"/>
      <c r="D293" s="219" t="s">
        <v>141</v>
      </c>
      <c r="E293" s="42"/>
      <c r="F293" s="220" t="s">
        <v>389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141</v>
      </c>
      <c r="AU293" s="19" t="s">
        <v>88</v>
      </c>
    </row>
    <row r="294" spans="1:51" s="13" customFormat="1" ht="12">
      <c r="A294" s="13"/>
      <c r="B294" s="224"/>
      <c r="C294" s="225"/>
      <c r="D294" s="226" t="s">
        <v>143</v>
      </c>
      <c r="E294" s="227" t="s">
        <v>19</v>
      </c>
      <c r="F294" s="228" t="s">
        <v>390</v>
      </c>
      <c r="G294" s="225"/>
      <c r="H294" s="229">
        <v>1057</v>
      </c>
      <c r="I294" s="230"/>
      <c r="J294" s="225"/>
      <c r="K294" s="225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143</v>
      </c>
      <c r="AU294" s="235" t="s">
        <v>88</v>
      </c>
      <c r="AV294" s="13" t="s">
        <v>88</v>
      </c>
      <c r="AW294" s="13" t="s">
        <v>37</v>
      </c>
      <c r="AX294" s="13" t="s">
        <v>78</v>
      </c>
      <c r="AY294" s="235" t="s">
        <v>133</v>
      </c>
    </row>
    <row r="295" spans="1:51" s="14" customFormat="1" ht="12">
      <c r="A295" s="14"/>
      <c r="B295" s="236"/>
      <c r="C295" s="237"/>
      <c r="D295" s="226" t="s">
        <v>143</v>
      </c>
      <c r="E295" s="238" t="s">
        <v>19</v>
      </c>
      <c r="F295" s="239" t="s">
        <v>145</v>
      </c>
      <c r="G295" s="237"/>
      <c r="H295" s="238" t="s">
        <v>19</v>
      </c>
      <c r="I295" s="240"/>
      <c r="J295" s="237"/>
      <c r="K295" s="237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143</v>
      </c>
      <c r="AU295" s="245" t="s">
        <v>88</v>
      </c>
      <c r="AV295" s="14" t="s">
        <v>86</v>
      </c>
      <c r="AW295" s="14" t="s">
        <v>37</v>
      </c>
      <c r="AX295" s="14" t="s">
        <v>78</v>
      </c>
      <c r="AY295" s="245" t="s">
        <v>133</v>
      </c>
    </row>
    <row r="296" spans="1:51" s="15" customFormat="1" ht="12">
      <c r="A296" s="15"/>
      <c r="B296" s="246"/>
      <c r="C296" s="247"/>
      <c r="D296" s="226" t="s">
        <v>143</v>
      </c>
      <c r="E296" s="248" t="s">
        <v>19</v>
      </c>
      <c r="F296" s="249" t="s">
        <v>146</v>
      </c>
      <c r="G296" s="247"/>
      <c r="H296" s="250">
        <v>1057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6" t="s">
        <v>143</v>
      </c>
      <c r="AU296" s="256" t="s">
        <v>88</v>
      </c>
      <c r="AV296" s="15" t="s">
        <v>140</v>
      </c>
      <c r="AW296" s="15" t="s">
        <v>37</v>
      </c>
      <c r="AX296" s="15" t="s">
        <v>86</v>
      </c>
      <c r="AY296" s="256" t="s">
        <v>133</v>
      </c>
    </row>
    <row r="297" spans="1:65" s="2" customFormat="1" ht="21.75" customHeight="1">
      <c r="A297" s="40"/>
      <c r="B297" s="41"/>
      <c r="C297" s="206" t="s">
        <v>391</v>
      </c>
      <c r="D297" s="206" t="s">
        <v>135</v>
      </c>
      <c r="E297" s="207" t="s">
        <v>392</v>
      </c>
      <c r="F297" s="208" t="s">
        <v>393</v>
      </c>
      <c r="G297" s="209" t="s">
        <v>230</v>
      </c>
      <c r="H297" s="210">
        <v>16</v>
      </c>
      <c r="I297" s="211"/>
      <c r="J297" s="212">
        <f>ROUND(I297*H297,2)</f>
        <v>0</v>
      </c>
      <c r="K297" s="208" t="s">
        <v>139</v>
      </c>
      <c r="L297" s="46"/>
      <c r="M297" s="213" t="s">
        <v>19</v>
      </c>
      <c r="N297" s="214" t="s">
        <v>49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140</v>
      </c>
      <c r="AT297" s="217" t="s">
        <v>135</v>
      </c>
      <c r="AU297" s="217" t="s">
        <v>88</v>
      </c>
      <c r="AY297" s="19" t="s">
        <v>133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86</v>
      </c>
      <c r="BK297" s="218">
        <f>ROUND(I297*H297,2)</f>
        <v>0</v>
      </c>
      <c r="BL297" s="19" t="s">
        <v>140</v>
      </c>
      <c r="BM297" s="217" t="s">
        <v>394</v>
      </c>
    </row>
    <row r="298" spans="1:47" s="2" customFormat="1" ht="12">
      <c r="A298" s="40"/>
      <c r="B298" s="41"/>
      <c r="C298" s="42"/>
      <c r="D298" s="219" t="s">
        <v>141</v>
      </c>
      <c r="E298" s="42"/>
      <c r="F298" s="220" t="s">
        <v>395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141</v>
      </c>
      <c r="AU298" s="19" t="s">
        <v>88</v>
      </c>
    </row>
    <row r="299" spans="1:63" s="12" customFormat="1" ht="22.8" customHeight="1">
      <c r="A299" s="12"/>
      <c r="B299" s="190"/>
      <c r="C299" s="191"/>
      <c r="D299" s="192" t="s">
        <v>77</v>
      </c>
      <c r="E299" s="204" t="s">
        <v>88</v>
      </c>
      <c r="F299" s="204" t="s">
        <v>396</v>
      </c>
      <c r="G299" s="191"/>
      <c r="H299" s="191"/>
      <c r="I299" s="194"/>
      <c r="J299" s="205">
        <f>BK299</f>
        <v>0</v>
      </c>
      <c r="K299" s="191"/>
      <c r="L299" s="196"/>
      <c r="M299" s="197"/>
      <c r="N299" s="198"/>
      <c r="O299" s="198"/>
      <c r="P299" s="199">
        <f>SUM(P300:P361)</f>
        <v>0</v>
      </c>
      <c r="Q299" s="198"/>
      <c r="R299" s="199">
        <f>SUM(R300:R361)</f>
        <v>0</v>
      </c>
      <c r="S299" s="198"/>
      <c r="T299" s="200">
        <f>SUM(T300:T361)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1" t="s">
        <v>86</v>
      </c>
      <c r="AT299" s="202" t="s">
        <v>77</v>
      </c>
      <c r="AU299" s="202" t="s">
        <v>86</v>
      </c>
      <c r="AY299" s="201" t="s">
        <v>133</v>
      </c>
      <c r="BK299" s="203">
        <f>SUM(BK300:BK361)</f>
        <v>0</v>
      </c>
    </row>
    <row r="300" spans="1:65" s="2" customFormat="1" ht="24.15" customHeight="1">
      <c r="A300" s="40"/>
      <c r="B300" s="41"/>
      <c r="C300" s="206" t="s">
        <v>397</v>
      </c>
      <c r="D300" s="206" t="s">
        <v>135</v>
      </c>
      <c r="E300" s="207" t="s">
        <v>398</v>
      </c>
      <c r="F300" s="208" t="s">
        <v>399</v>
      </c>
      <c r="G300" s="209" t="s">
        <v>138</v>
      </c>
      <c r="H300" s="210">
        <v>56</v>
      </c>
      <c r="I300" s="211"/>
      <c r="J300" s="212">
        <f>ROUND(I300*H300,2)</f>
        <v>0</v>
      </c>
      <c r="K300" s="208" t="s">
        <v>139</v>
      </c>
      <c r="L300" s="46"/>
      <c r="M300" s="213" t="s">
        <v>19</v>
      </c>
      <c r="N300" s="214" t="s">
        <v>49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140</v>
      </c>
      <c r="AT300" s="217" t="s">
        <v>135</v>
      </c>
      <c r="AU300" s="217" t="s">
        <v>88</v>
      </c>
      <c r="AY300" s="19" t="s">
        <v>133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86</v>
      </c>
      <c r="BK300" s="218">
        <f>ROUND(I300*H300,2)</f>
        <v>0</v>
      </c>
      <c r="BL300" s="19" t="s">
        <v>140</v>
      </c>
      <c r="BM300" s="217" t="s">
        <v>400</v>
      </c>
    </row>
    <row r="301" spans="1:47" s="2" customFormat="1" ht="12">
      <c r="A301" s="40"/>
      <c r="B301" s="41"/>
      <c r="C301" s="42"/>
      <c r="D301" s="219" t="s">
        <v>141</v>
      </c>
      <c r="E301" s="42"/>
      <c r="F301" s="220" t="s">
        <v>401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141</v>
      </c>
      <c r="AU301" s="19" t="s">
        <v>88</v>
      </c>
    </row>
    <row r="302" spans="1:51" s="13" customFormat="1" ht="12">
      <c r="A302" s="13"/>
      <c r="B302" s="224"/>
      <c r="C302" s="225"/>
      <c r="D302" s="226" t="s">
        <v>143</v>
      </c>
      <c r="E302" s="227" t="s">
        <v>19</v>
      </c>
      <c r="F302" s="228" t="s">
        <v>402</v>
      </c>
      <c r="G302" s="225"/>
      <c r="H302" s="229">
        <v>56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143</v>
      </c>
      <c r="AU302" s="235" t="s">
        <v>88</v>
      </c>
      <c r="AV302" s="13" t="s">
        <v>88</v>
      </c>
      <c r="AW302" s="13" t="s">
        <v>37</v>
      </c>
      <c r="AX302" s="13" t="s">
        <v>78</v>
      </c>
      <c r="AY302" s="235" t="s">
        <v>133</v>
      </c>
    </row>
    <row r="303" spans="1:51" s="14" customFormat="1" ht="12">
      <c r="A303" s="14"/>
      <c r="B303" s="236"/>
      <c r="C303" s="237"/>
      <c r="D303" s="226" t="s">
        <v>143</v>
      </c>
      <c r="E303" s="238" t="s">
        <v>19</v>
      </c>
      <c r="F303" s="239" t="s">
        <v>267</v>
      </c>
      <c r="G303" s="237"/>
      <c r="H303" s="238" t="s">
        <v>19</v>
      </c>
      <c r="I303" s="240"/>
      <c r="J303" s="237"/>
      <c r="K303" s="237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143</v>
      </c>
      <c r="AU303" s="245" t="s">
        <v>88</v>
      </c>
      <c r="AV303" s="14" t="s">
        <v>86</v>
      </c>
      <c r="AW303" s="14" t="s">
        <v>37</v>
      </c>
      <c r="AX303" s="14" t="s">
        <v>78</v>
      </c>
      <c r="AY303" s="245" t="s">
        <v>133</v>
      </c>
    </row>
    <row r="304" spans="1:51" s="15" customFormat="1" ht="12">
      <c r="A304" s="15"/>
      <c r="B304" s="246"/>
      <c r="C304" s="247"/>
      <c r="D304" s="226" t="s">
        <v>143</v>
      </c>
      <c r="E304" s="248" t="s">
        <v>19</v>
      </c>
      <c r="F304" s="249" t="s">
        <v>146</v>
      </c>
      <c r="G304" s="247"/>
      <c r="H304" s="250">
        <v>56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6" t="s">
        <v>143</v>
      </c>
      <c r="AU304" s="256" t="s">
        <v>88</v>
      </c>
      <c r="AV304" s="15" t="s">
        <v>140</v>
      </c>
      <c r="AW304" s="15" t="s">
        <v>37</v>
      </c>
      <c r="AX304" s="15" t="s">
        <v>86</v>
      </c>
      <c r="AY304" s="256" t="s">
        <v>133</v>
      </c>
    </row>
    <row r="305" spans="1:65" s="2" customFormat="1" ht="16.5" customHeight="1">
      <c r="A305" s="40"/>
      <c r="B305" s="41"/>
      <c r="C305" s="257" t="s">
        <v>257</v>
      </c>
      <c r="D305" s="257" t="s">
        <v>358</v>
      </c>
      <c r="E305" s="258" t="s">
        <v>403</v>
      </c>
      <c r="F305" s="259" t="s">
        <v>404</v>
      </c>
      <c r="G305" s="260" t="s">
        <v>138</v>
      </c>
      <c r="H305" s="261">
        <v>58.8</v>
      </c>
      <c r="I305" s="262"/>
      <c r="J305" s="263">
        <f>ROUND(I305*H305,2)</f>
        <v>0</v>
      </c>
      <c r="K305" s="259" t="s">
        <v>139</v>
      </c>
      <c r="L305" s="264"/>
      <c r="M305" s="265" t="s">
        <v>19</v>
      </c>
      <c r="N305" s="266" t="s">
        <v>49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160</v>
      </c>
      <c r="AT305" s="217" t="s">
        <v>358</v>
      </c>
      <c r="AU305" s="217" t="s">
        <v>88</v>
      </c>
      <c r="AY305" s="19" t="s">
        <v>133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86</v>
      </c>
      <c r="BK305" s="218">
        <f>ROUND(I305*H305,2)</f>
        <v>0</v>
      </c>
      <c r="BL305" s="19" t="s">
        <v>140</v>
      </c>
      <c r="BM305" s="217" t="s">
        <v>405</v>
      </c>
    </row>
    <row r="306" spans="1:51" s="13" customFormat="1" ht="12">
      <c r="A306" s="13"/>
      <c r="B306" s="224"/>
      <c r="C306" s="225"/>
      <c r="D306" s="226" t="s">
        <v>143</v>
      </c>
      <c r="E306" s="227" t="s">
        <v>19</v>
      </c>
      <c r="F306" s="228" t="s">
        <v>406</v>
      </c>
      <c r="G306" s="225"/>
      <c r="H306" s="229">
        <v>58.8</v>
      </c>
      <c r="I306" s="230"/>
      <c r="J306" s="225"/>
      <c r="K306" s="225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143</v>
      </c>
      <c r="AU306" s="235" t="s">
        <v>88</v>
      </c>
      <c r="AV306" s="13" t="s">
        <v>88</v>
      </c>
      <c r="AW306" s="13" t="s">
        <v>37</v>
      </c>
      <c r="AX306" s="13" t="s">
        <v>78</v>
      </c>
      <c r="AY306" s="235" t="s">
        <v>133</v>
      </c>
    </row>
    <row r="307" spans="1:51" s="15" customFormat="1" ht="12">
      <c r="A307" s="15"/>
      <c r="B307" s="246"/>
      <c r="C307" s="247"/>
      <c r="D307" s="226" t="s">
        <v>143</v>
      </c>
      <c r="E307" s="248" t="s">
        <v>19</v>
      </c>
      <c r="F307" s="249" t="s">
        <v>146</v>
      </c>
      <c r="G307" s="247"/>
      <c r="H307" s="250">
        <v>58.8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6" t="s">
        <v>143</v>
      </c>
      <c r="AU307" s="256" t="s">
        <v>88</v>
      </c>
      <c r="AV307" s="15" t="s">
        <v>140</v>
      </c>
      <c r="AW307" s="15" t="s">
        <v>37</v>
      </c>
      <c r="AX307" s="15" t="s">
        <v>86</v>
      </c>
      <c r="AY307" s="256" t="s">
        <v>133</v>
      </c>
    </row>
    <row r="308" spans="1:65" s="2" customFormat="1" ht="37.8" customHeight="1">
      <c r="A308" s="40"/>
      <c r="B308" s="41"/>
      <c r="C308" s="206" t="s">
        <v>259</v>
      </c>
      <c r="D308" s="206" t="s">
        <v>135</v>
      </c>
      <c r="E308" s="207" t="s">
        <v>407</v>
      </c>
      <c r="F308" s="208" t="s">
        <v>408</v>
      </c>
      <c r="G308" s="209" t="s">
        <v>230</v>
      </c>
      <c r="H308" s="210">
        <v>4</v>
      </c>
      <c r="I308" s="211"/>
      <c r="J308" s="212">
        <f>ROUND(I308*H308,2)</f>
        <v>0</v>
      </c>
      <c r="K308" s="208" t="s">
        <v>139</v>
      </c>
      <c r="L308" s="46"/>
      <c r="M308" s="213" t="s">
        <v>19</v>
      </c>
      <c r="N308" s="214" t="s">
        <v>49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140</v>
      </c>
      <c r="AT308" s="217" t="s">
        <v>135</v>
      </c>
      <c r="AU308" s="217" t="s">
        <v>88</v>
      </c>
      <c r="AY308" s="19" t="s">
        <v>133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86</v>
      </c>
      <c r="BK308" s="218">
        <f>ROUND(I308*H308,2)</f>
        <v>0</v>
      </c>
      <c r="BL308" s="19" t="s">
        <v>140</v>
      </c>
      <c r="BM308" s="217" t="s">
        <v>409</v>
      </c>
    </row>
    <row r="309" spans="1:47" s="2" customFormat="1" ht="12">
      <c r="A309" s="40"/>
      <c r="B309" s="41"/>
      <c r="C309" s="42"/>
      <c r="D309" s="219" t="s">
        <v>141</v>
      </c>
      <c r="E309" s="42"/>
      <c r="F309" s="220" t="s">
        <v>410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141</v>
      </c>
      <c r="AU309" s="19" t="s">
        <v>88</v>
      </c>
    </row>
    <row r="310" spans="1:51" s="13" customFormat="1" ht="12">
      <c r="A310" s="13"/>
      <c r="B310" s="224"/>
      <c r="C310" s="225"/>
      <c r="D310" s="226" t="s">
        <v>143</v>
      </c>
      <c r="E310" s="227" t="s">
        <v>19</v>
      </c>
      <c r="F310" s="228" t="s">
        <v>411</v>
      </c>
      <c r="G310" s="225"/>
      <c r="H310" s="229">
        <v>4</v>
      </c>
      <c r="I310" s="230"/>
      <c r="J310" s="225"/>
      <c r="K310" s="225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143</v>
      </c>
      <c r="AU310" s="235" t="s">
        <v>88</v>
      </c>
      <c r="AV310" s="13" t="s">
        <v>88</v>
      </c>
      <c r="AW310" s="13" t="s">
        <v>37</v>
      </c>
      <c r="AX310" s="13" t="s">
        <v>78</v>
      </c>
      <c r="AY310" s="235" t="s">
        <v>133</v>
      </c>
    </row>
    <row r="311" spans="1:51" s="14" customFormat="1" ht="12">
      <c r="A311" s="14"/>
      <c r="B311" s="236"/>
      <c r="C311" s="237"/>
      <c r="D311" s="226" t="s">
        <v>143</v>
      </c>
      <c r="E311" s="238" t="s">
        <v>19</v>
      </c>
      <c r="F311" s="239" t="s">
        <v>145</v>
      </c>
      <c r="G311" s="237"/>
      <c r="H311" s="238" t="s">
        <v>19</v>
      </c>
      <c r="I311" s="240"/>
      <c r="J311" s="237"/>
      <c r="K311" s="237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143</v>
      </c>
      <c r="AU311" s="245" t="s">
        <v>88</v>
      </c>
      <c r="AV311" s="14" t="s">
        <v>86</v>
      </c>
      <c r="AW311" s="14" t="s">
        <v>37</v>
      </c>
      <c r="AX311" s="14" t="s">
        <v>78</v>
      </c>
      <c r="AY311" s="245" t="s">
        <v>133</v>
      </c>
    </row>
    <row r="312" spans="1:51" s="15" customFormat="1" ht="12">
      <c r="A312" s="15"/>
      <c r="B312" s="246"/>
      <c r="C312" s="247"/>
      <c r="D312" s="226" t="s">
        <v>143</v>
      </c>
      <c r="E312" s="248" t="s">
        <v>19</v>
      </c>
      <c r="F312" s="249" t="s">
        <v>146</v>
      </c>
      <c r="G312" s="247"/>
      <c r="H312" s="250">
        <v>4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6" t="s">
        <v>143</v>
      </c>
      <c r="AU312" s="256" t="s">
        <v>88</v>
      </c>
      <c r="AV312" s="15" t="s">
        <v>140</v>
      </c>
      <c r="AW312" s="15" t="s">
        <v>37</v>
      </c>
      <c r="AX312" s="15" t="s">
        <v>86</v>
      </c>
      <c r="AY312" s="256" t="s">
        <v>133</v>
      </c>
    </row>
    <row r="313" spans="1:65" s="2" customFormat="1" ht="33" customHeight="1">
      <c r="A313" s="40"/>
      <c r="B313" s="41"/>
      <c r="C313" s="206" t="s">
        <v>264</v>
      </c>
      <c r="D313" s="206" t="s">
        <v>135</v>
      </c>
      <c r="E313" s="207" t="s">
        <v>412</v>
      </c>
      <c r="F313" s="208" t="s">
        <v>413</v>
      </c>
      <c r="G313" s="209" t="s">
        <v>230</v>
      </c>
      <c r="H313" s="210">
        <v>28</v>
      </c>
      <c r="I313" s="211"/>
      <c r="J313" s="212">
        <f>ROUND(I313*H313,2)</f>
        <v>0</v>
      </c>
      <c r="K313" s="208" t="s">
        <v>139</v>
      </c>
      <c r="L313" s="46"/>
      <c r="M313" s="213" t="s">
        <v>19</v>
      </c>
      <c r="N313" s="214" t="s">
        <v>49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140</v>
      </c>
      <c r="AT313" s="217" t="s">
        <v>135</v>
      </c>
      <c r="AU313" s="217" t="s">
        <v>88</v>
      </c>
      <c r="AY313" s="19" t="s">
        <v>133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86</v>
      </c>
      <c r="BK313" s="218">
        <f>ROUND(I313*H313,2)</f>
        <v>0</v>
      </c>
      <c r="BL313" s="19" t="s">
        <v>140</v>
      </c>
      <c r="BM313" s="217" t="s">
        <v>414</v>
      </c>
    </row>
    <row r="314" spans="1:47" s="2" customFormat="1" ht="12">
      <c r="A314" s="40"/>
      <c r="B314" s="41"/>
      <c r="C314" s="42"/>
      <c r="D314" s="219" t="s">
        <v>141</v>
      </c>
      <c r="E314" s="42"/>
      <c r="F314" s="220" t="s">
        <v>415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141</v>
      </c>
      <c r="AU314" s="19" t="s">
        <v>88</v>
      </c>
    </row>
    <row r="315" spans="1:51" s="13" customFormat="1" ht="12">
      <c r="A315" s="13"/>
      <c r="B315" s="224"/>
      <c r="C315" s="225"/>
      <c r="D315" s="226" t="s">
        <v>143</v>
      </c>
      <c r="E315" s="227" t="s">
        <v>19</v>
      </c>
      <c r="F315" s="228" t="s">
        <v>416</v>
      </c>
      <c r="G315" s="225"/>
      <c r="H315" s="229">
        <v>28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143</v>
      </c>
      <c r="AU315" s="235" t="s">
        <v>88</v>
      </c>
      <c r="AV315" s="13" t="s">
        <v>88</v>
      </c>
      <c r="AW315" s="13" t="s">
        <v>37</v>
      </c>
      <c r="AX315" s="13" t="s">
        <v>78</v>
      </c>
      <c r="AY315" s="235" t="s">
        <v>133</v>
      </c>
    </row>
    <row r="316" spans="1:51" s="15" customFormat="1" ht="12">
      <c r="A316" s="15"/>
      <c r="B316" s="246"/>
      <c r="C316" s="247"/>
      <c r="D316" s="226" t="s">
        <v>143</v>
      </c>
      <c r="E316" s="248" t="s">
        <v>19</v>
      </c>
      <c r="F316" s="249" t="s">
        <v>146</v>
      </c>
      <c r="G316" s="247"/>
      <c r="H316" s="250">
        <v>28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6" t="s">
        <v>143</v>
      </c>
      <c r="AU316" s="256" t="s">
        <v>88</v>
      </c>
      <c r="AV316" s="15" t="s">
        <v>140</v>
      </c>
      <c r="AW316" s="15" t="s">
        <v>37</v>
      </c>
      <c r="AX316" s="15" t="s">
        <v>86</v>
      </c>
      <c r="AY316" s="256" t="s">
        <v>133</v>
      </c>
    </row>
    <row r="317" spans="1:65" s="2" customFormat="1" ht="24.15" customHeight="1">
      <c r="A317" s="40"/>
      <c r="B317" s="41"/>
      <c r="C317" s="206" t="s">
        <v>417</v>
      </c>
      <c r="D317" s="206" t="s">
        <v>135</v>
      </c>
      <c r="E317" s="207" t="s">
        <v>418</v>
      </c>
      <c r="F317" s="208" t="s">
        <v>419</v>
      </c>
      <c r="G317" s="209" t="s">
        <v>230</v>
      </c>
      <c r="H317" s="210">
        <v>448</v>
      </c>
      <c r="I317" s="211"/>
      <c r="J317" s="212">
        <f>ROUND(I317*H317,2)</f>
        <v>0</v>
      </c>
      <c r="K317" s="208" t="s">
        <v>139</v>
      </c>
      <c r="L317" s="46"/>
      <c r="M317" s="213" t="s">
        <v>19</v>
      </c>
      <c r="N317" s="214" t="s">
        <v>49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140</v>
      </c>
      <c r="AT317" s="217" t="s">
        <v>135</v>
      </c>
      <c r="AU317" s="217" t="s">
        <v>88</v>
      </c>
      <c r="AY317" s="19" t="s">
        <v>133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86</v>
      </c>
      <c r="BK317" s="218">
        <f>ROUND(I317*H317,2)</f>
        <v>0</v>
      </c>
      <c r="BL317" s="19" t="s">
        <v>140</v>
      </c>
      <c r="BM317" s="217" t="s">
        <v>420</v>
      </c>
    </row>
    <row r="318" spans="1:47" s="2" customFormat="1" ht="12">
      <c r="A318" s="40"/>
      <c r="B318" s="41"/>
      <c r="C318" s="42"/>
      <c r="D318" s="219" t="s">
        <v>141</v>
      </c>
      <c r="E318" s="42"/>
      <c r="F318" s="220" t="s">
        <v>421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141</v>
      </c>
      <c r="AU318" s="19" t="s">
        <v>88</v>
      </c>
    </row>
    <row r="319" spans="1:51" s="13" customFormat="1" ht="12">
      <c r="A319" s="13"/>
      <c r="B319" s="224"/>
      <c r="C319" s="225"/>
      <c r="D319" s="226" t="s">
        <v>143</v>
      </c>
      <c r="E319" s="227" t="s">
        <v>19</v>
      </c>
      <c r="F319" s="228" t="s">
        <v>422</v>
      </c>
      <c r="G319" s="225"/>
      <c r="H319" s="229">
        <v>448</v>
      </c>
      <c r="I319" s="230"/>
      <c r="J319" s="225"/>
      <c r="K319" s="225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143</v>
      </c>
      <c r="AU319" s="235" t="s">
        <v>88</v>
      </c>
      <c r="AV319" s="13" t="s">
        <v>88</v>
      </c>
      <c r="AW319" s="13" t="s">
        <v>37</v>
      </c>
      <c r="AX319" s="13" t="s">
        <v>78</v>
      </c>
      <c r="AY319" s="235" t="s">
        <v>133</v>
      </c>
    </row>
    <row r="320" spans="1:51" s="14" customFormat="1" ht="12">
      <c r="A320" s="14"/>
      <c r="B320" s="236"/>
      <c r="C320" s="237"/>
      <c r="D320" s="226" t="s">
        <v>143</v>
      </c>
      <c r="E320" s="238" t="s">
        <v>19</v>
      </c>
      <c r="F320" s="239" t="s">
        <v>145</v>
      </c>
      <c r="G320" s="237"/>
      <c r="H320" s="238" t="s">
        <v>19</v>
      </c>
      <c r="I320" s="240"/>
      <c r="J320" s="237"/>
      <c r="K320" s="237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143</v>
      </c>
      <c r="AU320" s="245" t="s">
        <v>88</v>
      </c>
      <c r="AV320" s="14" t="s">
        <v>86</v>
      </c>
      <c r="AW320" s="14" t="s">
        <v>37</v>
      </c>
      <c r="AX320" s="14" t="s">
        <v>78</v>
      </c>
      <c r="AY320" s="245" t="s">
        <v>133</v>
      </c>
    </row>
    <row r="321" spans="1:51" s="15" customFormat="1" ht="12">
      <c r="A321" s="15"/>
      <c r="B321" s="246"/>
      <c r="C321" s="247"/>
      <c r="D321" s="226" t="s">
        <v>143</v>
      </c>
      <c r="E321" s="248" t="s">
        <v>19</v>
      </c>
      <c r="F321" s="249" t="s">
        <v>146</v>
      </c>
      <c r="G321" s="247"/>
      <c r="H321" s="250">
        <v>448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6" t="s">
        <v>143</v>
      </c>
      <c r="AU321" s="256" t="s">
        <v>88</v>
      </c>
      <c r="AV321" s="15" t="s">
        <v>140</v>
      </c>
      <c r="AW321" s="15" t="s">
        <v>37</v>
      </c>
      <c r="AX321" s="15" t="s">
        <v>86</v>
      </c>
      <c r="AY321" s="256" t="s">
        <v>133</v>
      </c>
    </row>
    <row r="322" spans="1:65" s="2" customFormat="1" ht="16.5" customHeight="1">
      <c r="A322" s="40"/>
      <c r="B322" s="41"/>
      <c r="C322" s="206" t="s">
        <v>270</v>
      </c>
      <c r="D322" s="206" t="s">
        <v>135</v>
      </c>
      <c r="E322" s="207" t="s">
        <v>423</v>
      </c>
      <c r="F322" s="208" t="s">
        <v>424</v>
      </c>
      <c r="G322" s="209" t="s">
        <v>425</v>
      </c>
      <c r="H322" s="210">
        <v>1</v>
      </c>
      <c r="I322" s="211"/>
      <c r="J322" s="212">
        <f>ROUND(I322*H322,2)</f>
        <v>0</v>
      </c>
      <c r="K322" s="208" t="s">
        <v>19</v>
      </c>
      <c r="L322" s="46"/>
      <c r="M322" s="213" t="s">
        <v>19</v>
      </c>
      <c r="N322" s="214" t="s">
        <v>49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140</v>
      </c>
      <c r="AT322" s="217" t="s">
        <v>135</v>
      </c>
      <c r="AU322" s="217" t="s">
        <v>88</v>
      </c>
      <c r="AY322" s="19" t="s">
        <v>133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86</v>
      </c>
      <c r="BK322" s="218">
        <f>ROUND(I322*H322,2)</f>
        <v>0</v>
      </c>
      <c r="BL322" s="19" t="s">
        <v>140</v>
      </c>
      <c r="BM322" s="217" t="s">
        <v>426</v>
      </c>
    </row>
    <row r="323" spans="1:65" s="2" customFormat="1" ht="16.5" customHeight="1">
      <c r="A323" s="40"/>
      <c r="B323" s="41"/>
      <c r="C323" s="206" t="s">
        <v>427</v>
      </c>
      <c r="D323" s="206" t="s">
        <v>135</v>
      </c>
      <c r="E323" s="207" t="s">
        <v>428</v>
      </c>
      <c r="F323" s="208" t="s">
        <v>429</v>
      </c>
      <c r="G323" s="209" t="s">
        <v>250</v>
      </c>
      <c r="H323" s="210">
        <v>31.5</v>
      </c>
      <c r="I323" s="211"/>
      <c r="J323" s="212">
        <f>ROUND(I323*H323,2)</f>
        <v>0</v>
      </c>
      <c r="K323" s="208" t="s">
        <v>139</v>
      </c>
      <c r="L323" s="46"/>
      <c r="M323" s="213" t="s">
        <v>19</v>
      </c>
      <c r="N323" s="214" t="s">
        <v>49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140</v>
      </c>
      <c r="AT323" s="217" t="s">
        <v>135</v>
      </c>
      <c r="AU323" s="217" t="s">
        <v>88</v>
      </c>
      <c r="AY323" s="19" t="s">
        <v>133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86</v>
      </c>
      <c r="BK323" s="218">
        <f>ROUND(I323*H323,2)</f>
        <v>0</v>
      </c>
      <c r="BL323" s="19" t="s">
        <v>140</v>
      </c>
      <c r="BM323" s="217" t="s">
        <v>430</v>
      </c>
    </row>
    <row r="324" spans="1:47" s="2" customFormat="1" ht="12">
      <c r="A324" s="40"/>
      <c r="B324" s="41"/>
      <c r="C324" s="42"/>
      <c r="D324" s="219" t="s">
        <v>141</v>
      </c>
      <c r="E324" s="42"/>
      <c r="F324" s="220" t="s">
        <v>431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141</v>
      </c>
      <c r="AU324" s="19" t="s">
        <v>88</v>
      </c>
    </row>
    <row r="325" spans="1:51" s="13" customFormat="1" ht="12">
      <c r="A325" s="13"/>
      <c r="B325" s="224"/>
      <c r="C325" s="225"/>
      <c r="D325" s="226" t="s">
        <v>143</v>
      </c>
      <c r="E325" s="227" t="s">
        <v>19</v>
      </c>
      <c r="F325" s="228" t="s">
        <v>432</v>
      </c>
      <c r="G325" s="225"/>
      <c r="H325" s="229">
        <v>31.5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143</v>
      </c>
      <c r="AU325" s="235" t="s">
        <v>88</v>
      </c>
      <c r="AV325" s="13" t="s">
        <v>88</v>
      </c>
      <c r="AW325" s="13" t="s">
        <v>37</v>
      </c>
      <c r="AX325" s="13" t="s">
        <v>78</v>
      </c>
      <c r="AY325" s="235" t="s">
        <v>133</v>
      </c>
    </row>
    <row r="326" spans="1:51" s="14" customFormat="1" ht="12">
      <c r="A326" s="14"/>
      <c r="B326" s="236"/>
      <c r="C326" s="237"/>
      <c r="D326" s="226" t="s">
        <v>143</v>
      </c>
      <c r="E326" s="238" t="s">
        <v>19</v>
      </c>
      <c r="F326" s="239" t="s">
        <v>145</v>
      </c>
      <c r="G326" s="237"/>
      <c r="H326" s="238" t="s">
        <v>19</v>
      </c>
      <c r="I326" s="240"/>
      <c r="J326" s="237"/>
      <c r="K326" s="237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143</v>
      </c>
      <c r="AU326" s="245" t="s">
        <v>88</v>
      </c>
      <c r="AV326" s="14" t="s">
        <v>86</v>
      </c>
      <c r="AW326" s="14" t="s">
        <v>37</v>
      </c>
      <c r="AX326" s="14" t="s">
        <v>78</v>
      </c>
      <c r="AY326" s="245" t="s">
        <v>133</v>
      </c>
    </row>
    <row r="327" spans="1:51" s="15" customFormat="1" ht="12">
      <c r="A327" s="15"/>
      <c r="B327" s="246"/>
      <c r="C327" s="247"/>
      <c r="D327" s="226" t="s">
        <v>143</v>
      </c>
      <c r="E327" s="248" t="s">
        <v>19</v>
      </c>
      <c r="F327" s="249" t="s">
        <v>146</v>
      </c>
      <c r="G327" s="247"/>
      <c r="H327" s="250">
        <v>31.5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6" t="s">
        <v>143</v>
      </c>
      <c r="AU327" s="256" t="s">
        <v>88</v>
      </c>
      <c r="AV327" s="15" t="s">
        <v>140</v>
      </c>
      <c r="AW327" s="15" t="s">
        <v>37</v>
      </c>
      <c r="AX327" s="15" t="s">
        <v>86</v>
      </c>
      <c r="AY327" s="256" t="s">
        <v>133</v>
      </c>
    </row>
    <row r="328" spans="1:65" s="2" customFormat="1" ht="16.5" customHeight="1">
      <c r="A328" s="40"/>
      <c r="B328" s="41"/>
      <c r="C328" s="206" t="s">
        <v>276</v>
      </c>
      <c r="D328" s="206" t="s">
        <v>135</v>
      </c>
      <c r="E328" s="207" t="s">
        <v>433</v>
      </c>
      <c r="F328" s="208" t="s">
        <v>434</v>
      </c>
      <c r="G328" s="209" t="s">
        <v>250</v>
      </c>
      <c r="H328" s="210">
        <v>86</v>
      </c>
      <c r="I328" s="211"/>
      <c r="J328" s="212">
        <f>ROUND(I328*H328,2)</f>
        <v>0</v>
      </c>
      <c r="K328" s="208" t="s">
        <v>139</v>
      </c>
      <c r="L328" s="46"/>
      <c r="M328" s="213" t="s">
        <v>19</v>
      </c>
      <c r="N328" s="214" t="s">
        <v>49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140</v>
      </c>
      <c r="AT328" s="217" t="s">
        <v>135</v>
      </c>
      <c r="AU328" s="217" t="s">
        <v>88</v>
      </c>
      <c r="AY328" s="19" t="s">
        <v>133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86</v>
      </c>
      <c r="BK328" s="218">
        <f>ROUND(I328*H328,2)</f>
        <v>0</v>
      </c>
      <c r="BL328" s="19" t="s">
        <v>140</v>
      </c>
      <c r="BM328" s="217" t="s">
        <v>435</v>
      </c>
    </row>
    <row r="329" spans="1:47" s="2" customFormat="1" ht="12">
      <c r="A329" s="40"/>
      <c r="B329" s="41"/>
      <c r="C329" s="42"/>
      <c r="D329" s="219" t="s">
        <v>141</v>
      </c>
      <c r="E329" s="42"/>
      <c r="F329" s="220" t="s">
        <v>436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141</v>
      </c>
      <c r="AU329" s="19" t="s">
        <v>88</v>
      </c>
    </row>
    <row r="330" spans="1:51" s="13" customFormat="1" ht="12">
      <c r="A330" s="13"/>
      <c r="B330" s="224"/>
      <c r="C330" s="225"/>
      <c r="D330" s="226" t="s">
        <v>143</v>
      </c>
      <c r="E330" s="227" t="s">
        <v>19</v>
      </c>
      <c r="F330" s="228" t="s">
        <v>354</v>
      </c>
      <c r="G330" s="225"/>
      <c r="H330" s="229">
        <v>86</v>
      </c>
      <c r="I330" s="230"/>
      <c r="J330" s="225"/>
      <c r="K330" s="225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143</v>
      </c>
      <c r="AU330" s="235" t="s">
        <v>88</v>
      </c>
      <c r="AV330" s="13" t="s">
        <v>88</v>
      </c>
      <c r="AW330" s="13" t="s">
        <v>37</v>
      </c>
      <c r="AX330" s="13" t="s">
        <v>78</v>
      </c>
      <c r="AY330" s="235" t="s">
        <v>133</v>
      </c>
    </row>
    <row r="331" spans="1:51" s="14" customFormat="1" ht="12">
      <c r="A331" s="14"/>
      <c r="B331" s="236"/>
      <c r="C331" s="237"/>
      <c r="D331" s="226" t="s">
        <v>143</v>
      </c>
      <c r="E331" s="238" t="s">
        <v>19</v>
      </c>
      <c r="F331" s="239" t="s">
        <v>437</v>
      </c>
      <c r="G331" s="237"/>
      <c r="H331" s="238" t="s">
        <v>19</v>
      </c>
      <c r="I331" s="240"/>
      <c r="J331" s="237"/>
      <c r="K331" s="237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143</v>
      </c>
      <c r="AU331" s="245" t="s">
        <v>88</v>
      </c>
      <c r="AV331" s="14" t="s">
        <v>86</v>
      </c>
      <c r="AW331" s="14" t="s">
        <v>37</v>
      </c>
      <c r="AX331" s="14" t="s">
        <v>78</v>
      </c>
      <c r="AY331" s="245" t="s">
        <v>133</v>
      </c>
    </row>
    <row r="332" spans="1:51" s="15" customFormat="1" ht="12">
      <c r="A332" s="15"/>
      <c r="B332" s="246"/>
      <c r="C332" s="247"/>
      <c r="D332" s="226" t="s">
        <v>143</v>
      </c>
      <c r="E332" s="248" t="s">
        <v>19</v>
      </c>
      <c r="F332" s="249" t="s">
        <v>146</v>
      </c>
      <c r="G332" s="247"/>
      <c r="H332" s="250">
        <v>86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143</v>
      </c>
      <c r="AU332" s="256" t="s">
        <v>88</v>
      </c>
      <c r="AV332" s="15" t="s">
        <v>140</v>
      </c>
      <c r="AW332" s="15" t="s">
        <v>37</v>
      </c>
      <c r="AX332" s="15" t="s">
        <v>86</v>
      </c>
      <c r="AY332" s="256" t="s">
        <v>133</v>
      </c>
    </row>
    <row r="333" spans="1:65" s="2" customFormat="1" ht="16.5" customHeight="1">
      <c r="A333" s="40"/>
      <c r="B333" s="41"/>
      <c r="C333" s="257" t="s">
        <v>438</v>
      </c>
      <c r="D333" s="257" t="s">
        <v>358</v>
      </c>
      <c r="E333" s="258" t="s">
        <v>439</v>
      </c>
      <c r="F333" s="259" t="s">
        <v>440</v>
      </c>
      <c r="G333" s="260" t="s">
        <v>338</v>
      </c>
      <c r="H333" s="261">
        <v>24.12</v>
      </c>
      <c r="I333" s="262"/>
      <c r="J333" s="263">
        <f>ROUND(I333*H333,2)</f>
        <v>0</v>
      </c>
      <c r="K333" s="259" t="s">
        <v>139</v>
      </c>
      <c r="L333" s="264"/>
      <c r="M333" s="265" t="s">
        <v>19</v>
      </c>
      <c r="N333" s="266" t="s">
        <v>49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160</v>
      </c>
      <c r="AT333" s="217" t="s">
        <v>358</v>
      </c>
      <c r="AU333" s="217" t="s">
        <v>88</v>
      </c>
      <c r="AY333" s="19" t="s">
        <v>133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86</v>
      </c>
      <c r="BK333" s="218">
        <f>ROUND(I333*H333,2)</f>
        <v>0</v>
      </c>
      <c r="BL333" s="19" t="s">
        <v>140</v>
      </c>
      <c r="BM333" s="217" t="s">
        <v>441</v>
      </c>
    </row>
    <row r="334" spans="1:65" s="2" customFormat="1" ht="24.15" customHeight="1">
      <c r="A334" s="40"/>
      <c r="B334" s="41"/>
      <c r="C334" s="206" t="s">
        <v>442</v>
      </c>
      <c r="D334" s="206" t="s">
        <v>135</v>
      </c>
      <c r="E334" s="207" t="s">
        <v>443</v>
      </c>
      <c r="F334" s="208" t="s">
        <v>444</v>
      </c>
      <c r="G334" s="209" t="s">
        <v>230</v>
      </c>
      <c r="H334" s="210">
        <v>168</v>
      </c>
      <c r="I334" s="211"/>
      <c r="J334" s="212">
        <f>ROUND(I334*H334,2)</f>
        <v>0</v>
      </c>
      <c r="K334" s="208" t="s">
        <v>139</v>
      </c>
      <c r="L334" s="46"/>
      <c r="M334" s="213" t="s">
        <v>19</v>
      </c>
      <c r="N334" s="214" t="s">
        <v>49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140</v>
      </c>
      <c r="AT334" s="217" t="s">
        <v>135</v>
      </c>
      <c r="AU334" s="217" t="s">
        <v>88</v>
      </c>
      <c r="AY334" s="19" t="s">
        <v>133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86</v>
      </c>
      <c r="BK334" s="218">
        <f>ROUND(I334*H334,2)</f>
        <v>0</v>
      </c>
      <c r="BL334" s="19" t="s">
        <v>140</v>
      </c>
      <c r="BM334" s="217" t="s">
        <v>445</v>
      </c>
    </row>
    <row r="335" spans="1:47" s="2" customFormat="1" ht="12">
      <c r="A335" s="40"/>
      <c r="B335" s="41"/>
      <c r="C335" s="42"/>
      <c r="D335" s="219" t="s">
        <v>141</v>
      </c>
      <c r="E335" s="42"/>
      <c r="F335" s="220" t="s">
        <v>446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141</v>
      </c>
      <c r="AU335" s="19" t="s">
        <v>88</v>
      </c>
    </row>
    <row r="336" spans="1:51" s="13" customFormat="1" ht="12">
      <c r="A336" s="13"/>
      <c r="B336" s="224"/>
      <c r="C336" s="225"/>
      <c r="D336" s="226" t="s">
        <v>143</v>
      </c>
      <c r="E336" s="227" t="s">
        <v>19</v>
      </c>
      <c r="F336" s="228" t="s">
        <v>447</v>
      </c>
      <c r="G336" s="225"/>
      <c r="H336" s="229">
        <v>168</v>
      </c>
      <c r="I336" s="230"/>
      <c r="J336" s="225"/>
      <c r="K336" s="225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143</v>
      </c>
      <c r="AU336" s="235" t="s">
        <v>88</v>
      </c>
      <c r="AV336" s="13" t="s">
        <v>88</v>
      </c>
      <c r="AW336" s="13" t="s">
        <v>37</v>
      </c>
      <c r="AX336" s="13" t="s">
        <v>78</v>
      </c>
      <c r="AY336" s="235" t="s">
        <v>133</v>
      </c>
    </row>
    <row r="337" spans="1:51" s="14" customFormat="1" ht="12">
      <c r="A337" s="14"/>
      <c r="B337" s="236"/>
      <c r="C337" s="237"/>
      <c r="D337" s="226" t="s">
        <v>143</v>
      </c>
      <c r="E337" s="238" t="s">
        <v>19</v>
      </c>
      <c r="F337" s="239" t="s">
        <v>145</v>
      </c>
      <c r="G337" s="237"/>
      <c r="H337" s="238" t="s">
        <v>19</v>
      </c>
      <c r="I337" s="240"/>
      <c r="J337" s="237"/>
      <c r="K337" s="237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143</v>
      </c>
      <c r="AU337" s="245" t="s">
        <v>88</v>
      </c>
      <c r="AV337" s="14" t="s">
        <v>86</v>
      </c>
      <c r="AW337" s="14" t="s">
        <v>37</v>
      </c>
      <c r="AX337" s="14" t="s">
        <v>78</v>
      </c>
      <c r="AY337" s="245" t="s">
        <v>133</v>
      </c>
    </row>
    <row r="338" spans="1:51" s="15" customFormat="1" ht="12">
      <c r="A338" s="15"/>
      <c r="B338" s="246"/>
      <c r="C338" s="247"/>
      <c r="D338" s="226" t="s">
        <v>143</v>
      </c>
      <c r="E338" s="248" t="s">
        <v>19</v>
      </c>
      <c r="F338" s="249" t="s">
        <v>146</v>
      </c>
      <c r="G338" s="247"/>
      <c r="H338" s="250">
        <v>168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6" t="s">
        <v>143</v>
      </c>
      <c r="AU338" s="256" t="s">
        <v>88</v>
      </c>
      <c r="AV338" s="15" t="s">
        <v>140</v>
      </c>
      <c r="AW338" s="15" t="s">
        <v>37</v>
      </c>
      <c r="AX338" s="15" t="s">
        <v>86</v>
      </c>
      <c r="AY338" s="256" t="s">
        <v>133</v>
      </c>
    </row>
    <row r="339" spans="1:65" s="2" customFormat="1" ht="16.5" customHeight="1">
      <c r="A339" s="40"/>
      <c r="B339" s="41"/>
      <c r="C339" s="257" t="s">
        <v>448</v>
      </c>
      <c r="D339" s="257" t="s">
        <v>358</v>
      </c>
      <c r="E339" s="258" t="s">
        <v>449</v>
      </c>
      <c r="F339" s="259" t="s">
        <v>450</v>
      </c>
      <c r="G339" s="260" t="s">
        <v>230</v>
      </c>
      <c r="H339" s="261">
        <v>184.8</v>
      </c>
      <c r="I339" s="262"/>
      <c r="J339" s="263">
        <f>ROUND(I339*H339,2)</f>
        <v>0</v>
      </c>
      <c r="K339" s="259" t="s">
        <v>19</v>
      </c>
      <c r="L339" s="264"/>
      <c r="M339" s="265" t="s">
        <v>19</v>
      </c>
      <c r="N339" s="266" t="s">
        <v>49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160</v>
      </c>
      <c r="AT339" s="217" t="s">
        <v>358</v>
      </c>
      <c r="AU339" s="217" t="s">
        <v>88</v>
      </c>
      <c r="AY339" s="19" t="s">
        <v>133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86</v>
      </c>
      <c r="BK339" s="218">
        <f>ROUND(I339*H339,2)</f>
        <v>0</v>
      </c>
      <c r="BL339" s="19" t="s">
        <v>140</v>
      </c>
      <c r="BM339" s="217" t="s">
        <v>451</v>
      </c>
    </row>
    <row r="340" spans="1:51" s="13" customFormat="1" ht="12">
      <c r="A340" s="13"/>
      <c r="B340" s="224"/>
      <c r="C340" s="225"/>
      <c r="D340" s="226" t="s">
        <v>143</v>
      </c>
      <c r="E340" s="227" t="s">
        <v>19</v>
      </c>
      <c r="F340" s="228" t="s">
        <v>452</v>
      </c>
      <c r="G340" s="225"/>
      <c r="H340" s="229">
        <v>184.8</v>
      </c>
      <c r="I340" s="230"/>
      <c r="J340" s="225"/>
      <c r="K340" s="225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143</v>
      </c>
      <c r="AU340" s="235" t="s">
        <v>88</v>
      </c>
      <c r="AV340" s="13" t="s">
        <v>88</v>
      </c>
      <c r="AW340" s="13" t="s">
        <v>37</v>
      </c>
      <c r="AX340" s="13" t="s">
        <v>78</v>
      </c>
      <c r="AY340" s="235" t="s">
        <v>133</v>
      </c>
    </row>
    <row r="341" spans="1:51" s="15" customFormat="1" ht="12">
      <c r="A341" s="15"/>
      <c r="B341" s="246"/>
      <c r="C341" s="247"/>
      <c r="D341" s="226" t="s">
        <v>143</v>
      </c>
      <c r="E341" s="248" t="s">
        <v>19</v>
      </c>
      <c r="F341" s="249" t="s">
        <v>146</v>
      </c>
      <c r="G341" s="247"/>
      <c r="H341" s="250">
        <v>184.8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6" t="s">
        <v>143</v>
      </c>
      <c r="AU341" s="256" t="s">
        <v>88</v>
      </c>
      <c r="AV341" s="15" t="s">
        <v>140</v>
      </c>
      <c r="AW341" s="15" t="s">
        <v>37</v>
      </c>
      <c r="AX341" s="15" t="s">
        <v>86</v>
      </c>
      <c r="AY341" s="256" t="s">
        <v>133</v>
      </c>
    </row>
    <row r="342" spans="1:65" s="2" customFormat="1" ht="24.15" customHeight="1">
      <c r="A342" s="40"/>
      <c r="B342" s="41"/>
      <c r="C342" s="206" t="s">
        <v>453</v>
      </c>
      <c r="D342" s="206" t="s">
        <v>135</v>
      </c>
      <c r="E342" s="207" t="s">
        <v>454</v>
      </c>
      <c r="F342" s="208" t="s">
        <v>455</v>
      </c>
      <c r="G342" s="209" t="s">
        <v>230</v>
      </c>
      <c r="H342" s="210">
        <v>280</v>
      </c>
      <c r="I342" s="211"/>
      <c r="J342" s="212">
        <f>ROUND(I342*H342,2)</f>
        <v>0</v>
      </c>
      <c r="K342" s="208" t="s">
        <v>139</v>
      </c>
      <c r="L342" s="46"/>
      <c r="M342" s="213" t="s">
        <v>19</v>
      </c>
      <c r="N342" s="214" t="s">
        <v>49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140</v>
      </c>
      <c r="AT342" s="217" t="s">
        <v>135</v>
      </c>
      <c r="AU342" s="217" t="s">
        <v>88</v>
      </c>
      <c r="AY342" s="19" t="s">
        <v>133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86</v>
      </c>
      <c r="BK342" s="218">
        <f>ROUND(I342*H342,2)</f>
        <v>0</v>
      </c>
      <c r="BL342" s="19" t="s">
        <v>140</v>
      </c>
      <c r="BM342" s="217" t="s">
        <v>456</v>
      </c>
    </row>
    <row r="343" spans="1:47" s="2" customFormat="1" ht="12">
      <c r="A343" s="40"/>
      <c r="B343" s="41"/>
      <c r="C343" s="42"/>
      <c r="D343" s="219" t="s">
        <v>141</v>
      </c>
      <c r="E343" s="42"/>
      <c r="F343" s="220" t="s">
        <v>457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141</v>
      </c>
      <c r="AU343" s="19" t="s">
        <v>88</v>
      </c>
    </row>
    <row r="344" spans="1:51" s="13" customFormat="1" ht="12">
      <c r="A344" s="13"/>
      <c r="B344" s="224"/>
      <c r="C344" s="225"/>
      <c r="D344" s="226" t="s">
        <v>143</v>
      </c>
      <c r="E344" s="227" t="s">
        <v>19</v>
      </c>
      <c r="F344" s="228" t="s">
        <v>458</v>
      </c>
      <c r="G344" s="225"/>
      <c r="H344" s="229">
        <v>280</v>
      </c>
      <c r="I344" s="230"/>
      <c r="J344" s="225"/>
      <c r="K344" s="225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143</v>
      </c>
      <c r="AU344" s="235" t="s">
        <v>88</v>
      </c>
      <c r="AV344" s="13" t="s">
        <v>88</v>
      </c>
      <c r="AW344" s="13" t="s">
        <v>37</v>
      </c>
      <c r="AX344" s="13" t="s">
        <v>78</v>
      </c>
      <c r="AY344" s="235" t="s">
        <v>133</v>
      </c>
    </row>
    <row r="345" spans="1:51" s="14" customFormat="1" ht="12">
      <c r="A345" s="14"/>
      <c r="B345" s="236"/>
      <c r="C345" s="237"/>
      <c r="D345" s="226" t="s">
        <v>143</v>
      </c>
      <c r="E345" s="238" t="s">
        <v>19</v>
      </c>
      <c r="F345" s="239" t="s">
        <v>145</v>
      </c>
      <c r="G345" s="237"/>
      <c r="H345" s="238" t="s">
        <v>19</v>
      </c>
      <c r="I345" s="240"/>
      <c r="J345" s="237"/>
      <c r="K345" s="237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143</v>
      </c>
      <c r="AU345" s="245" t="s">
        <v>88</v>
      </c>
      <c r="AV345" s="14" t="s">
        <v>86</v>
      </c>
      <c r="AW345" s="14" t="s">
        <v>37</v>
      </c>
      <c r="AX345" s="14" t="s">
        <v>78</v>
      </c>
      <c r="AY345" s="245" t="s">
        <v>133</v>
      </c>
    </row>
    <row r="346" spans="1:51" s="15" customFormat="1" ht="12">
      <c r="A346" s="15"/>
      <c r="B346" s="246"/>
      <c r="C346" s="247"/>
      <c r="D346" s="226" t="s">
        <v>143</v>
      </c>
      <c r="E346" s="248" t="s">
        <v>19</v>
      </c>
      <c r="F346" s="249" t="s">
        <v>146</v>
      </c>
      <c r="G346" s="247"/>
      <c r="H346" s="250">
        <v>280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6" t="s">
        <v>143</v>
      </c>
      <c r="AU346" s="256" t="s">
        <v>88</v>
      </c>
      <c r="AV346" s="15" t="s">
        <v>140</v>
      </c>
      <c r="AW346" s="15" t="s">
        <v>37</v>
      </c>
      <c r="AX346" s="15" t="s">
        <v>86</v>
      </c>
      <c r="AY346" s="256" t="s">
        <v>133</v>
      </c>
    </row>
    <row r="347" spans="1:65" s="2" customFormat="1" ht="16.5" customHeight="1">
      <c r="A347" s="40"/>
      <c r="B347" s="41"/>
      <c r="C347" s="257" t="s">
        <v>459</v>
      </c>
      <c r="D347" s="257" t="s">
        <v>358</v>
      </c>
      <c r="E347" s="258" t="s">
        <v>449</v>
      </c>
      <c r="F347" s="259" t="s">
        <v>450</v>
      </c>
      <c r="G347" s="260" t="s">
        <v>230</v>
      </c>
      <c r="H347" s="261">
        <v>308</v>
      </c>
      <c r="I347" s="262"/>
      <c r="J347" s="263">
        <f>ROUND(I347*H347,2)</f>
        <v>0</v>
      </c>
      <c r="K347" s="259" t="s">
        <v>19</v>
      </c>
      <c r="L347" s="264"/>
      <c r="M347" s="265" t="s">
        <v>19</v>
      </c>
      <c r="N347" s="266" t="s">
        <v>49</v>
      </c>
      <c r="O347" s="86"/>
      <c r="P347" s="215">
        <f>O347*H347</f>
        <v>0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160</v>
      </c>
      <c r="AT347" s="217" t="s">
        <v>358</v>
      </c>
      <c r="AU347" s="217" t="s">
        <v>88</v>
      </c>
      <c r="AY347" s="19" t="s">
        <v>133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86</v>
      </c>
      <c r="BK347" s="218">
        <f>ROUND(I347*H347,2)</f>
        <v>0</v>
      </c>
      <c r="BL347" s="19" t="s">
        <v>140</v>
      </c>
      <c r="BM347" s="217" t="s">
        <v>460</v>
      </c>
    </row>
    <row r="348" spans="1:51" s="13" customFormat="1" ht="12">
      <c r="A348" s="13"/>
      <c r="B348" s="224"/>
      <c r="C348" s="225"/>
      <c r="D348" s="226" t="s">
        <v>143</v>
      </c>
      <c r="E348" s="227" t="s">
        <v>19</v>
      </c>
      <c r="F348" s="228" t="s">
        <v>461</v>
      </c>
      <c r="G348" s="225"/>
      <c r="H348" s="229">
        <v>308</v>
      </c>
      <c r="I348" s="230"/>
      <c r="J348" s="225"/>
      <c r="K348" s="225"/>
      <c r="L348" s="231"/>
      <c r="M348" s="232"/>
      <c r="N348" s="233"/>
      <c r="O348" s="233"/>
      <c r="P348" s="233"/>
      <c r="Q348" s="233"/>
      <c r="R348" s="233"/>
      <c r="S348" s="233"/>
      <c r="T348" s="23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5" t="s">
        <v>143</v>
      </c>
      <c r="AU348" s="235" t="s">
        <v>88</v>
      </c>
      <c r="AV348" s="13" t="s">
        <v>88</v>
      </c>
      <c r="AW348" s="13" t="s">
        <v>37</v>
      </c>
      <c r="AX348" s="13" t="s">
        <v>78</v>
      </c>
      <c r="AY348" s="235" t="s">
        <v>133</v>
      </c>
    </row>
    <row r="349" spans="1:51" s="15" customFormat="1" ht="12">
      <c r="A349" s="15"/>
      <c r="B349" s="246"/>
      <c r="C349" s="247"/>
      <c r="D349" s="226" t="s">
        <v>143</v>
      </c>
      <c r="E349" s="248" t="s">
        <v>19</v>
      </c>
      <c r="F349" s="249" t="s">
        <v>146</v>
      </c>
      <c r="G349" s="247"/>
      <c r="H349" s="250">
        <v>308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6" t="s">
        <v>143</v>
      </c>
      <c r="AU349" s="256" t="s">
        <v>88</v>
      </c>
      <c r="AV349" s="15" t="s">
        <v>140</v>
      </c>
      <c r="AW349" s="15" t="s">
        <v>37</v>
      </c>
      <c r="AX349" s="15" t="s">
        <v>86</v>
      </c>
      <c r="AY349" s="256" t="s">
        <v>133</v>
      </c>
    </row>
    <row r="350" spans="1:65" s="2" customFormat="1" ht="16.5" customHeight="1">
      <c r="A350" s="40"/>
      <c r="B350" s="41"/>
      <c r="C350" s="206" t="s">
        <v>287</v>
      </c>
      <c r="D350" s="206" t="s">
        <v>135</v>
      </c>
      <c r="E350" s="207" t="s">
        <v>462</v>
      </c>
      <c r="F350" s="208" t="s">
        <v>463</v>
      </c>
      <c r="G350" s="209" t="s">
        <v>154</v>
      </c>
      <c r="H350" s="210">
        <v>56</v>
      </c>
      <c r="I350" s="211"/>
      <c r="J350" s="212">
        <f>ROUND(I350*H350,2)</f>
        <v>0</v>
      </c>
      <c r="K350" s="208" t="s">
        <v>139</v>
      </c>
      <c r="L350" s="46"/>
      <c r="M350" s="213" t="s">
        <v>19</v>
      </c>
      <c r="N350" s="214" t="s">
        <v>49</v>
      </c>
      <c r="O350" s="86"/>
      <c r="P350" s="215">
        <f>O350*H350</f>
        <v>0</v>
      </c>
      <c r="Q350" s="215">
        <v>0</v>
      </c>
      <c r="R350" s="215">
        <f>Q350*H350</f>
        <v>0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140</v>
      </c>
      <c r="AT350" s="217" t="s">
        <v>135</v>
      </c>
      <c r="AU350" s="217" t="s">
        <v>88</v>
      </c>
      <c r="AY350" s="19" t="s">
        <v>133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86</v>
      </c>
      <c r="BK350" s="218">
        <f>ROUND(I350*H350,2)</f>
        <v>0</v>
      </c>
      <c r="BL350" s="19" t="s">
        <v>140</v>
      </c>
      <c r="BM350" s="217" t="s">
        <v>464</v>
      </c>
    </row>
    <row r="351" spans="1:47" s="2" customFormat="1" ht="12">
      <c r="A351" s="40"/>
      <c r="B351" s="41"/>
      <c r="C351" s="42"/>
      <c r="D351" s="219" t="s">
        <v>141</v>
      </c>
      <c r="E351" s="42"/>
      <c r="F351" s="220" t="s">
        <v>465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141</v>
      </c>
      <c r="AU351" s="19" t="s">
        <v>88</v>
      </c>
    </row>
    <row r="352" spans="1:51" s="13" customFormat="1" ht="12">
      <c r="A352" s="13"/>
      <c r="B352" s="224"/>
      <c r="C352" s="225"/>
      <c r="D352" s="226" t="s">
        <v>143</v>
      </c>
      <c r="E352" s="227" t="s">
        <v>19</v>
      </c>
      <c r="F352" s="228" t="s">
        <v>293</v>
      </c>
      <c r="G352" s="225"/>
      <c r="H352" s="229">
        <v>56</v>
      </c>
      <c r="I352" s="230"/>
      <c r="J352" s="225"/>
      <c r="K352" s="225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143</v>
      </c>
      <c r="AU352" s="235" t="s">
        <v>88</v>
      </c>
      <c r="AV352" s="13" t="s">
        <v>88</v>
      </c>
      <c r="AW352" s="13" t="s">
        <v>37</v>
      </c>
      <c r="AX352" s="13" t="s">
        <v>78</v>
      </c>
      <c r="AY352" s="235" t="s">
        <v>133</v>
      </c>
    </row>
    <row r="353" spans="1:51" s="14" customFormat="1" ht="12">
      <c r="A353" s="14"/>
      <c r="B353" s="236"/>
      <c r="C353" s="237"/>
      <c r="D353" s="226" t="s">
        <v>143</v>
      </c>
      <c r="E353" s="238" t="s">
        <v>19</v>
      </c>
      <c r="F353" s="239" t="s">
        <v>145</v>
      </c>
      <c r="G353" s="237"/>
      <c r="H353" s="238" t="s">
        <v>19</v>
      </c>
      <c r="I353" s="240"/>
      <c r="J353" s="237"/>
      <c r="K353" s="237"/>
      <c r="L353" s="241"/>
      <c r="M353" s="242"/>
      <c r="N353" s="243"/>
      <c r="O353" s="243"/>
      <c r="P353" s="243"/>
      <c r="Q353" s="243"/>
      <c r="R353" s="243"/>
      <c r="S353" s="243"/>
      <c r="T353" s="24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5" t="s">
        <v>143</v>
      </c>
      <c r="AU353" s="245" t="s">
        <v>88</v>
      </c>
      <c r="AV353" s="14" t="s">
        <v>86</v>
      </c>
      <c r="AW353" s="14" t="s">
        <v>37</v>
      </c>
      <c r="AX353" s="14" t="s">
        <v>78</v>
      </c>
      <c r="AY353" s="245" t="s">
        <v>133</v>
      </c>
    </row>
    <row r="354" spans="1:51" s="15" customFormat="1" ht="12">
      <c r="A354" s="15"/>
      <c r="B354" s="246"/>
      <c r="C354" s="247"/>
      <c r="D354" s="226" t="s">
        <v>143</v>
      </c>
      <c r="E354" s="248" t="s">
        <v>19</v>
      </c>
      <c r="F354" s="249" t="s">
        <v>146</v>
      </c>
      <c r="G354" s="247"/>
      <c r="H354" s="250">
        <v>56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6" t="s">
        <v>143</v>
      </c>
      <c r="AU354" s="256" t="s">
        <v>88</v>
      </c>
      <c r="AV354" s="15" t="s">
        <v>140</v>
      </c>
      <c r="AW354" s="15" t="s">
        <v>37</v>
      </c>
      <c r="AX354" s="15" t="s">
        <v>86</v>
      </c>
      <c r="AY354" s="256" t="s">
        <v>133</v>
      </c>
    </row>
    <row r="355" spans="1:65" s="2" customFormat="1" ht="16.5" customHeight="1">
      <c r="A355" s="40"/>
      <c r="B355" s="41"/>
      <c r="C355" s="257" t="s">
        <v>466</v>
      </c>
      <c r="D355" s="257" t="s">
        <v>358</v>
      </c>
      <c r="E355" s="258" t="s">
        <v>467</v>
      </c>
      <c r="F355" s="259" t="s">
        <v>468</v>
      </c>
      <c r="G355" s="260" t="s">
        <v>338</v>
      </c>
      <c r="H355" s="261">
        <v>0.6</v>
      </c>
      <c r="I355" s="262"/>
      <c r="J355" s="263">
        <f>ROUND(I355*H355,2)</f>
        <v>0</v>
      </c>
      <c r="K355" s="259" t="s">
        <v>139</v>
      </c>
      <c r="L355" s="264"/>
      <c r="M355" s="265" t="s">
        <v>19</v>
      </c>
      <c r="N355" s="266" t="s">
        <v>49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160</v>
      </c>
      <c r="AT355" s="217" t="s">
        <v>358</v>
      </c>
      <c r="AU355" s="217" t="s">
        <v>88</v>
      </c>
      <c r="AY355" s="19" t="s">
        <v>133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86</v>
      </c>
      <c r="BK355" s="218">
        <f>ROUND(I355*H355,2)</f>
        <v>0</v>
      </c>
      <c r="BL355" s="19" t="s">
        <v>140</v>
      </c>
      <c r="BM355" s="217" t="s">
        <v>469</v>
      </c>
    </row>
    <row r="356" spans="1:65" s="2" customFormat="1" ht="16.5" customHeight="1">
      <c r="A356" s="40"/>
      <c r="B356" s="41"/>
      <c r="C356" s="206" t="s">
        <v>293</v>
      </c>
      <c r="D356" s="206" t="s">
        <v>135</v>
      </c>
      <c r="E356" s="207" t="s">
        <v>470</v>
      </c>
      <c r="F356" s="208" t="s">
        <v>471</v>
      </c>
      <c r="G356" s="209" t="s">
        <v>138</v>
      </c>
      <c r="H356" s="210">
        <v>84</v>
      </c>
      <c r="I356" s="211"/>
      <c r="J356" s="212">
        <f>ROUND(I356*H356,2)</f>
        <v>0</v>
      </c>
      <c r="K356" s="208" t="s">
        <v>139</v>
      </c>
      <c r="L356" s="46"/>
      <c r="M356" s="213" t="s">
        <v>19</v>
      </c>
      <c r="N356" s="214" t="s">
        <v>49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140</v>
      </c>
      <c r="AT356" s="217" t="s">
        <v>135</v>
      </c>
      <c r="AU356" s="217" t="s">
        <v>88</v>
      </c>
      <c r="AY356" s="19" t="s">
        <v>133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86</v>
      </c>
      <c r="BK356" s="218">
        <f>ROUND(I356*H356,2)</f>
        <v>0</v>
      </c>
      <c r="BL356" s="19" t="s">
        <v>140</v>
      </c>
      <c r="BM356" s="217" t="s">
        <v>472</v>
      </c>
    </row>
    <row r="357" spans="1:47" s="2" customFormat="1" ht="12">
      <c r="A357" s="40"/>
      <c r="B357" s="41"/>
      <c r="C357" s="42"/>
      <c r="D357" s="219" t="s">
        <v>141</v>
      </c>
      <c r="E357" s="42"/>
      <c r="F357" s="220" t="s">
        <v>473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141</v>
      </c>
      <c r="AU357" s="19" t="s">
        <v>88</v>
      </c>
    </row>
    <row r="358" spans="1:51" s="13" customFormat="1" ht="12">
      <c r="A358" s="13"/>
      <c r="B358" s="224"/>
      <c r="C358" s="225"/>
      <c r="D358" s="226" t="s">
        <v>143</v>
      </c>
      <c r="E358" s="227" t="s">
        <v>19</v>
      </c>
      <c r="F358" s="228" t="s">
        <v>474</v>
      </c>
      <c r="G358" s="225"/>
      <c r="H358" s="229">
        <v>84</v>
      </c>
      <c r="I358" s="230"/>
      <c r="J358" s="225"/>
      <c r="K358" s="225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143</v>
      </c>
      <c r="AU358" s="235" t="s">
        <v>88</v>
      </c>
      <c r="AV358" s="13" t="s">
        <v>88</v>
      </c>
      <c r="AW358" s="13" t="s">
        <v>37</v>
      </c>
      <c r="AX358" s="13" t="s">
        <v>78</v>
      </c>
      <c r="AY358" s="235" t="s">
        <v>133</v>
      </c>
    </row>
    <row r="359" spans="1:51" s="14" customFormat="1" ht="12">
      <c r="A359" s="14"/>
      <c r="B359" s="236"/>
      <c r="C359" s="237"/>
      <c r="D359" s="226" t="s">
        <v>143</v>
      </c>
      <c r="E359" s="238" t="s">
        <v>19</v>
      </c>
      <c r="F359" s="239" t="s">
        <v>145</v>
      </c>
      <c r="G359" s="237"/>
      <c r="H359" s="238" t="s">
        <v>19</v>
      </c>
      <c r="I359" s="240"/>
      <c r="J359" s="237"/>
      <c r="K359" s="237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143</v>
      </c>
      <c r="AU359" s="245" t="s">
        <v>88</v>
      </c>
      <c r="AV359" s="14" t="s">
        <v>86</v>
      </c>
      <c r="AW359" s="14" t="s">
        <v>37</v>
      </c>
      <c r="AX359" s="14" t="s">
        <v>78</v>
      </c>
      <c r="AY359" s="245" t="s">
        <v>133</v>
      </c>
    </row>
    <row r="360" spans="1:51" s="15" customFormat="1" ht="12">
      <c r="A360" s="15"/>
      <c r="B360" s="246"/>
      <c r="C360" s="247"/>
      <c r="D360" s="226" t="s">
        <v>143</v>
      </c>
      <c r="E360" s="248" t="s">
        <v>19</v>
      </c>
      <c r="F360" s="249" t="s">
        <v>146</v>
      </c>
      <c r="G360" s="247"/>
      <c r="H360" s="250">
        <v>84</v>
      </c>
      <c r="I360" s="251"/>
      <c r="J360" s="247"/>
      <c r="K360" s="247"/>
      <c r="L360" s="252"/>
      <c r="M360" s="253"/>
      <c r="N360" s="254"/>
      <c r="O360" s="254"/>
      <c r="P360" s="254"/>
      <c r="Q360" s="254"/>
      <c r="R360" s="254"/>
      <c r="S360" s="254"/>
      <c r="T360" s="25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6" t="s">
        <v>143</v>
      </c>
      <c r="AU360" s="256" t="s">
        <v>88</v>
      </c>
      <c r="AV360" s="15" t="s">
        <v>140</v>
      </c>
      <c r="AW360" s="15" t="s">
        <v>37</v>
      </c>
      <c r="AX360" s="15" t="s">
        <v>86</v>
      </c>
      <c r="AY360" s="256" t="s">
        <v>133</v>
      </c>
    </row>
    <row r="361" spans="1:65" s="2" customFormat="1" ht="16.5" customHeight="1">
      <c r="A361" s="40"/>
      <c r="B361" s="41"/>
      <c r="C361" s="257" t="s">
        <v>475</v>
      </c>
      <c r="D361" s="257" t="s">
        <v>358</v>
      </c>
      <c r="E361" s="258" t="s">
        <v>476</v>
      </c>
      <c r="F361" s="259" t="s">
        <v>477</v>
      </c>
      <c r="G361" s="260" t="s">
        <v>154</v>
      </c>
      <c r="H361" s="261">
        <v>28</v>
      </c>
      <c r="I361" s="262"/>
      <c r="J361" s="263">
        <f>ROUND(I361*H361,2)</f>
        <v>0</v>
      </c>
      <c r="K361" s="259" t="s">
        <v>139</v>
      </c>
      <c r="L361" s="264"/>
      <c r="M361" s="265" t="s">
        <v>19</v>
      </c>
      <c r="N361" s="266" t="s">
        <v>49</v>
      </c>
      <c r="O361" s="86"/>
      <c r="P361" s="215">
        <f>O361*H361</f>
        <v>0</v>
      </c>
      <c r="Q361" s="215">
        <v>0</v>
      </c>
      <c r="R361" s="215">
        <f>Q361*H361</f>
        <v>0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160</v>
      </c>
      <c r="AT361" s="217" t="s">
        <v>358</v>
      </c>
      <c r="AU361" s="217" t="s">
        <v>88</v>
      </c>
      <c r="AY361" s="19" t="s">
        <v>133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86</v>
      </c>
      <c r="BK361" s="218">
        <f>ROUND(I361*H361,2)</f>
        <v>0</v>
      </c>
      <c r="BL361" s="19" t="s">
        <v>140</v>
      </c>
      <c r="BM361" s="217" t="s">
        <v>478</v>
      </c>
    </row>
    <row r="362" spans="1:63" s="12" customFormat="1" ht="22.8" customHeight="1">
      <c r="A362" s="12"/>
      <c r="B362" s="190"/>
      <c r="C362" s="191"/>
      <c r="D362" s="192" t="s">
        <v>77</v>
      </c>
      <c r="E362" s="204" t="s">
        <v>181</v>
      </c>
      <c r="F362" s="204" t="s">
        <v>479</v>
      </c>
      <c r="G362" s="191"/>
      <c r="H362" s="191"/>
      <c r="I362" s="194"/>
      <c r="J362" s="205">
        <f>BK362</f>
        <v>0</v>
      </c>
      <c r="K362" s="191"/>
      <c r="L362" s="196"/>
      <c r="M362" s="197"/>
      <c r="N362" s="198"/>
      <c r="O362" s="198"/>
      <c r="P362" s="199">
        <f>SUM(P363:P408)</f>
        <v>0</v>
      </c>
      <c r="Q362" s="198"/>
      <c r="R362" s="199">
        <f>SUM(R363:R408)</f>
        <v>0</v>
      </c>
      <c r="S362" s="198"/>
      <c r="T362" s="200">
        <f>SUM(T363:T408)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1" t="s">
        <v>86</v>
      </c>
      <c r="AT362" s="202" t="s">
        <v>77</v>
      </c>
      <c r="AU362" s="202" t="s">
        <v>86</v>
      </c>
      <c r="AY362" s="201" t="s">
        <v>133</v>
      </c>
      <c r="BK362" s="203">
        <f>SUM(BK363:BK408)</f>
        <v>0</v>
      </c>
    </row>
    <row r="363" spans="1:65" s="2" customFormat="1" ht="21.75" customHeight="1">
      <c r="A363" s="40"/>
      <c r="B363" s="41"/>
      <c r="C363" s="206" t="s">
        <v>300</v>
      </c>
      <c r="D363" s="206" t="s">
        <v>135</v>
      </c>
      <c r="E363" s="207" t="s">
        <v>480</v>
      </c>
      <c r="F363" s="208" t="s">
        <v>481</v>
      </c>
      <c r="G363" s="209" t="s">
        <v>154</v>
      </c>
      <c r="H363" s="210">
        <v>36</v>
      </c>
      <c r="I363" s="211"/>
      <c r="J363" s="212">
        <f>ROUND(I363*H363,2)</f>
        <v>0</v>
      </c>
      <c r="K363" s="208" t="s">
        <v>139</v>
      </c>
      <c r="L363" s="46"/>
      <c r="M363" s="213" t="s">
        <v>19</v>
      </c>
      <c r="N363" s="214" t="s">
        <v>49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140</v>
      </c>
      <c r="AT363" s="217" t="s">
        <v>135</v>
      </c>
      <c r="AU363" s="217" t="s">
        <v>88</v>
      </c>
      <c r="AY363" s="19" t="s">
        <v>133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86</v>
      </c>
      <c r="BK363" s="218">
        <f>ROUND(I363*H363,2)</f>
        <v>0</v>
      </c>
      <c r="BL363" s="19" t="s">
        <v>140</v>
      </c>
      <c r="BM363" s="217" t="s">
        <v>482</v>
      </c>
    </row>
    <row r="364" spans="1:47" s="2" customFormat="1" ht="12">
      <c r="A364" s="40"/>
      <c r="B364" s="41"/>
      <c r="C364" s="42"/>
      <c r="D364" s="219" t="s">
        <v>141</v>
      </c>
      <c r="E364" s="42"/>
      <c r="F364" s="220" t="s">
        <v>483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141</v>
      </c>
      <c r="AU364" s="19" t="s">
        <v>88</v>
      </c>
    </row>
    <row r="365" spans="1:51" s="13" customFormat="1" ht="12">
      <c r="A365" s="13"/>
      <c r="B365" s="224"/>
      <c r="C365" s="225"/>
      <c r="D365" s="226" t="s">
        <v>143</v>
      </c>
      <c r="E365" s="227" t="s">
        <v>19</v>
      </c>
      <c r="F365" s="228" t="s">
        <v>237</v>
      </c>
      <c r="G365" s="225"/>
      <c r="H365" s="229">
        <v>36</v>
      </c>
      <c r="I365" s="230"/>
      <c r="J365" s="225"/>
      <c r="K365" s="225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143</v>
      </c>
      <c r="AU365" s="235" t="s">
        <v>88</v>
      </c>
      <c r="AV365" s="13" t="s">
        <v>88</v>
      </c>
      <c r="AW365" s="13" t="s">
        <v>37</v>
      </c>
      <c r="AX365" s="13" t="s">
        <v>78</v>
      </c>
      <c r="AY365" s="235" t="s">
        <v>133</v>
      </c>
    </row>
    <row r="366" spans="1:51" s="15" customFormat="1" ht="12">
      <c r="A366" s="15"/>
      <c r="B366" s="246"/>
      <c r="C366" s="247"/>
      <c r="D366" s="226" t="s">
        <v>143</v>
      </c>
      <c r="E366" s="248" t="s">
        <v>19</v>
      </c>
      <c r="F366" s="249" t="s">
        <v>146</v>
      </c>
      <c r="G366" s="247"/>
      <c r="H366" s="250">
        <v>36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6" t="s">
        <v>143</v>
      </c>
      <c r="AU366" s="256" t="s">
        <v>88</v>
      </c>
      <c r="AV366" s="15" t="s">
        <v>140</v>
      </c>
      <c r="AW366" s="15" t="s">
        <v>37</v>
      </c>
      <c r="AX366" s="15" t="s">
        <v>86</v>
      </c>
      <c r="AY366" s="256" t="s">
        <v>133</v>
      </c>
    </row>
    <row r="367" spans="1:65" s="2" customFormat="1" ht="16.5" customHeight="1">
      <c r="A367" s="40"/>
      <c r="B367" s="41"/>
      <c r="C367" s="257" t="s">
        <v>484</v>
      </c>
      <c r="D367" s="257" t="s">
        <v>358</v>
      </c>
      <c r="E367" s="258" t="s">
        <v>485</v>
      </c>
      <c r="F367" s="259" t="s">
        <v>486</v>
      </c>
      <c r="G367" s="260" t="s">
        <v>154</v>
      </c>
      <c r="H367" s="261">
        <v>36</v>
      </c>
      <c r="I367" s="262"/>
      <c r="J367" s="263">
        <f>ROUND(I367*H367,2)</f>
        <v>0</v>
      </c>
      <c r="K367" s="259" t="s">
        <v>139</v>
      </c>
      <c r="L367" s="264"/>
      <c r="M367" s="265" t="s">
        <v>19</v>
      </c>
      <c r="N367" s="266" t="s">
        <v>49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160</v>
      </c>
      <c r="AT367" s="217" t="s">
        <v>358</v>
      </c>
      <c r="AU367" s="217" t="s">
        <v>88</v>
      </c>
      <c r="AY367" s="19" t="s">
        <v>133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86</v>
      </c>
      <c r="BK367" s="218">
        <f>ROUND(I367*H367,2)</f>
        <v>0</v>
      </c>
      <c r="BL367" s="19" t="s">
        <v>140</v>
      </c>
      <c r="BM367" s="217" t="s">
        <v>487</v>
      </c>
    </row>
    <row r="368" spans="1:65" s="2" customFormat="1" ht="16.5" customHeight="1">
      <c r="A368" s="40"/>
      <c r="B368" s="41"/>
      <c r="C368" s="206" t="s">
        <v>302</v>
      </c>
      <c r="D368" s="206" t="s">
        <v>135</v>
      </c>
      <c r="E368" s="207" t="s">
        <v>488</v>
      </c>
      <c r="F368" s="208" t="s">
        <v>489</v>
      </c>
      <c r="G368" s="209" t="s">
        <v>263</v>
      </c>
      <c r="H368" s="210">
        <v>18.96</v>
      </c>
      <c r="I368" s="211"/>
      <c r="J368" s="212">
        <f>ROUND(I368*H368,2)</f>
        <v>0</v>
      </c>
      <c r="K368" s="208" t="s">
        <v>19</v>
      </c>
      <c r="L368" s="46"/>
      <c r="M368" s="213" t="s">
        <v>19</v>
      </c>
      <c r="N368" s="214" t="s">
        <v>49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140</v>
      </c>
      <c r="AT368" s="217" t="s">
        <v>135</v>
      </c>
      <c r="AU368" s="217" t="s">
        <v>88</v>
      </c>
      <c r="AY368" s="19" t="s">
        <v>133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86</v>
      </c>
      <c r="BK368" s="218">
        <f>ROUND(I368*H368,2)</f>
        <v>0</v>
      </c>
      <c r="BL368" s="19" t="s">
        <v>140</v>
      </c>
      <c r="BM368" s="217" t="s">
        <v>490</v>
      </c>
    </row>
    <row r="369" spans="1:65" s="2" customFormat="1" ht="16.5" customHeight="1">
      <c r="A369" s="40"/>
      <c r="B369" s="41"/>
      <c r="C369" s="206" t="s">
        <v>491</v>
      </c>
      <c r="D369" s="206" t="s">
        <v>135</v>
      </c>
      <c r="E369" s="207" t="s">
        <v>492</v>
      </c>
      <c r="F369" s="208" t="s">
        <v>493</v>
      </c>
      <c r="G369" s="209" t="s">
        <v>338</v>
      </c>
      <c r="H369" s="210">
        <v>3.5</v>
      </c>
      <c r="I369" s="211"/>
      <c r="J369" s="212">
        <f>ROUND(I369*H369,2)</f>
        <v>0</v>
      </c>
      <c r="K369" s="208" t="s">
        <v>139</v>
      </c>
      <c r="L369" s="46"/>
      <c r="M369" s="213" t="s">
        <v>19</v>
      </c>
      <c r="N369" s="214" t="s">
        <v>49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140</v>
      </c>
      <c r="AT369" s="217" t="s">
        <v>135</v>
      </c>
      <c r="AU369" s="217" t="s">
        <v>88</v>
      </c>
      <c r="AY369" s="19" t="s">
        <v>133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86</v>
      </c>
      <c r="BK369" s="218">
        <f>ROUND(I369*H369,2)</f>
        <v>0</v>
      </c>
      <c r="BL369" s="19" t="s">
        <v>140</v>
      </c>
      <c r="BM369" s="217" t="s">
        <v>494</v>
      </c>
    </row>
    <row r="370" spans="1:47" s="2" customFormat="1" ht="12">
      <c r="A370" s="40"/>
      <c r="B370" s="41"/>
      <c r="C370" s="42"/>
      <c r="D370" s="219" t="s">
        <v>141</v>
      </c>
      <c r="E370" s="42"/>
      <c r="F370" s="220" t="s">
        <v>495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141</v>
      </c>
      <c r="AU370" s="19" t="s">
        <v>88</v>
      </c>
    </row>
    <row r="371" spans="1:51" s="13" customFormat="1" ht="12">
      <c r="A371" s="13"/>
      <c r="B371" s="224"/>
      <c r="C371" s="225"/>
      <c r="D371" s="226" t="s">
        <v>143</v>
      </c>
      <c r="E371" s="227" t="s">
        <v>19</v>
      </c>
      <c r="F371" s="228" t="s">
        <v>496</v>
      </c>
      <c r="G371" s="225"/>
      <c r="H371" s="229">
        <v>3.5</v>
      </c>
      <c r="I371" s="230"/>
      <c r="J371" s="225"/>
      <c r="K371" s="225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143</v>
      </c>
      <c r="AU371" s="235" t="s">
        <v>88</v>
      </c>
      <c r="AV371" s="13" t="s">
        <v>88</v>
      </c>
      <c r="AW371" s="13" t="s">
        <v>37</v>
      </c>
      <c r="AX371" s="13" t="s">
        <v>78</v>
      </c>
      <c r="AY371" s="235" t="s">
        <v>133</v>
      </c>
    </row>
    <row r="372" spans="1:51" s="14" customFormat="1" ht="12">
      <c r="A372" s="14"/>
      <c r="B372" s="236"/>
      <c r="C372" s="237"/>
      <c r="D372" s="226" t="s">
        <v>143</v>
      </c>
      <c r="E372" s="238" t="s">
        <v>19</v>
      </c>
      <c r="F372" s="239" t="s">
        <v>145</v>
      </c>
      <c r="G372" s="237"/>
      <c r="H372" s="238" t="s">
        <v>19</v>
      </c>
      <c r="I372" s="240"/>
      <c r="J372" s="237"/>
      <c r="K372" s="237"/>
      <c r="L372" s="241"/>
      <c r="M372" s="242"/>
      <c r="N372" s="243"/>
      <c r="O372" s="243"/>
      <c r="P372" s="243"/>
      <c r="Q372" s="243"/>
      <c r="R372" s="243"/>
      <c r="S372" s="243"/>
      <c r="T372" s="24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5" t="s">
        <v>143</v>
      </c>
      <c r="AU372" s="245" t="s">
        <v>88</v>
      </c>
      <c r="AV372" s="14" t="s">
        <v>86</v>
      </c>
      <c r="AW372" s="14" t="s">
        <v>37</v>
      </c>
      <c r="AX372" s="14" t="s">
        <v>78</v>
      </c>
      <c r="AY372" s="245" t="s">
        <v>133</v>
      </c>
    </row>
    <row r="373" spans="1:51" s="15" customFormat="1" ht="12">
      <c r="A373" s="15"/>
      <c r="B373" s="246"/>
      <c r="C373" s="247"/>
      <c r="D373" s="226" t="s">
        <v>143</v>
      </c>
      <c r="E373" s="248" t="s">
        <v>19</v>
      </c>
      <c r="F373" s="249" t="s">
        <v>146</v>
      </c>
      <c r="G373" s="247"/>
      <c r="H373" s="250">
        <v>3.5</v>
      </c>
      <c r="I373" s="251"/>
      <c r="J373" s="247"/>
      <c r="K373" s="247"/>
      <c r="L373" s="252"/>
      <c r="M373" s="253"/>
      <c r="N373" s="254"/>
      <c r="O373" s="254"/>
      <c r="P373" s="254"/>
      <c r="Q373" s="254"/>
      <c r="R373" s="254"/>
      <c r="S373" s="254"/>
      <c r="T373" s="25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6" t="s">
        <v>143</v>
      </c>
      <c r="AU373" s="256" t="s">
        <v>88</v>
      </c>
      <c r="AV373" s="15" t="s">
        <v>140</v>
      </c>
      <c r="AW373" s="15" t="s">
        <v>37</v>
      </c>
      <c r="AX373" s="15" t="s">
        <v>86</v>
      </c>
      <c r="AY373" s="256" t="s">
        <v>133</v>
      </c>
    </row>
    <row r="374" spans="1:65" s="2" customFormat="1" ht="16.5" customHeight="1">
      <c r="A374" s="40"/>
      <c r="B374" s="41"/>
      <c r="C374" s="206" t="s">
        <v>304</v>
      </c>
      <c r="D374" s="206" t="s">
        <v>135</v>
      </c>
      <c r="E374" s="207" t="s">
        <v>497</v>
      </c>
      <c r="F374" s="208" t="s">
        <v>498</v>
      </c>
      <c r="G374" s="209" t="s">
        <v>338</v>
      </c>
      <c r="H374" s="210">
        <v>0.4</v>
      </c>
      <c r="I374" s="211"/>
      <c r="J374" s="212">
        <f>ROUND(I374*H374,2)</f>
        <v>0</v>
      </c>
      <c r="K374" s="208" t="s">
        <v>139</v>
      </c>
      <c r="L374" s="46"/>
      <c r="M374" s="213" t="s">
        <v>19</v>
      </c>
      <c r="N374" s="214" t="s">
        <v>49</v>
      </c>
      <c r="O374" s="86"/>
      <c r="P374" s="215">
        <f>O374*H374</f>
        <v>0</v>
      </c>
      <c r="Q374" s="215">
        <v>0</v>
      </c>
      <c r="R374" s="215">
        <f>Q374*H374</f>
        <v>0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140</v>
      </c>
      <c r="AT374" s="217" t="s">
        <v>135</v>
      </c>
      <c r="AU374" s="217" t="s">
        <v>88</v>
      </c>
      <c r="AY374" s="19" t="s">
        <v>133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86</v>
      </c>
      <c r="BK374" s="218">
        <f>ROUND(I374*H374,2)</f>
        <v>0</v>
      </c>
      <c r="BL374" s="19" t="s">
        <v>140</v>
      </c>
      <c r="BM374" s="217" t="s">
        <v>499</v>
      </c>
    </row>
    <row r="375" spans="1:47" s="2" customFormat="1" ht="12">
      <c r="A375" s="40"/>
      <c r="B375" s="41"/>
      <c r="C375" s="42"/>
      <c r="D375" s="219" t="s">
        <v>141</v>
      </c>
      <c r="E375" s="42"/>
      <c r="F375" s="220" t="s">
        <v>500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141</v>
      </c>
      <c r="AU375" s="19" t="s">
        <v>88</v>
      </c>
    </row>
    <row r="376" spans="1:51" s="13" customFormat="1" ht="12">
      <c r="A376" s="13"/>
      <c r="B376" s="224"/>
      <c r="C376" s="225"/>
      <c r="D376" s="226" t="s">
        <v>143</v>
      </c>
      <c r="E376" s="227" t="s">
        <v>19</v>
      </c>
      <c r="F376" s="228" t="s">
        <v>501</v>
      </c>
      <c r="G376" s="225"/>
      <c r="H376" s="229">
        <v>0.4</v>
      </c>
      <c r="I376" s="230"/>
      <c r="J376" s="225"/>
      <c r="K376" s="225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143</v>
      </c>
      <c r="AU376" s="235" t="s">
        <v>88</v>
      </c>
      <c r="AV376" s="13" t="s">
        <v>88</v>
      </c>
      <c r="AW376" s="13" t="s">
        <v>37</v>
      </c>
      <c r="AX376" s="13" t="s">
        <v>78</v>
      </c>
      <c r="AY376" s="235" t="s">
        <v>133</v>
      </c>
    </row>
    <row r="377" spans="1:51" s="14" customFormat="1" ht="12">
      <c r="A377" s="14"/>
      <c r="B377" s="236"/>
      <c r="C377" s="237"/>
      <c r="D377" s="226" t="s">
        <v>143</v>
      </c>
      <c r="E377" s="238" t="s">
        <v>19</v>
      </c>
      <c r="F377" s="239" t="s">
        <v>145</v>
      </c>
      <c r="G377" s="237"/>
      <c r="H377" s="238" t="s">
        <v>19</v>
      </c>
      <c r="I377" s="240"/>
      <c r="J377" s="237"/>
      <c r="K377" s="237"/>
      <c r="L377" s="241"/>
      <c r="M377" s="242"/>
      <c r="N377" s="243"/>
      <c r="O377" s="243"/>
      <c r="P377" s="243"/>
      <c r="Q377" s="243"/>
      <c r="R377" s="243"/>
      <c r="S377" s="243"/>
      <c r="T377" s="24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5" t="s">
        <v>143</v>
      </c>
      <c r="AU377" s="245" t="s">
        <v>88</v>
      </c>
      <c r="AV377" s="14" t="s">
        <v>86</v>
      </c>
      <c r="AW377" s="14" t="s">
        <v>37</v>
      </c>
      <c r="AX377" s="14" t="s">
        <v>78</v>
      </c>
      <c r="AY377" s="245" t="s">
        <v>133</v>
      </c>
    </row>
    <row r="378" spans="1:51" s="15" customFormat="1" ht="12">
      <c r="A378" s="15"/>
      <c r="B378" s="246"/>
      <c r="C378" s="247"/>
      <c r="D378" s="226" t="s">
        <v>143</v>
      </c>
      <c r="E378" s="248" t="s">
        <v>19</v>
      </c>
      <c r="F378" s="249" t="s">
        <v>146</v>
      </c>
      <c r="G378" s="247"/>
      <c r="H378" s="250">
        <v>0.4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6" t="s">
        <v>143</v>
      </c>
      <c r="AU378" s="256" t="s">
        <v>88</v>
      </c>
      <c r="AV378" s="15" t="s">
        <v>140</v>
      </c>
      <c r="AW378" s="15" t="s">
        <v>37</v>
      </c>
      <c r="AX378" s="15" t="s">
        <v>86</v>
      </c>
      <c r="AY378" s="256" t="s">
        <v>133</v>
      </c>
    </row>
    <row r="379" spans="1:65" s="2" customFormat="1" ht="16.5" customHeight="1">
      <c r="A379" s="40"/>
      <c r="B379" s="41"/>
      <c r="C379" s="206" t="s">
        <v>502</v>
      </c>
      <c r="D379" s="206" t="s">
        <v>135</v>
      </c>
      <c r="E379" s="207" t="s">
        <v>503</v>
      </c>
      <c r="F379" s="208" t="s">
        <v>504</v>
      </c>
      <c r="G379" s="209" t="s">
        <v>230</v>
      </c>
      <c r="H379" s="210">
        <v>76</v>
      </c>
      <c r="I379" s="211"/>
      <c r="J379" s="212">
        <f>ROUND(I379*H379,2)</f>
        <v>0</v>
      </c>
      <c r="K379" s="208" t="s">
        <v>139</v>
      </c>
      <c r="L379" s="46"/>
      <c r="M379" s="213" t="s">
        <v>19</v>
      </c>
      <c r="N379" s="214" t="s">
        <v>49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140</v>
      </c>
      <c r="AT379" s="217" t="s">
        <v>135</v>
      </c>
      <c r="AU379" s="217" t="s">
        <v>88</v>
      </c>
      <c r="AY379" s="19" t="s">
        <v>133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86</v>
      </c>
      <c r="BK379" s="218">
        <f>ROUND(I379*H379,2)</f>
        <v>0</v>
      </c>
      <c r="BL379" s="19" t="s">
        <v>140</v>
      </c>
      <c r="BM379" s="217" t="s">
        <v>505</v>
      </c>
    </row>
    <row r="380" spans="1:47" s="2" customFormat="1" ht="12">
      <c r="A380" s="40"/>
      <c r="B380" s="41"/>
      <c r="C380" s="42"/>
      <c r="D380" s="219" t="s">
        <v>141</v>
      </c>
      <c r="E380" s="42"/>
      <c r="F380" s="220" t="s">
        <v>506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141</v>
      </c>
      <c r="AU380" s="19" t="s">
        <v>88</v>
      </c>
    </row>
    <row r="381" spans="1:51" s="13" customFormat="1" ht="12">
      <c r="A381" s="13"/>
      <c r="B381" s="224"/>
      <c r="C381" s="225"/>
      <c r="D381" s="226" t="s">
        <v>143</v>
      </c>
      <c r="E381" s="227" t="s">
        <v>19</v>
      </c>
      <c r="F381" s="228" t="s">
        <v>507</v>
      </c>
      <c r="G381" s="225"/>
      <c r="H381" s="229">
        <v>76</v>
      </c>
      <c r="I381" s="230"/>
      <c r="J381" s="225"/>
      <c r="K381" s="225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143</v>
      </c>
      <c r="AU381" s="235" t="s">
        <v>88</v>
      </c>
      <c r="AV381" s="13" t="s">
        <v>88</v>
      </c>
      <c r="AW381" s="13" t="s">
        <v>37</v>
      </c>
      <c r="AX381" s="13" t="s">
        <v>78</v>
      </c>
      <c r="AY381" s="235" t="s">
        <v>133</v>
      </c>
    </row>
    <row r="382" spans="1:51" s="15" customFormat="1" ht="12">
      <c r="A382" s="15"/>
      <c r="B382" s="246"/>
      <c r="C382" s="247"/>
      <c r="D382" s="226" t="s">
        <v>143</v>
      </c>
      <c r="E382" s="248" t="s">
        <v>19</v>
      </c>
      <c r="F382" s="249" t="s">
        <v>146</v>
      </c>
      <c r="G382" s="247"/>
      <c r="H382" s="250">
        <v>76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6" t="s">
        <v>143</v>
      </c>
      <c r="AU382" s="256" t="s">
        <v>88</v>
      </c>
      <c r="AV382" s="15" t="s">
        <v>140</v>
      </c>
      <c r="AW382" s="15" t="s">
        <v>37</v>
      </c>
      <c r="AX382" s="15" t="s">
        <v>86</v>
      </c>
      <c r="AY382" s="256" t="s">
        <v>133</v>
      </c>
    </row>
    <row r="383" spans="1:65" s="2" customFormat="1" ht="33" customHeight="1">
      <c r="A383" s="40"/>
      <c r="B383" s="41"/>
      <c r="C383" s="206" t="s">
        <v>308</v>
      </c>
      <c r="D383" s="206" t="s">
        <v>135</v>
      </c>
      <c r="E383" s="207" t="s">
        <v>508</v>
      </c>
      <c r="F383" s="208" t="s">
        <v>509</v>
      </c>
      <c r="G383" s="209" t="s">
        <v>263</v>
      </c>
      <c r="H383" s="210">
        <v>96</v>
      </c>
      <c r="I383" s="211"/>
      <c r="J383" s="212">
        <f>ROUND(I383*H383,2)</f>
        <v>0</v>
      </c>
      <c r="K383" s="208" t="s">
        <v>139</v>
      </c>
      <c r="L383" s="46"/>
      <c r="M383" s="213" t="s">
        <v>19</v>
      </c>
      <c r="N383" s="214" t="s">
        <v>49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140</v>
      </c>
      <c r="AT383" s="217" t="s">
        <v>135</v>
      </c>
      <c r="AU383" s="217" t="s">
        <v>88</v>
      </c>
      <c r="AY383" s="19" t="s">
        <v>133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86</v>
      </c>
      <c r="BK383" s="218">
        <f>ROUND(I383*H383,2)</f>
        <v>0</v>
      </c>
      <c r="BL383" s="19" t="s">
        <v>140</v>
      </c>
      <c r="BM383" s="217" t="s">
        <v>510</v>
      </c>
    </row>
    <row r="384" spans="1:47" s="2" customFormat="1" ht="12">
      <c r="A384" s="40"/>
      <c r="B384" s="41"/>
      <c r="C384" s="42"/>
      <c r="D384" s="219" t="s">
        <v>141</v>
      </c>
      <c r="E384" s="42"/>
      <c r="F384" s="220" t="s">
        <v>511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141</v>
      </c>
      <c r="AU384" s="19" t="s">
        <v>88</v>
      </c>
    </row>
    <row r="385" spans="1:51" s="13" customFormat="1" ht="12">
      <c r="A385" s="13"/>
      <c r="B385" s="224"/>
      <c r="C385" s="225"/>
      <c r="D385" s="226" t="s">
        <v>143</v>
      </c>
      <c r="E385" s="227" t="s">
        <v>19</v>
      </c>
      <c r="F385" s="228" t="s">
        <v>512</v>
      </c>
      <c r="G385" s="225"/>
      <c r="H385" s="229">
        <v>96</v>
      </c>
      <c r="I385" s="230"/>
      <c r="J385" s="225"/>
      <c r="K385" s="225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143</v>
      </c>
      <c r="AU385" s="235" t="s">
        <v>88</v>
      </c>
      <c r="AV385" s="13" t="s">
        <v>88</v>
      </c>
      <c r="AW385" s="13" t="s">
        <v>37</v>
      </c>
      <c r="AX385" s="13" t="s">
        <v>78</v>
      </c>
      <c r="AY385" s="235" t="s">
        <v>133</v>
      </c>
    </row>
    <row r="386" spans="1:51" s="14" customFormat="1" ht="12">
      <c r="A386" s="14"/>
      <c r="B386" s="236"/>
      <c r="C386" s="237"/>
      <c r="D386" s="226" t="s">
        <v>143</v>
      </c>
      <c r="E386" s="238" t="s">
        <v>19</v>
      </c>
      <c r="F386" s="239" t="s">
        <v>145</v>
      </c>
      <c r="G386" s="237"/>
      <c r="H386" s="238" t="s">
        <v>19</v>
      </c>
      <c r="I386" s="240"/>
      <c r="J386" s="237"/>
      <c r="K386" s="237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143</v>
      </c>
      <c r="AU386" s="245" t="s">
        <v>88</v>
      </c>
      <c r="AV386" s="14" t="s">
        <v>86</v>
      </c>
      <c r="AW386" s="14" t="s">
        <v>37</v>
      </c>
      <c r="AX386" s="14" t="s">
        <v>78</v>
      </c>
      <c r="AY386" s="245" t="s">
        <v>133</v>
      </c>
    </row>
    <row r="387" spans="1:51" s="15" customFormat="1" ht="12">
      <c r="A387" s="15"/>
      <c r="B387" s="246"/>
      <c r="C387" s="247"/>
      <c r="D387" s="226" t="s">
        <v>143</v>
      </c>
      <c r="E387" s="248" t="s">
        <v>19</v>
      </c>
      <c r="F387" s="249" t="s">
        <v>146</v>
      </c>
      <c r="G387" s="247"/>
      <c r="H387" s="250">
        <v>96</v>
      </c>
      <c r="I387" s="251"/>
      <c r="J387" s="247"/>
      <c r="K387" s="247"/>
      <c r="L387" s="252"/>
      <c r="M387" s="253"/>
      <c r="N387" s="254"/>
      <c r="O387" s="254"/>
      <c r="P387" s="254"/>
      <c r="Q387" s="254"/>
      <c r="R387" s="254"/>
      <c r="S387" s="254"/>
      <c r="T387" s="25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6" t="s">
        <v>143</v>
      </c>
      <c r="AU387" s="256" t="s">
        <v>88</v>
      </c>
      <c r="AV387" s="15" t="s">
        <v>140</v>
      </c>
      <c r="AW387" s="15" t="s">
        <v>37</v>
      </c>
      <c r="AX387" s="15" t="s">
        <v>86</v>
      </c>
      <c r="AY387" s="256" t="s">
        <v>133</v>
      </c>
    </row>
    <row r="388" spans="1:65" s="2" customFormat="1" ht="16.5" customHeight="1">
      <c r="A388" s="40"/>
      <c r="B388" s="41"/>
      <c r="C388" s="206" t="s">
        <v>513</v>
      </c>
      <c r="D388" s="206" t="s">
        <v>135</v>
      </c>
      <c r="E388" s="207" t="s">
        <v>514</v>
      </c>
      <c r="F388" s="208" t="s">
        <v>515</v>
      </c>
      <c r="G388" s="209" t="s">
        <v>263</v>
      </c>
      <c r="H388" s="210">
        <v>51.79</v>
      </c>
      <c r="I388" s="211"/>
      <c r="J388" s="212">
        <f>ROUND(I388*H388,2)</f>
        <v>0</v>
      </c>
      <c r="K388" s="208" t="s">
        <v>139</v>
      </c>
      <c r="L388" s="46"/>
      <c r="M388" s="213" t="s">
        <v>19</v>
      </c>
      <c r="N388" s="214" t="s">
        <v>49</v>
      </c>
      <c r="O388" s="86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140</v>
      </c>
      <c r="AT388" s="217" t="s">
        <v>135</v>
      </c>
      <c r="AU388" s="217" t="s">
        <v>88</v>
      </c>
      <c r="AY388" s="19" t="s">
        <v>133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86</v>
      </c>
      <c r="BK388" s="218">
        <f>ROUND(I388*H388,2)</f>
        <v>0</v>
      </c>
      <c r="BL388" s="19" t="s">
        <v>140</v>
      </c>
      <c r="BM388" s="217" t="s">
        <v>516</v>
      </c>
    </row>
    <row r="389" spans="1:47" s="2" customFormat="1" ht="12">
      <c r="A389" s="40"/>
      <c r="B389" s="41"/>
      <c r="C389" s="42"/>
      <c r="D389" s="219" t="s">
        <v>141</v>
      </c>
      <c r="E389" s="42"/>
      <c r="F389" s="220" t="s">
        <v>517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141</v>
      </c>
      <c r="AU389" s="19" t="s">
        <v>88</v>
      </c>
    </row>
    <row r="390" spans="1:65" s="2" customFormat="1" ht="24.15" customHeight="1">
      <c r="A390" s="40"/>
      <c r="B390" s="41"/>
      <c r="C390" s="206" t="s">
        <v>311</v>
      </c>
      <c r="D390" s="206" t="s">
        <v>135</v>
      </c>
      <c r="E390" s="207" t="s">
        <v>518</v>
      </c>
      <c r="F390" s="208" t="s">
        <v>519</v>
      </c>
      <c r="G390" s="209" t="s">
        <v>338</v>
      </c>
      <c r="H390" s="210">
        <v>6.75</v>
      </c>
      <c r="I390" s="211"/>
      <c r="J390" s="212">
        <f>ROUND(I390*H390,2)</f>
        <v>0</v>
      </c>
      <c r="K390" s="208" t="s">
        <v>139</v>
      </c>
      <c r="L390" s="46"/>
      <c r="M390" s="213" t="s">
        <v>19</v>
      </c>
      <c r="N390" s="214" t="s">
        <v>49</v>
      </c>
      <c r="O390" s="86"/>
      <c r="P390" s="215">
        <f>O390*H390</f>
        <v>0</v>
      </c>
      <c r="Q390" s="215">
        <v>0</v>
      </c>
      <c r="R390" s="215">
        <f>Q390*H390</f>
        <v>0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140</v>
      </c>
      <c r="AT390" s="217" t="s">
        <v>135</v>
      </c>
      <c r="AU390" s="217" t="s">
        <v>88</v>
      </c>
      <c r="AY390" s="19" t="s">
        <v>133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86</v>
      </c>
      <c r="BK390" s="218">
        <f>ROUND(I390*H390,2)</f>
        <v>0</v>
      </c>
      <c r="BL390" s="19" t="s">
        <v>140</v>
      </c>
      <c r="BM390" s="217" t="s">
        <v>520</v>
      </c>
    </row>
    <row r="391" spans="1:47" s="2" customFormat="1" ht="12">
      <c r="A391" s="40"/>
      <c r="B391" s="41"/>
      <c r="C391" s="42"/>
      <c r="D391" s="219" t="s">
        <v>141</v>
      </c>
      <c r="E391" s="42"/>
      <c r="F391" s="220" t="s">
        <v>521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141</v>
      </c>
      <c r="AU391" s="19" t="s">
        <v>88</v>
      </c>
    </row>
    <row r="392" spans="1:51" s="13" customFormat="1" ht="12">
      <c r="A392" s="13"/>
      <c r="B392" s="224"/>
      <c r="C392" s="225"/>
      <c r="D392" s="226" t="s">
        <v>143</v>
      </c>
      <c r="E392" s="227" t="s">
        <v>19</v>
      </c>
      <c r="F392" s="228" t="s">
        <v>522</v>
      </c>
      <c r="G392" s="225"/>
      <c r="H392" s="229">
        <v>6.75</v>
      </c>
      <c r="I392" s="230"/>
      <c r="J392" s="225"/>
      <c r="K392" s="225"/>
      <c r="L392" s="231"/>
      <c r="M392" s="232"/>
      <c r="N392" s="233"/>
      <c r="O392" s="233"/>
      <c r="P392" s="233"/>
      <c r="Q392" s="233"/>
      <c r="R392" s="233"/>
      <c r="S392" s="233"/>
      <c r="T392" s="23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5" t="s">
        <v>143</v>
      </c>
      <c r="AU392" s="235" t="s">
        <v>88</v>
      </c>
      <c r="AV392" s="13" t="s">
        <v>88</v>
      </c>
      <c r="AW392" s="13" t="s">
        <v>37</v>
      </c>
      <c r="AX392" s="13" t="s">
        <v>78</v>
      </c>
      <c r="AY392" s="235" t="s">
        <v>133</v>
      </c>
    </row>
    <row r="393" spans="1:51" s="14" customFormat="1" ht="12">
      <c r="A393" s="14"/>
      <c r="B393" s="236"/>
      <c r="C393" s="237"/>
      <c r="D393" s="226" t="s">
        <v>143</v>
      </c>
      <c r="E393" s="238" t="s">
        <v>19</v>
      </c>
      <c r="F393" s="239" t="s">
        <v>145</v>
      </c>
      <c r="G393" s="237"/>
      <c r="H393" s="238" t="s">
        <v>19</v>
      </c>
      <c r="I393" s="240"/>
      <c r="J393" s="237"/>
      <c r="K393" s="237"/>
      <c r="L393" s="241"/>
      <c r="M393" s="242"/>
      <c r="N393" s="243"/>
      <c r="O393" s="243"/>
      <c r="P393" s="243"/>
      <c r="Q393" s="243"/>
      <c r="R393" s="243"/>
      <c r="S393" s="243"/>
      <c r="T393" s="24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5" t="s">
        <v>143</v>
      </c>
      <c r="AU393" s="245" t="s">
        <v>88</v>
      </c>
      <c r="AV393" s="14" t="s">
        <v>86</v>
      </c>
      <c r="AW393" s="14" t="s">
        <v>37</v>
      </c>
      <c r="AX393" s="14" t="s">
        <v>78</v>
      </c>
      <c r="AY393" s="245" t="s">
        <v>133</v>
      </c>
    </row>
    <row r="394" spans="1:51" s="15" customFormat="1" ht="12">
      <c r="A394" s="15"/>
      <c r="B394" s="246"/>
      <c r="C394" s="247"/>
      <c r="D394" s="226" t="s">
        <v>143</v>
      </c>
      <c r="E394" s="248" t="s">
        <v>19</v>
      </c>
      <c r="F394" s="249" t="s">
        <v>146</v>
      </c>
      <c r="G394" s="247"/>
      <c r="H394" s="250">
        <v>6.75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56" t="s">
        <v>143</v>
      </c>
      <c r="AU394" s="256" t="s">
        <v>88</v>
      </c>
      <c r="AV394" s="15" t="s">
        <v>140</v>
      </c>
      <c r="AW394" s="15" t="s">
        <v>37</v>
      </c>
      <c r="AX394" s="15" t="s">
        <v>86</v>
      </c>
      <c r="AY394" s="256" t="s">
        <v>133</v>
      </c>
    </row>
    <row r="395" spans="1:65" s="2" customFormat="1" ht="24.15" customHeight="1">
      <c r="A395" s="40"/>
      <c r="B395" s="41"/>
      <c r="C395" s="206" t="s">
        <v>523</v>
      </c>
      <c r="D395" s="206" t="s">
        <v>135</v>
      </c>
      <c r="E395" s="207" t="s">
        <v>524</v>
      </c>
      <c r="F395" s="208" t="s">
        <v>525</v>
      </c>
      <c r="G395" s="209" t="s">
        <v>338</v>
      </c>
      <c r="H395" s="210">
        <v>0.5</v>
      </c>
      <c r="I395" s="211"/>
      <c r="J395" s="212">
        <f>ROUND(I395*H395,2)</f>
        <v>0</v>
      </c>
      <c r="K395" s="208" t="s">
        <v>139</v>
      </c>
      <c r="L395" s="46"/>
      <c r="M395" s="213" t="s">
        <v>19</v>
      </c>
      <c r="N395" s="214" t="s">
        <v>49</v>
      </c>
      <c r="O395" s="86"/>
      <c r="P395" s="215">
        <f>O395*H395</f>
        <v>0</v>
      </c>
      <c r="Q395" s="215">
        <v>0</v>
      </c>
      <c r="R395" s="215">
        <f>Q395*H395</f>
        <v>0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140</v>
      </c>
      <c r="AT395" s="217" t="s">
        <v>135</v>
      </c>
      <c r="AU395" s="217" t="s">
        <v>88</v>
      </c>
      <c r="AY395" s="19" t="s">
        <v>133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86</v>
      </c>
      <c r="BK395" s="218">
        <f>ROUND(I395*H395,2)</f>
        <v>0</v>
      </c>
      <c r="BL395" s="19" t="s">
        <v>140</v>
      </c>
      <c r="BM395" s="217" t="s">
        <v>526</v>
      </c>
    </row>
    <row r="396" spans="1:47" s="2" customFormat="1" ht="12">
      <c r="A396" s="40"/>
      <c r="B396" s="41"/>
      <c r="C396" s="42"/>
      <c r="D396" s="219" t="s">
        <v>141</v>
      </c>
      <c r="E396" s="42"/>
      <c r="F396" s="220" t="s">
        <v>527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141</v>
      </c>
      <c r="AU396" s="19" t="s">
        <v>88</v>
      </c>
    </row>
    <row r="397" spans="1:51" s="13" customFormat="1" ht="12">
      <c r="A397" s="13"/>
      <c r="B397" s="224"/>
      <c r="C397" s="225"/>
      <c r="D397" s="226" t="s">
        <v>143</v>
      </c>
      <c r="E397" s="227" t="s">
        <v>19</v>
      </c>
      <c r="F397" s="228" t="s">
        <v>528</v>
      </c>
      <c r="G397" s="225"/>
      <c r="H397" s="229">
        <v>0.5</v>
      </c>
      <c r="I397" s="230"/>
      <c r="J397" s="225"/>
      <c r="K397" s="225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143</v>
      </c>
      <c r="AU397" s="235" t="s">
        <v>88</v>
      </c>
      <c r="AV397" s="13" t="s">
        <v>88</v>
      </c>
      <c r="AW397" s="13" t="s">
        <v>37</v>
      </c>
      <c r="AX397" s="13" t="s">
        <v>78</v>
      </c>
      <c r="AY397" s="235" t="s">
        <v>133</v>
      </c>
    </row>
    <row r="398" spans="1:51" s="14" customFormat="1" ht="12">
      <c r="A398" s="14"/>
      <c r="B398" s="236"/>
      <c r="C398" s="237"/>
      <c r="D398" s="226" t="s">
        <v>143</v>
      </c>
      <c r="E398" s="238" t="s">
        <v>19</v>
      </c>
      <c r="F398" s="239" t="s">
        <v>145</v>
      </c>
      <c r="G398" s="237"/>
      <c r="H398" s="238" t="s">
        <v>19</v>
      </c>
      <c r="I398" s="240"/>
      <c r="J398" s="237"/>
      <c r="K398" s="237"/>
      <c r="L398" s="241"/>
      <c r="M398" s="242"/>
      <c r="N398" s="243"/>
      <c r="O398" s="243"/>
      <c r="P398" s="243"/>
      <c r="Q398" s="243"/>
      <c r="R398" s="243"/>
      <c r="S398" s="243"/>
      <c r="T398" s="24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5" t="s">
        <v>143</v>
      </c>
      <c r="AU398" s="245" t="s">
        <v>88</v>
      </c>
      <c r="AV398" s="14" t="s">
        <v>86</v>
      </c>
      <c r="AW398" s="14" t="s">
        <v>37</v>
      </c>
      <c r="AX398" s="14" t="s">
        <v>78</v>
      </c>
      <c r="AY398" s="245" t="s">
        <v>133</v>
      </c>
    </row>
    <row r="399" spans="1:51" s="15" customFormat="1" ht="12">
      <c r="A399" s="15"/>
      <c r="B399" s="246"/>
      <c r="C399" s="247"/>
      <c r="D399" s="226" t="s">
        <v>143</v>
      </c>
      <c r="E399" s="248" t="s">
        <v>19</v>
      </c>
      <c r="F399" s="249" t="s">
        <v>146</v>
      </c>
      <c r="G399" s="247"/>
      <c r="H399" s="250">
        <v>0.5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6" t="s">
        <v>143</v>
      </c>
      <c r="AU399" s="256" t="s">
        <v>88</v>
      </c>
      <c r="AV399" s="15" t="s">
        <v>140</v>
      </c>
      <c r="AW399" s="15" t="s">
        <v>37</v>
      </c>
      <c r="AX399" s="15" t="s">
        <v>86</v>
      </c>
      <c r="AY399" s="256" t="s">
        <v>133</v>
      </c>
    </row>
    <row r="400" spans="1:65" s="2" customFormat="1" ht="16.5" customHeight="1">
      <c r="A400" s="40"/>
      <c r="B400" s="41"/>
      <c r="C400" s="206" t="s">
        <v>313</v>
      </c>
      <c r="D400" s="206" t="s">
        <v>135</v>
      </c>
      <c r="E400" s="207" t="s">
        <v>529</v>
      </c>
      <c r="F400" s="208" t="s">
        <v>530</v>
      </c>
      <c r="G400" s="209" t="s">
        <v>230</v>
      </c>
      <c r="H400" s="210">
        <v>16</v>
      </c>
      <c r="I400" s="211"/>
      <c r="J400" s="212">
        <f>ROUND(I400*H400,2)</f>
        <v>0</v>
      </c>
      <c r="K400" s="208" t="s">
        <v>139</v>
      </c>
      <c r="L400" s="46"/>
      <c r="M400" s="213" t="s">
        <v>19</v>
      </c>
      <c r="N400" s="214" t="s">
        <v>49</v>
      </c>
      <c r="O400" s="86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140</v>
      </c>
      <c r="AT400" s="217" t="s">
        <v>135</v>
      </c>
      <c r="AU400" s="217" t="s">
        <v>88</v>
      </c>
      <c r="AY400" s="19" t="s">
        <v>133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86</v>
      </c>
      <c r="BK400" s="218">
        <f>ROUND(I400*H400,2)</f>
        <v>0</v>
      </c>
      <c r="BL400" s="19" t="s">
        <v>140</v>
      </c>
      <c r="BM400" s="217" t="s">
        <v>531</v>
      </c>
    </row>
    <row r="401" spans="1:47" s="2" customFormat="1" ht="12">
      <c r="A401" s="40"/>
      <c r="B401" s="41"/>
      <c r="C401" s="42"/>
      <c r="D401" s="219" t="s">
        <v>141</v>
      </c>
      <c r="E401" s="42"/>
      <c r="F401" s="220" t="s">
        <v>532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141</v>
      </c>
      <c r="AU401" s="19" t="s">
        <v>88</v>
      </c>
    </row>
    <row r="402" spans="1:51" s="13" customFormat="1" ht="12">
      <c r="A402" s="13"/>
      <c r="B402" s="224"/>
      <c r="C402" s="225"/>
      <c r="D402" s="226" t="s">
        <v>143</v>
      </c>
      <c r="E402" s="227" t="s">
        <v>19</v>
      </c>
      <c r="F402" s="228" t="s">
        <v>179</v>
      </c>
      <c r="G402" s="225"/>
      <c r="H402" s="229">
        <v>16</v>
      </c>
      <c r="I402" s="230"/>
      <c r="J402" s="225"/>
      <c r="K402" s="225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143</v>
      </c>
      <c r="AU402" s="235" t="s">
        <v>88</v>
      </c>
      <c r="AV402" s="13" t="s">
        <v>88</v>
      </c>
      <c r="AW402" s="13" t="s">
        <v>37</v>
      </c>
      <c r="AX402" s="13" t="s">
        <v>78</v>
      </c>
      <c r="AY402" s="235" t="s">
        <v>133</v>
      </c>
    </row>
    <row r="403" spans="1:51" s="14" customFormat="1" ht="12">
      <c r="A403" s="14"/>
      <c r="B403" s="236"/>
      <c r="C403" s="237"/>
      <c r="D403" s="226" t="s">
        <v>143</v>
      </c>
      <c r="E403" s="238" t="s">
        <v>19</v>
      </c>
      <c r="F403" s="239" t="s">
        <v>145</v>
      </c>
      <c r="G403" s="237"/>
      <c r="H403" s="238" t="s">
        <v>19</v>
      </c>
      <c r="I403" s="240"/>
      <c r="J403" s="237"/>
      <c r="K403" s="237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143</v>
      </c>
      <c r="AU403" s="245" t="s">
        <v>88</v>
      </c>
      <c r="AV403" s="14" t="s">
        <v>86</v>
      </c>
      <c r="AW403" s="14" t="s">
        <v>37</v>
      </c>
      <c r="AX403" s="14" t="s">
        <v>78</v>
      </c>
      <c r="AY403" s="245" t="s">
        <v>133</v>
      </c>
    </row>
    <row r="404" spans="1:51" s="15" customFormat="1" ht="12">
      <c r="A404" s="15"/>
      <c r="B404" s="246"/>
      <c r="C404" s="247"/>
      <c r="D404" s="226" t="s">
        <v>143</v>
      </c>
      <c r="E404" s="248" t="s">
        <v>19</v>
      </c>
      <c r="F404" s="249" t="s">
        <v>146</v>
      </c>
      <c r="G404" s="247"/>
      <c r="H404" s="250">
        <v>16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6" t="s">
        <v>143</v>
      </c>
      <c r="AU404" s="256" t="s">
        <v>88</v>
      </c>
      <c r="AV404" s="15" t="s">
        <v>140</v>
      </c>
      <c r="AW404" s="15" t="s">
        <v>37</v>
      </c>
      <c r="AX404" s="15" t="s">
        <v>86</v>
      </c>
      <c r="AY404" s="256" t="s">
        <v>133</v>
      </c>
    </row>
    <row r="405" spans="1:65" s="2" customFormat="1" ht="24.15" customHeight="1">
      <c r="A405" s="40"/>
      <c r="B405" s="41"/>
      <c r="C405" s="257" t="s">
        <v>533</v>
      </c>
      <c r="D405" s="257" t="s">
        <v>358</v>
      </c>
      <c r="E405" s="258" t="s">
        <v>534</v>
      </c>
      <c r="F405" s="259" t="s">
        <v>535</v>
      </c>
      <c r="G405" s="260" t="s">
        <v>230</v>
      </c>
      <c r="H405" s="261">
        <v>16</v>
      </c>
      <c r="I405" s="262"/>
      <c r="J405" s="263">
        <f>ROUND(I405*H405,2)</f>
        <v>0</v>
      </c>
      <c r="K405" s="259" t="s">
        <v>19</v>
      </c>
      <c r="L405" s="264"/>
      <c r="M405" s="265" t="s">
        <v>19</v>
      </c>
      <c r="N405" s="266" t="s">
        <v>49</v>
      </c>
      <c r="O405" s="86"/>
      <c r="P405" s="215">
        <f>O405*H405</f>
        <v>0</v>
      </c>
      <c r="Q405" s="215">
        <v>0</v>
      </c>
      <c r="R405" s="215">
        <f>Q405*H405</f>
        <v>0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160</v>
      </c>
      <c r="AT405" s="217" t="s">
        <v>358</v>
      </c>
      <c r="AU405" s="217" t="s">
        <v>88</v>
      </c>
      <c r="AY405" s="19" t="s">
        <v>133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86</v>
      </c>
      <c r="BK405" s="218">
        <f>ROUND(I405*H405,2)</f>
        <v>0</v>
      </c>
      <c r="BL405" s="19" t="s">
        <v>140</v>
      </c>
      <c r="BM405" s="217" t="s">
        <v>536</v>
      </c>
    </row>
    <row r="406" spans="1:65" s="2" customFormat="1" ht="16.5" customHeight="1">
      <c r="A406" s="40"/>
      <c r="B406" s="41"/>
      <c r="C406" s="206" t="s">
        <v>318</v>
      </c>
      <c r="D406" s="206" t="s">
        <v>135</v>
      </c>
      <c r="E406" s="207" t="s">
        <v>537</v>
      </c>
      <c r="F406" s="208" t="s">
        <v>538</v>
      </c>
      <c r="G406" s="209" t="s">
        <v>230</v>
      </c>
      <c r="H406" s="210">
        <v>200</v>
      </c>
      <c r="I406" s="211"/>
      <c r="J406" s="212">
        <f>ROUND(I406*H406,2)</f>
        <v>0</v>
      </c>
      <c r="K406" s="208" t="s">
        <v>19</v>
      </c>
      <c r="L406" s="46"/>
      <c r="M406" s="213" t="s">
        <v>19</v>
      </c>
      <c r="N406" s="214" t="s">
        <v>49</v>
      </c>
      <c r="O406" s="86"/>
      <c r="P406" s="215">
        <f>O406*H406</f>
        <v>0</v>
      </c>
      <c r="Q406" s="215">
        <v>0</v>
      </c>
      <c r="R406" s="215">
        <f>Q406*H406</f>
        <v>0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140</v>
      </c>
      <c r="AT406" s="217" t="s">
        <v>135</v>
      </c>
      <c r="AU406" s="217" t="s">
        <v>88</v>
      </c>
      <c r="AY406" s="19" t="s">
        <v>133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86</v>
      </c>
      <c r="BK406" s="218">
        <f>ROUND(I406*H406,2)</f>
        <v>0</v>
      </c>
      <c r="BL406" s="19" t="s">
        <v>140</v>
      </c>
      <c r="BM406" s="217" t="s">
        <v>539</v>
      </c>
    </row>
    <row r="407" spans="1:51" s="13" customFormat="1" ht="12">
      <c r="A407" s="13"/>
      <c r="B407" s="224"/>
      <c r="C407" s="225"/>
      <c r="D407" s="226" t="s">
        <v>143</v>
      </c>
      <c r="E407" s="227" t="s">
        <v>19</v>
      </c>
      <c r="F407" s="228" t="s">
        <v>540</v>
      </c>
      <c r="G407" s="225"/>
      <c r="H407" s="229">
        <v>200</v>
      </c>
      <c r="I407" s="230"/>
      <c r="J407" s="225"/>
      <c r="K407" s="225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143</v>
      </c>
      <c r="AU407" s="235" t="s">
        <v>88</v>
      </c>
      <c r="AV407" s="13" t="s">
        <v>88</v>
      </c>
      <c r="AW407" s="13" t="s">
        <v>37</v>
      </c>
      <c r="AX407" s="13" t="s">
        <v>78</v>
      </c>
      <c r="AY407" s="235" t="s">
        <v>133</v>
      </c>
    </row>
    <row r="408" spans="1:51" s="15" customFormat="1" ht="12">
      <c r="A408" s="15"/>
      <c r="B408" s="246"/>
      <c r="C408" s="247"/>
      <c r="D408" s="226" t="s">
        <v>143</v>
      </c>
      <c r="E408" s="248" t="s">
        <v>19</v>
      </c>
      <c r="F408" s="249" t="s">
        <v>146</v>
      </c>
      <c r="G408" s="247"/>
      <c r="H408" s="250">
        <v>200</v>
      </c>
      <c r="I408" s="251"/>
      <c r="J408" s="247"/>
      <c r="K408" s="247"/>
      <c r="L408" s="252"/>
      <c r="M408" s="253"/>
      <c r="N408" s="254"/>
      <c r="O408" s="254"/>
      <c r="P408" s="254"/>
      <c r="Q408" s="254"/>
      <c r="R408" s="254"/>
      <c r="S408" s="254"/>
      <c r="T408" s="25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6" t="s">
        <v>143</v>
      </c>
      <c r="AU408" s="256" t="s">
        <v>88</v>
      </c>
      <c r="AV408" s="15" t="s">
        <v>140</v>
      </c>
      <c r="AW408" s="15" t="s">
        <v>37</v>
      </c>
      <c r="AX408" s="15" t="s">
        <v>86</v>
      </c>
      <c r="AY408" s="256" t="s">
        <v>133</v>
      </c>
    </row>
    <row r="409" spans="1:63" s="12" customFormat="1" ht="22.8" customHeight="1">
      <c r="A409" s="12"/>
      <c r="B409" s="190"/>
      <c r="C409" s="191"/>
      <c r="D409" s="192" t="s">
        <v>77</v>
      </c>
      <c r="E409" s="204" t="s">
        <v>140</v>
      </c>
      <c r="F409" s="204" t="s">
        <v>541</v>
      </c>
      <c r="G409" s="191"/>
      <c r="H409" s="191"/>
      <c r="I409" s="194"/>
      <c r="J409" s="205">
        <f>BK409</f>
        <v>0</v>
      </c>
      <c r="K409" s="191"/>
      <c r="L409" s="196"/>
      <c r="M409" s="197"/>
      <c r="N409" s="198"/>
      <c r="O409" s="198"/>
      <c r="P409" s="199">
        <f>SUM(P410:P494)</f>
        <v>0</v>
      </c>
      <c r="Q409" s="198"/>
      <c r="R409" s="199">
        <f>SUM(R410:R494)</f>
        <v>0</v>
      </c>
      <c r="S409" s="198"/>
      <c r="T409" s="200">
        <f>SUM(T410:T494)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01" t="s">
        <v>86</v>
      </c>
      <c r="AT409" s="202" t="s">
        <v>77</v>
      </c>
      <c r="AU409" s="202" t="s">
        <v>86</v>
      </c>
      <c r="AY409" s="201" t="s">
        <v>133</v>
      </c>
      <c r="BK409" s="203">
        <f>SUM(BK410:BK494)</f>
        <v>0</v>
      </c>
    </row>
    <row r="410" spans="1:65" s="2" customFormat="1" ht="24.15" customHeight="1">
      <c r="A410" s="40"/>
      <c r="B410" s="41"/>
      <c r="C410" s="206" t="s">
        <v>542</v>
      </c>
      <c r="D410" s="206" t="s">
        <v>135</v>
      </c>
      <c r="E410" s="207" t="s">
        <v>543</v>
      </c>
      <c r="F410" s="208" t="s">
        <v>544</v>
      </c>
      <c r="G410" s="209" t="s">
        <v>263</v>
      </c>
      <c r="H410" s="210">
        <v>96.29</v>
      </c>
      <c r="I410" s="211"/>
      <c r="J410" s="212">
        <f>ROUND(I410*H410,2)</f>
        <v>0</v>
      </c>
      <c r="K410" s="208" t="s">
        <v>139</v>
      </c>
      <c r="L410" s="46"/>
      <c r="M410" s="213" t="s">
        <v>19</v>
      </c>
      <c r="N410" s="214" t="s">
        <v>49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140</v>
      </c>
      <c r="AT410" s="217" t="s">
        <v>135</v>
      </c>
      <c r="AU410" s="217" t="s">
        <v>88</v>
      </c>
      <c r="AY410" s="19" t="s">
        <v>133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86</v>
      </c>
      <c r="BK410" s="218">
        <f>ROUND(I410*H410,2)</f>
        <v>0</v>
      </c>
      <c r="BL410" s="19" t="s">
        <v>140</v>
      </c>
      <c r="BM410" s="217" t="s">
        <v>545</v>
      </c>
    </row>
    <row r="411" spans="1:47" s="2" customFormat="1" ht="12">
      <c r="A411" s="40"/>
      <c r="B411" s="41"/>
      <c r="C411" s="42"/>
      <c r="D411" s="219" t="s">
        <v>141</v>
      </c>
      <c r="E411" s="42"/>
      <c r="F411" s="220" t="s">
        <v>546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141</v>
      </c>
      <c r="AU411" s="19" t="s">
        <v>88</v>
      </c>
    </row>
    <row r="412" spans="1:65" s="2" customFormat="1" ht="16.5" customHeight="1">
      <c r="A412" s="40"/>
      <c r="B412" s="41"/>
      <c r="C412" s="206" t="s">
        <v>326</v>
      </c>
      <c r="D412" s="206" t="s">
        <v>135</v>
      </c>
      <c r="E412" s="207" t="s">
        <v>547</v>
      </c>
      <c r="F412" s="208" t="s">
        <v>548</v>
      </c>
      <c r="G412" s="209" t="s">
        <v>338</v>
      </c>
      <c r="H412" s="210">
        <v>17.1</v>
      </c>
      <c r="I412" s="211"/>
      <c r="J412" s="212">
        <f>ROUND(I412*H412,2)</f>
        <v>0</v>
      </c>
      <c r="K412" s="208" t="s">
        <v>139</v>
      </c>
      <c r="L412" s="46"/>
      <c r="M412" s="213" t="s">
        <v>19</v>
      </c>
      <c r="N412" s="214" t="s">
        <v>49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140</v>
      </c>
      <c r="AT412" s="217" t="s">
        <v>135</v>
      </c>
      <c r="AU412" s="217" t="s">
        <v>88</v>
      </c>
      <c r="AY412" s="19" t="s">
        <v>133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86</v>
      </c>
      <c r="BK412" s="218">
        <f>ROUND(I412*H412,2)</f>
        <v>0</v>
      </c>
      <c r="BL412" s="19" t="s">
        <v>140</v>
      </c>
      <c r="BM412" s="217" t="s">
        <v>549</v>
      </c>
    </row>
    <row r="413" spans="1:47" s="2" customFormat="1" ht="12">
      <c r="A413" s="40"/>
      <c r="B413" s="41"/>
      <c r="C413" s="42"/>
      <c r="D413" s="219" t="s">
        <v>141</v>
      </c>
      <c r="E413" s="42"/>
      <c r="F413" s="220" t="s">
        <v>550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141</v>
      </c>
      <c r="AU413" s="19" t="s">
        <v>88</v>
      </c>
    </row>
    <row r="414" spans="1:51" s="13" customFormat="1" ht="12">
      <c r="A414" s="13"/>
      <c r="B414" s="224"/>
      <c r="C414" s="225"/>
      <c r="D414" s="226" t="s">
        <v>143</v>
      </c>
      <c r="E414" s="227" t="s">
        <v>19</v>
      </c>
      <c r="F414" s="228" t="s">
        <v>551</v>
      </c>
      <c r="G414" s="225"/>
      <c r="H414" s="229">
        <v>17.1</v>
      </c>
      <c r="I414" s="230"/>
      <c r="J414" s="225"/>
      <c r="K414" s="225"/>
      <c r="L414" s="231"/>
      <c r="M414" s="232"/>
      <c r="N414" s="233"/>
      <c r="O414" s="233"/>
      <c r="P414" s="233"/>
      <c r="Q414" s="233"/>
      <c r="R414" s="233"/>
      <c r="S414" s="233"/>
      <c r="T414" s="23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5" t="s">
        <v>143</v>
      </c>
      <c r="AU414" s="235" t="s">
        <v>88</v>
      </c>
      <c r="AV414" s="13" t="s">
        <v>88</v>
      </c>
      <c r="AW414" s="13" t="s">
        <v>37</v>
      </c>
      <c r="AX414" s="13" t="s">
        <v>78</v>
      </c>
      <c r="AY414" s="235" t="s">
        <v>133</v>
      </c>
    </row>
    <row r="415" spans="1:51" s="14" customFormat="1" ht="12">
      <c r="A415" s="14"/>
      <c r="B415" s="236"/>
      <c r="C415" s="237"/>
      <c r="D415" s="226" t="s">
        <v>143</v>
      </c>
      <c r="E415" s="238" t="s">
        <v>19</v>
      </c>
      <c r="F415" s="239" t="s">
        <v>267</v>
      </c>
      <c r="G415" s="237"/>
      <c r="H415" s="238" t="s">
        <v>19</v>
      </c>
      <c r="I415" s="240"/>
      <c r="J415" s="237"/>
      <c r="K415" s="237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143</v>
      </c>
      <c r="AU415" s="245" t="s">
        <v>88</v>
      </c>
      <c r="AV415" s="14" t="s">
        <v>86</v>
      </c>
      <c r="AW415" s="14" t="s">
        <v>37</v>
      </c>
      <c r="AX415" s="14" t="s">
        <v>78</v>
      </c>
      <c r="AY415" s="245" t="s">
        <v>133</v>
      </c>
    </row>
    <row r="416" spans="1:51" s="15" customFormat="1" ht="12">
      <c r="A416" s="15"/>
      <c r="B416" s="246"/>
      <c r="C416" s="247"/>
      <c r="D416" s="226" t="s">
        <v>143</v>
      </c>
      <c r="E416" s="248" t="s">
        <v>19</v>
      </c>
      <c r="F416" s="249" t="s">
        <v>146</v>
      </c>
      <c r="G416" s="247"/>
      <c r="H416" s="250">
        <v>17.1</v>
      </c>
      <c r="I416" s="251"/>
      <c r="J416" s="247"/>
      <c r="K416" s="247"/>
      <c r="L416" s="252"/>
      <c r="M416" s="253"/>
      <c r="N416" s="254"/>
      <c r="O416" s="254"/>
      <c r="P416" s="254"/>
      <c r="Q416" s="254"/>
      <c r="R416" s="254"/>
      <c r="S416" s="254"/>
      <c r="T416" s="25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6" t="s">
        <v>143</v>
      </c>
      <c r="AU416" s="256" t="s">
        <v>88</v>
      </c>
      <c r="AV416" s="15" t="s">
        <v>140</v>
      </c>
      <c r="AW416" s="15" t="s">
        <v>37</v>
      </c>
      <c r="AX416" s="15" t="s">
        <v>86</v>
      </c>
      <c r="AY416" s="256" t="s">
        <v>133</v>
      </c>
    </row>
    <row r="417" spans="1:65" s="2" customFormat="1" ht="16.5" customHeight="1">
      <c r="A417" s="40"/>
      <c r="B417" s="41"/>
      <c r="C417" s="206" t="s">
        <v>552</v>
      </c>
      <c r="D417" s="206" t="s">
        <v>135</v>
      </c>
      <c r="E417" s="207" t="s">
        <v>553</v>
      </c>
      <c r="F417" s="208" t="s">
        <v>554</v>
      </c>
      <c r="G417" s="209" t="s">
        <v>263</v>
      </c>
      <c r="H417" s="210">
        <v>14.97</v>
      </c>
      <c r="I417" s="211"/>
      <c r="J417" s="212">
        <f>ROUND(I417*H417,2)</f>
        <v>0</v>
      </c>
      <c r="K417" s="208" t="s">
        <v>139</v>
      </c>
      <c r="L417" s="46"/>
      <c r="M417" s="213" t="s">
        <v>19</v>
      </c>
      <c r="N417" s="214" t="s">
        <v>49</v>
      </c>
      <c r="O417" s="86"/>
      <c r="P417" s="215">
        <f>O417*H417</f>
        <v>0</v>
      </c>
      <c r="Q417" s="215">
        <v>0</v>
      </c>
      <c r="R417" s="215">
        <f>Q417*H417</f>
        <v>0</v>
      </c>
      <c r="S417" s="215">
        <v>0</v>
      </c>
      <c r="T417" s="21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140</v>
      </c>
      <c r="AT417" s="217" t="s">
        <v>135</v>
      </c>
      <c r="AU417" s="217" t="s">
        <v>88</v>
      </c>
      <c r="AY417" s="19" t="s">
        <v>133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86</v>
      </c>
      <c r="BK417" s="218">
        <f>ROUND(I417*H417,2)</f>
        <v>0</v>
      </c>
      <c r="BL417" s="19" t="s">
        <v>140</v>
      </c>
      <c r="BM417" s="217" t="s">
        <v>447</v>
      </c>
    </row>
    <row r="418" spans="1:47" s="2" customFormat="1" ht="12">
      <c r="A418" s="40"/>
      <c r="B418" s="41"/>
      <c r="C418" s="42"/>
      <c r="D418" s="219" t="s">
        <v>141</v>
      </c>
      <c r="E418" s="42"/>
      <c r="F418" s="220" t="s">
        <v>555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141</v>
      </c>
      <c r="AU418" s="19" t="s">
        <v>88</v>
      </c>
    </row>
    <row r="419" spans="1:65" s="2" customFormat="1" ht="16.5" customHeight="1">
      <c r="A419" s="40"/>
      <c r="B419" s="41"/>
      <c r="C419" s="206" t="s">
        <v>330</v>
      </c>
      <c r="D419" s="206" t="s">
        <v>135</v>
      </c>
      <c r="E419" s="207" t="s">
        <v>556</v>
      </c>
      <c r="F419" s="208" t="s">
        <v>557</v>
      </c>
      <c r="G419" s="209" t="s">
        <v>138</v>
      </c>
      <c r="H419" s="210">
        <v>13.08</v>
      </c>
      <c r="I419" s="211"/>
      <c r="J419" s="212">
        <f>ROUND(I419*H419,2)</f>
        <v>0</v>
      </c>
      <c r="K419" s="208" t="s">
        <v>139</v>
      </c>
      <c r="L419" s="46"/>
      <c r="M419" s="213" t="s">
        <v>19</v>
      </c>
      <c r="N419" s="214" t="s">
        <v>49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140</v>
      </c>
      <c r="AT419" s="217" t="s">
        <v>135</v>
      </c>
      <c r="AU419" s="217" t="s">
        <v>88</v>
      </c>
      <c r="AY419" s="19" t="s">
        <v>133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86</v>
      </c>
      <c r="BK419" s="218">
        <f>ROUND(I419*H419,2)</f>
        <v>0</v>
      </c>
      <c r="BL419" s="19" t="s">
        <v>140</v>
      </c>
      <c r="BM419" s="217" t="s">
        <v>558</v>
      </c>
    </row>
    <row r="420" spans="1:47" s="2" customFormat="1" ht="12">
      <c r="A420" s="40"/>
      <c r="B420" s="41"/>
      <c r="C420" s="42"/>
      <c r="D420" s="219" t="s">
        <v>141</v>
      </c>
      <c r="E420" s="42"/>
      <c r="F420" s="220" t="s">
        <v>559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141</v>
      </c>
      <c r="AU420" s="19" t="s">
        <v>88</v>
      </c>
    </row>
    <row r="421" spans="1:51" s="13" customFormat="1" ht="12">
      <c r="A421" s="13"/>
      <c r="B421" s="224"/>
      <c r="C421" s="225"/>
      <c r="D421" s="226" t="s">
        <v>143</v>
      </c>
      <c r="E421" s="227" t="s">
        <v>19</v>
      </c>
      <c r="F421" s="228" t="s">
        <v>560</v>
      </c>
      <c r="G421" s="225"/>
      <c r="H421" s="229">
        <v>13.08</v>
      </c>
      <c r="I421" s="230"/>
      <c r="J421" s="225"/>
      <c r="K421" s="225"/>
      <c r="L421" s="231"/>
      <c r="M421" s="232"/>
      <c r="N421" s="233"/>
      <c r="O421" s="233"/>
      <c r="P421" s="233"/>
      <c r="Q421" s="233"/>
      <c r="R421" s="233"/>
      <c r="S421" s="233"/>
      <c r="T421" s="23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5" t="s">
        <v>143</v>
      </c>
      <c r="AU421" s="235" t="s">
        <v>88</v>
      </c>
      <c r="AV421" s="13" t="s">
        <v>88</v>
      </c>
      <c r="AW421" s="13" t="s">
        <v>37</v>
      </c>
      <c r="AX421" s="13" t="s">
        <v>78</v>
      </c>
      <c r="AY421" s="235" t="s">
        <v>133</v>
      </c>
    </row>
    <row r="422" spans="1:51" s="14" customFormat="1" ht="12">
      <c r="A422" s="14"/>
      <c r="B422" s="236"/>
      <c r="C422" s="237"/>
      <c r="D422" s="226" t="s">
        <v>143</v>
      </c>
      <c r="E422" s="238" t="s">
        <v>19</v>
      </c>
      <c r="F422" s="239" t="s">
        <v>145</v>
      </c>
      <c r="G422" s="237"/>
      <c r="H422" s="238" t="s">
        <v>19</v>
      </c>
      <c r="I422" s="240"/>
      <c r="J422" s="237"/>
      <c r="K422" s="237"/>
      <c r="L422" s="241"/>
      <c r="M422" s="242"/>
      <c r="N422" s="243"/>
      <c r="O422" s="243"/>
      <c r="P422" s="243"/>
      <c r="Q422" s="243"/>
      <c r="R422" s="243"/>
      <c r="S422" s="243"/>
      <c r="T422" s="24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5" t="s">
        <v>143</v>
      </c>
      <c r="AU422" s="245" t="s">
        <v>88</v>
      </c>
      <c r="AV422" s="14" t="s">
        <v>86</v>
      </c>
      <c r="AW422" s="14" t="s">
        <v>37</v>
      </c>
      <c r="AX422" s="14" t="s">
        <v>78</v>
      </c>
      <c r="AY422" s="245" t="s">
        <v>133</v>
      </c>
    </row>
    <row r="423" spans="1:51" s="15" customFormat="1" ht="12">
      <c r="A423" s="15"/>
      <c r="B423" s="246"/>
      <c r="C423" s="247"/>
      <c r="D423" s="226" t="s">
        <v>143</v>
      </c>
      <c r="E423" s="248" t="s">
        <v>19</v>
      </c>
      <c r="F423" s="249" t="s">
        <v>146</v>
      </c>
      <c r="G423" s="247"/>
      <c r="H423" s="250">
        <v>13.08</v>
      </c>
      <c r="I423" s="251"/>
      <c r="J423" s="247"/>
      <c r="K423" s="247"/>
      <c r="L423" s="252"/>
      <c r="M423" s="253"/>
      <c r="N423" s="254"/>
      <c r="O423" s="254"/>
      <c r="P423" s="254"/>
      <c r="Q423" s="254"/>
      <c r="R423" s="254"/>
      <c r="S423" s="254"/>
      <c r="T423" s="25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6" t="s">
        <v>143</v>
      </c>
      <c r="AU423" s="256" t="s">
        <v>88</v>
      </c>
      <c r="AV423" s="15" t="s">
        <v>140</v>
      </c>
      <c r="AW423" s="15" t="s">
        <v>37</v>
      </c>
      <c r="AX423" s="15" t="s">
        <v>86</v>
      </c>
      <c r="AY423" s="256" t="s">
        <v>133</v>
      </c>
    </row>
    <row r="424" spans="1:65" s="2" customFormat="1" ht="16.5" customHeight="1">
      <c r="A424" s="40"/>
      <c r="B424" s="41"/>
      <c r="C424" s="206" t="s">
        <v>561</v>
      </c>
      <c r="D424" s="206" t="s">
        <v>135</v>
      </c>
      <c r="E424" s="207" t="s">
        <v>562</v>
      </c>
      <c r="F424" s="208" t="s">
        <v>563</v>
      </c>
      <c r="G424" s="209" t="s">
        <v>138</v>
      </c>
      <c r="H424" s="210">
        <v>13.08</v>
      </c>
      <c r="I424" s="211"/>
      <c r="J424" s="212">
        <f>ROUND(I424*H424,2)</f>
        <v>0</v>
      </c>
      <c r="K424" s="208" t="s">
        <v>139</v>
      </c>
      <c r="L424" s="46"/>
      <c r="M424" s="213" t="s">
        <v>19</v>
      </c>
      <c r="N424" s="214" t="s">
        <v>49</v>
      </c>
      <c r="O424" s="86"/>
      <c r="P424" s="215">
        <f>O424*H424</f>
        <v>0</v>
      </c>
      <c r="Q424" s="215">
        <v>0</v>
      </c>
      <c r="R424" s="215">
        <f>Q424*H424</f>
        <v>0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140</v>
      </c>
      <c r="AT424" s="217" t="s">
        <v>135</v>
      </c>
      <c r="AU424" s="217" t="s">
        <v>88</v>
      </c>
      <c r="AY424" s="19" t="s">
        <v>133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86</v>
      </c>
      <c r="BK424" s="218">
        <f>ROUND(I424*H424,2)</f>
        <v>0</v>
      </c>
      <c r="BL424" s="19" t="s">
        <v>140</v>
      </c>
      <c r="BM424" s="217" t="s">
        <v>564</v>
      </c>
    </row>
    <row r="425" spans="1:47" s="2" customFormat="1" ht="12">
      <c r="A425" s="40"/>
      <c r="B425" s="41"/>
      <c r="C425" s="42"/>
      <c r="D425" s="219" t="s">
        <v>141</v>
      </c>
      <c r="E425" s="42"/>
      <c r="F425" s="220" t="s">
        <v>565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141</v>
      </c>
      <c r="AU425" s="19" t="s">
        <v>88</v>
      </c>
    </row>
    <row r="426" spans="1:65" s="2" customFormat="1" ht="21.75" customHeight="1">
      <c r="A426" s="40"/>
      <c r="B426" s="41"/>
      <c r="C426" s="206" t="s">
        <v>333</v>
      </c>
      <c r="D426" s="206" t="s">
        <v>135</v>
      </c>
      <c r="E426" s="207" t="s">
        <v>566</v>
      </c>
      <c r="F426" s="208" t="s">
        <v>567</v>
      </c>
      <c r="G426" s="209" t="s">
        <v>338</v>
      </c>
      <c r="H426" s="210">
        <v>2.9</v>
      </c>
      <c r="I426" s="211"/>
      <c r="J426" s="212">
        <f>ROUND(I426*H426,2)</f>
        <v>0</v>
      </c>
      <c r="K426" s="208" t="s">
        <v>139</v>
      </c>
      <c r="L426" s="46"/>
      <c r="M426" s="213" t="s">
        <v>19</v>
      </c>
      <c r="N426" s="214" t="s">
        <v>49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140</v>
      </c>
      <c r="AT426" s="217" t="s">
        <v>135</v>
      </c>
      <c r="AU426" s="217" t="s">
        <v>88</v>
      </c>
      <c r="AY426" s="19" t="s">
        <v>133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86</v>
      </c>
      <c r="BK426" s="218">
        <f>ROUND(I426*H426,2)</f>
        <v>0</v>
      </c>
      <c r="BL426" s="19" t="s">
        <v>140</v>
      </c>
      <c r="BM426" s="217" t="s">
        <v>568</v>
      </c>
    </row>
    <row r="427" spans="1:47" s="2" customFormat="1" ht="12">
      <c r="A427" s="40"/>
      <c r="B427" s="41"/>
      <c r="C427" s="42"/>
      <c r="D427" s="219" t="s">
        <v>141</v>
      </c>
      <c r="E427" s="42"/>
      <c r="F427" s="220" t="s">
        <v>569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141</v>
      </c>
      <c r="AU427" s="19" t="s">
        <v>88</v>
      </c>
    </row>
    <row r="428" spans="1:51" s="13" customFormat="1" ht="12">
      <c r="A428" s="13"/>
      <c r="B428" s="224"/>
      <c r="C428" s="225"/>
      <c r="D428" s="226" t="s">
        <v>143</v>
      </c>
      <c r="E428" s="227" t="s">
        <v>19</v>
      </c>
      <c r="F428" s="228" t="s">
        <v>570</v>
      </c>
      <c r="G428" s="225"/>
      <c r="H428" s="229">
        <v>2.9</v>
      </c>
      <c r="I428" s="230"/>
      <c r="J428" s="225"/>
      <c r="K428" s="225"/>
      <c r="L428" s="231"/>
      <c r="M428" s="232"/>
      <c r="N428" s="233"/>
      <c r="O428" s="233"/>
      <c r="P428" s="233"/>
      <c r="Q428" s="233"/>
      <c r="R428" s="233"/>
      <c r="S428" s="233"/>
      <c r="T428" s="23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5" t="s">
        <v>143</v>
      </c>
      <c r="AU428" s="235" t="s">
        <v>88</v>
      </c>
      <c r="AV428" s="13" t="s">
        <v>88</v>
      </c>
      <c r="AW428" s="13" t="s">
        <v>37</v>
      </c>
      <c r="AX428" s="13" t="s">
        <v>78</v>
      </c>
      <c r="AY428" s="235" t="s">
        <v>133</v>
      </c>
    </row>
    <row r="429" spans="1:51" s="14" customFormat="1" ht="12">
      <c r="A429" s="14"/>
      <c r="B429" s="236"/>
      <c r="C429" s="237"/>
      <c r="D429" s="226" t="s">
        <v>143</v>
      </c>
      <c r="E429" s="238" t="s">
        <v>19</v>
      </c>
      <c r="F429" s="239" t="s">
        <v>571</v>
      </c>
      <c r="G429" s="237"/>
      <c r="H429" s="238" t="s">
        <v>19</v>
      </c>
      <c r="I429" s="240"/>
      <c r="J429" s="237"/>
      <c r="K429" s="237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143</v>
      </c>
      <c r="AU429" s="245" t="s">
        <v>88</v>
      </c>
      <c r="AV429" s="14" t="s">
        <v>86</v>
      </c>
      <c r="AW429" s="14" t="s">
        <v>37</v>
      </c>
      <c r="AX429" s="14" t="s">
        <v>78</v>
      </c>
      <c r="AY429" s="245" t="s">
        <v>133</v>
      </c>
    </row>
    <row r="430" spans="1:51" s="15" customFormat="1" ht="12">
      <c r="A430" s="15"/>
      <c r="B430" s="246"/>
      <c r="C430" s="247"/>
      <c r="D430" s="226" t="s">
        <v>143</v>
      </c>
      <c r="E430" s="248" t="s">
        <v>19</v>
      </c>
      <c r="F430" s="249" t="s">
        <v>146</v>
      </c>
      <c r="G430" s="247"/>
      <c r="H430" s="250">
        <v>2.9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6" t="s">
        <v>143</v>
      </c>
      <c r="AU430" s="256" t="s">
        <v>88</v>
      </c>
      <c r="AV430" s="15" t="s">
        <v>140</v>
      </c>
      <c r="AW430" s="15" t="s">
        <v>37</v>
      </c>
      <c r="AX430" s="15" t="s">
        <v>86</v>
      </c>
      <c r="AY430" s="256" t="s">
        <v>133</v>
      </c>
    </row>
    <row r="431" spans="1:65" s="2" customFormat="1" ht="16.5" customHeight="1">
      <c r="A431" s="40"/>
      <c r="B431" s="41"/>
      <c r="C431" s="206" t="s">
        <v>572</v>
      </c>
      <c r="D431" s="206" t="s">
        <v>135</v>
      </c>
      <c r="E431" s="207" t="s">
        <v>573</v>
      </c>
      <c r="F431" s="208" t="s">
        <v>574</v>
      </c>
      <c r="G431" s="209" t="s">
        <v>154</v>
      </c>
      <c r="H431" s="210">
        <v>2</v>
      </c>
      <c r="I431" s="211"/>
      <c r="J431" s="212">
        <f>ROUND(I431*H431,2)</f>
        <v>0</v>
      </c>
      <c r="K431" s="208" t="s">
        <v>139</v>
      </c>
      <c r="L431" s="46"/>
      <c r="M431" s="213" t="s">
        <v>19</v>
      </c>
      <c r="N431" s="214" t="s">
        <v>49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140</v>
      </c>
      <c r="AT431" s="217" t="s">
        <v>135</v>
      </c>
      <c r="AU431" s="217" t="s">
        <v>88</v>
      </c>
      <c r="AY431" s="19" t="s">
        <v>133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86</v>
      </c>
      <c r="BK431" s="218">
        <f>ROUND(I431*H431,2)</f>
        <v>0</v>
      </c>
      <c r="BL431" s="19" t="s">
        <v>140</v>
      </c>
      <c r="BM431" s="217" t="s">
        <v>575</v>
      </c>
    </row>
    <row r="432" spans="1:47" s="2" customFormat="1" ht="12">
      <c r="A432" s="40"/>
      <c r="B432" s="41"/>
      <c r="C432" s="42"/>
      <c r="D432" s="219" t="s">
        <v>141</v>
      </c>
      <c r="E432" s="42"/>
      <c r="F432" s="220" t="s">
        <v>576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141</v>
      </c>
      <c r="AU432" s="19" t="s">
        <v>88</v>
      </c>
    </row>
    <row r="433" spans="1:51" s="13" customFormat="1" ht="12">
      <c r="A433" s="13"/>
      <c r="B433" s="224"/>
      <c r="C433" s="225"/>
      <c r="D433" s="226" t="s">
        <v>143</v>
      </c>
      <c r="E433" s="227" t="s">
        <v>19</v>
      </c>
      <c r="F433" s="228" t="s">
        <v>88</v>
      </c>
      <c r="G433" s="225"/>
      <c r="H433" s="229">
        <v>2</v>
      </c>
      <c r="I433" s="230"/>
      <c r="J433" s="225"/>
      <c r="K433" s="225"/>
      <c r="L433" s="231"/>
      <c r="M433" s="232"/>
      <c r="N433" s="233"/>
      <c r="O433" s="233"/>
      <c r="P433" s="233"/>
      <c r="Q433" s="233"/>
      <c r="R433" s="233"/>
      <c r="S433" s="233"/>
      <c r="T433" s="23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5" t="s">
        <v>143</v>
      </c>
      <c r="AU433" s="235" t="s">
        <v>88</v>
      </c>
      <c r="AV433" s="13" t="s">
        <v>88</v>
      </c>
      <c r="AW433" s="13" t="s">
        <v>37</v>
      </c>
      <c r="AX433" s="13" t="s">
        <v>78</v>
      </c>
      <c r="AY433" s="235" t="s">
        <v>133</v>
      </c>
    </row>
    <row r="434" spans="1:51" s="14" customFormat="1" ht="12">
      <c r="A434" s="14"/>
      <c r="B434" s="236"/>
      <c r="C434" s="237"/>
      <c r="D434" s="226" t="s">
        <v>143</v>
      </c>
      <c r="E434" s="238" t="s">
        <v>19</v>
      </c>
      <c r="F434" s="239" t="s">
        <v>145</v>
      </c>
      <c r="G434" s="237"/>
      <c r="H434" s="238" t="s">
        <v>19</v>
      </c>
      <c r="I434" s="240"/>
      <c r="J434" s="237"/>
      <c r="K434" s="237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143</v>
      </c>
      <c r="AU434" s="245" t="s">
        <v>88</v>
      </c>
      <c r="AV434" s="14" t="s">
        <v>86</v>
      </c>
      <c r="AW434" s="14" t="s">
        <v>37</v>
      </c>
      <c r="AX434" s="14" t="s">
        <v>78</v>
      </c>
      <c r="AY434" s="245" t="s">
        <v>133</v>
      </c>
    </row>
    <row r="435" spans="1:51" s="15" customFormat="1" ht="12">
      <c r="A435" s="15"/>
      <c r="B435" s="246"/>
      <c r="C435" s="247"/>
      <c r="D435" s="226" t="s">
        <v>143</v>
      </c>
      <c r="E435" s="248" t="s">
        <v>19</v>
      </c>
      <c r="F435" s="249" t="s">
        <v>146</v>
      </c>
      <c r="G435" s="247"/>
      <c r="H435" s="250">
        <v>2</v>
      </c>
      <c r="I435" s="251"/>
      <c r="J435" s="247"/>
      <c r="K435" s="247"/>
      <c r="L435" s="252"/>
      <c r="M435" s="253"/>
      <c r="N435" s="254"/>
      <c r="O435" s="254"/>
      <c r="P435" s="254"/>
      <c r="Q435" s="254"/>
      <c r="R435" s="254"/>
      <c r="S435" s="254"/>
      <c r="T435" s="25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6" t="s">
        <v>143</v>
      </c>
      <c r="AU435" s="256" t="s">
        <v>88</v>
      </c>
      <c r="AV435" s="15" t="s">
        <v>140</v>
      </c>
      <c r="AW435" s="15" t="s">
        <v>37</v>
      </c>
      <c r="AX435" s="15" t="s">
        <v>86</v>
      </c>
      <c r="AY435" s="256" t="s">
        <v>133</v>
      </c>
    </row>
    <row r="436" spans="1:65" s="2" customFormat="1" ht="16.5" customHeight="1">
      <c r="A436" s="40"/>
      <c r="B436" s="41"/>
      <c r="C436" s="206" t="s">
        <v>339</v>
      </c>
      <c r="D436" s="206" t="s">
        <v>135</v>
      </c>
      <c r="E436" s="207" t="s">
        <v>577</v>
      </c>
      <c r="F436" s="208" t="s">
        <v>578</v>
      </c>
      <c r="G436" s="209" t="s">
        <v>338</v>
      </c>
      <c r="H436" s="210">
        <v>0.04</v>
      </c>
      <c r="I436" s="211"/>
      <c r="J436" s="212">
        <f>ROUND(I436*H436,2)</f>
        <v>0</v>
      </c>
      <c r="K436" s="208" t="s">
        <v>139</v>
      </c>
      <c r="L436" s="46"/>
      <c r="M436" s="213" t="s">
        <v>19</v>
      </c>
      <c r="N436" s="214" t="s">
        <v>49</v>
      </c>
      <c r="O436" s="86"/>
      <c r="P436" s="215">
        <f>O436*H436</f>
        <v>0</v>
      </c>
      <c r="Q436" s="215">
        <v>0</v>
      </c>
      <c r="R436" s="215">
        <f>Q436*H436</f>
        <v>0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140</v>
      </c>
      <c r="AT436" s="217" t="s">
        <v>135</v>
      </c>
      <c r="AU436" s="217" t="s">
        <v>88</v>
      </c>
      <c r="AY436" s="19" t="s">
        <v>133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86</v>
      </c>
      <c r="BK436" s="218">
        <f>ROUND(I436*H436,2)</f>
        <v>0</v>
      </c>
      <c r="BL436" s="19" t="s">
        <v>140</v>
      </c>
      <c r="BM436" s="217" t="s">
        <v>579</v>
      </c>
    </row>
    <row r="437" spans="1:47" s="2" customFormat="1" ht="12">
      <c r="A437" s="40"/>
      <c r="B437" s="41"/>
      <c r="C437" s="42"/>
      <c r="D437" s="219" t="s">
        <v>141</v>
      </c>
      <c r="E437" s="42"/>
      <c r="F437" s="220" t="s">
        <v>580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141</v>
      </c>
      <c r="AU437" s="19" t="s">
        <v>88</v>
      </c>
    </row>
    <row r="438" spans="1:51" s="13" customFormat="1" ht="12">
      <c r="A438" s="13"/>
      <c r="B438" s="224"/>
      <c r="C438" s="225"/>
      <c r="D438" s="226" t="s">
        <v>143</v>
      </c>
      <c r="E438" s="227" t="s">
        <v>19</v>
      </c>
      <c r="F438" s="228" t="s">
        <v>581</v>
      </c>
      <c r="G438" s="225"/>
      <c r="H438" s="229">
        <v>0.04</v>
      </c>
      <c r="I438" s="230"/>
      <c r="J438" s="225"/>
      <c r="K438" s="225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143</v>
      </c>
      <c r="AU438" s="235" t="s">
        <v>88</v>
      </c>
      <c r="AV438" s="13" t="s">
        <v>88</v>
      </c>
      <c r="AW438" s="13" t="s">
        <v>37</v>
      </c>
      <c r="AX438" s="13" t="s">
        <v>78</v>
      </c>
      <c r="AY438" s="235" t="s">
        <v>133</v>
      </c>
    </row>
    <row r="439" spans="1:51" s="14" customFormat="1" ht="12">
      <c r="A439" s="14"/>
      <c r="B439" s="236"/>
      <c r="C439" s="237"/>
      <c r="D439" s="226" t="s">
        <v>143</v>
      </c>
      <c r="E439" s="238" t="s">
        <v>19</v>
      </c>
      <c r="F439" s="239" t="s">
        <v>145</v>
      </c>
      <c r="G439" s="237"/>
      <c r="H439" s="238" t="s">
        <v>19</v>
      </c>
      <c r="I439" s="240"/>
      <c r="J439" s="237"/>
      <c r="K439" s="237"/>
      <c r="L439" s="241"/>
      <c r="M439" s="242"/>
      <c r="N439" s="243"/>
      <c r="O439" s="243"/>
      <c r="P439" s="243"/>
      <c r="Q439" s="243"/>
      <c r="R439" s="243"/>
      <c r="S439" s="243"/>
      <c r="T439" s="24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5" t="s">
        <v>143</v>
      </c>
      <c r="AU439" s="245" t="s">
        <v>88</v>
      </c>
      <c r="AV439" s="14" t="s">
        <v>86</v>
      </c>
      <c r="AW439" s="14" t="s">
        <v>37</v>
      </c>
      <c r="AX439" s="14" t="s">
        <v>78</v>
      </c>
      <c r="AY439" s="245" t="s">
        <v>133</v>
      </c>
    </row>
    <row r="440" spans="1:51" s="15" customFormat="1" ht="12">
      <c r="A440" s="15"/>
      <c r="B440" s="246"/>
      <c r="C440" s="247"/>
      <c r="D440" s="226" t="s">
        <v>143</v>
      </c>
      <c r="E440" s="248" t="s">
        <v>19</v>
      </c>
      <c r="F440" s="249" t="s">
        <v>146</v>
      </c>
      <c r="G440" s="247"/>
      <c r="H440" s="250">
        <v>0.04</v>
      </c>
      <c r="I440" s="251"/>
      <c r="J440" s="247"/>
      <c r="K440" s="247"/>
      <c r="L440" s="252"/>
      <c r="M440" s="253"/>
      <c r="N440" s="254"/>
      <c r="O440" s="254"/>
      <c r="P440" s="254"/>
      <c r="Q440" s="254"/>
      <c r="R440" s="254"/>
      <c r="S440" s="254"/>
      <c r="T440" s="25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6" t="s">
        <v>143</v>
      </c>
      <c r="AU440" s="256" t="s">
        <v>88</v>
      </c>
      <c r="AV440" s="15" t="s">
        <v>140</v>
      </c>
      <c r="AW440" s="15" t="s">
        <v>37</v>
      </c>
      <c r="AX440" s="15" t="s">
        <v>86</v>
      </c>
      <c r="AY440" s="256" t="s">
        <v>133</v>
      </c>
    </row>
    <row r="441" spans="1:65" s="2" customFormat="1" ht="24.15" customHeight="1">
      <c r="A441" s="40"/>
      <c r="B441" s="41"/>
      <c r="C441" s="206" t="s">
        <v>582</v>
      </c>
      <c r="D441" s="206" t="s">
        <v>135</v>
      </c>
      <c r="E441" s="207" t="s">
        <v>583</v>
      </c>
      <c r="F441" s="208" t="s">
        <v>584</v>
      </c>
      <c r="G441" s="209" t="s">
        <v>138</v>
      </c>
      <c r="H441" s="210">
        <v>375</v>
      </c>
      <c r="I441" s="211"/>
      <c r="J441" s="212">
        <f>ROUND(I441*H441,2)</f>
        <v>0</v>
      </c>
      <c r="K441" s="208" t="s">
        <v>139</v>
      </c>
      <c r="L441" s="46"/>
      <c r="M441" s="213" t="s">
        <v>19</v>
      </c>
      <c r="N441" s="214" t="s">
        <v>49</v>
      </c>
      <c r="O441" s="86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140</v>
      </c>
      <c r="AT441" s="217" t="s">
        <v>135</v>
      </c>
      <c r="AU441" s="217" t="s">
        <v>88</v>
      </c>
      <c r="AY441" s="19" t="s">
        <v>133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86</v>
      </c>
      <c r="BK441" s="218">
        <f>ROUND(I441*H441,2)</f>
        <v>0</v>
      </c>
      <c r="BL441" s="19" t="s">
        <v>140</v>
      </c>
      <c r="BM441" s="217" t="s">
        <v>585</v>
      </c>
    </row>
    <row r="442" spans="1:47" s="2" customFormat="1" ht="12">
      <c r="A442" s="40"/>
      <c r="B442" s="41"/>
      <c r="C442" s="42"/>
      <c r="D442" s="219" t="s">
        <v>141</v>
      </c>
      <c r="E442" s="42"/>
      <c r="F442" s="220" t="s">
        <v>586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141</v>
      </c>
      <c r="AU442" s="19" t="s">
        <v>88</v>
      </c>
    </row>
    <row r="443" spans="1:51" s="13" customFormat="1" ht="12">
      <c r="A443" s="13"/>
      <c r="B443" s="224"/>
      <c r="C443" s="225"/>
      <c r="D443" s="226" t="s">
        <v>143</v>
      </c>
      <c r="E443" s="227" t="s">
        <v>19</v>
      </c>
      <c r="F443" s="228" t="s">
        <v>587</v>
      </c>
      <c r="G443" s="225"/>
      <c r="H443" s="229">
        <v>375</v>
      </c>
      <c r="I443" s="230"/>
      <c r="J443" s="225"/>
      <c r="K443" s="225"/>
      <c r="L443" s="231"/>
      <c r="M443" s="232"/>
      <c r="N443" s="233"/>
      <c r="O443" s="233"/>
      <c r="P443" s="233"/>
      <c r="Q443" s="233"/>
      <c r="R443" s="233"/>
      <c r="S443" s="233"/>
      <c r="T443" s="23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5" t="s">
        <v>143</v>
      </c>
      <c r="AU443" s="235" t="s">
        <v>88</v>
      </c>
      <c r="AV443" s="13" t="s">
        <v>88</v>
      </c>
      <c r="AW443" s="13" t="s">
        <v>37</v>
      </c>
      <c r="AX443" s="13" t="s">
        <v>78</v>
      </c>
      <c r="AY443" s="235" t="s">
        <v>133</v>
      </c>
    </row>
    <row r="444" spans="1:51" s="14" customFormat="1" ht="12">
      <c r="A444" s="14"/>
      <c r="B444" s="236"/>
      <c r="C444" s="237"/>
      <c r="D444" s="226" t="s">
        <v>143</v>
      </c>
      <c r="E444" s="238" t="s">
        <v>19</v>
      </c>
      <c r="F444" s="239" t="s">
        <v>145</v>
      </c>
      <c r="G444" s="237"/>
      <c r="H444" s="238" t="s">
        <v>19</v>
      </c>
      <c r="I444" s="240"/>
      <c r="J444" s="237"/>
      <c r="K444" s="237"/>
      <c r="L444" s="241"/>
      <c r="M444" s="242"/>
      <c r="N444" s="243"/>
      <c r="O444" s="243"/>
      <c r="P444" s="243"/>
      <c r="Q444" s="243"/>
      <c r="R444" s="243"/>
      <c r="S444" s="243"/>
      <c r="T444" s="24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5" t="s">
        <v>143</v>
      </c>
      <c r="AU444" s="245" t="s">
        <v>88</v>
      </c>
      <c r="AV444" s="14" t="s">
        <v>86</v>
      </c>
      <c r="AW444" s="14" t="s">
        <v>37</v>
      </c>
      <c r="AX444" s="14" t="s">
        <v>78</v>
      </c>
      <c r="AY444" s="245" t="s">
        <v>133</v>
      </c>
    </row>
    <row r="445" spans="1:51" s="15" customFormat="1" ht="12">
      <c r="A445" s="15"/>
      <c r="B445" s="246"/>
      <c r="C445" s="247"/>
      <c r="D445" s="226" t="s">
        <v>143</v>
      </c>
      <c r="E445" s="248" t="s">
        <v>19</v>
      </c>
      <c r="F445" s="249" t="s">
        <v>146</v>
      </c>
      <c r="G445" s="247"/>
      <c r="H445" s="250">
        <v>375</v>
      </c>
      <c r="I445" s="251"/>
      <c r="J445" s="247"/>
      <c r="K445" s="247"/>
      <c r="L445" s="252"/>
      <c r="M445" s="253"/>
      <c r="N445" s="254"/>
      <c r="O445" s="254"/>
      <c r="P445" s="254"/>
      <c r="Q445" s="254"/>
      <c r="R445" s="254"/>
      <c r="S445" s="254"/>
      <c r="T445" s="25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6" t="s">
        <v>143</v>
      </c>
      <c r="AU445" s="256" t="s">
        <v>88</v>
      </c>
      <c r="AV445" s="15" t="s">
        <v>140</v>
      </c>
      <c r="AW445" s="15" t="s">
        <v>37</v>
      </c>
      <c r="AX445" s="15" t="s">
        <v>86</v>
      </c>
      <c r="AY445" s="256" t="s">
        <v>133</v>
      </c>
    </row>
    <row r="446" spans="1:65" s="2" customFormat="1" ht="16.5" customHeight="1">
      <c r="A446" s="40"/>
      <c r="B446" s="41"/>
      <c r="C446" s="206" t="s">
        <v>342</v>
      </c>
      <c r="D446" s="206" t="s">
        <v>135</v>
      </c>
      <c r="E446" s="207" t="s">
        <v>588</v>
      </c>
      <c r="F446" s="208" t="s">
        <v>589</v>
      </c>
      <c r="G446" s="209" t="s">
        <v>138</v>
      </c>
      <c r="H446" s="210">
        <v>14.2</v>
      </c>
      <c r="I446" s="211"/>
      <c r="J446" s="212">
        <f>ROUND(I446*H446,2)</f>
        <v>0</v>
      </c>
      <c r="K446" s="208" t="s">
        <v>139</v>
      </c>
      <c r="L446" s="46"/>
      <c r="M446" s="213" t="s">
        <v>19</v>
      </c>
      <c r="N446" s="214" t="s">
        <v>49</v>
      </c>
      <c r="O446" s="86"/>
      <c r="P446" s="215">
        <f>O446*H446</f>
        <v>0</v>
      </c>
      <c r="Q446" s="215">
        <v>0</v>
      </c>
      <c r="R446" s="215">
        <f>Q446*H446</f>
        <v>0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140</v>
      </c>
      <c r="AT446" s="217" t="s">
        <v>135</v>
      </c>
      <c r="AU446" s="217" t="s">
        <v>88</v>
      </c>
      <c r="AY446" s="19" t="s">
        <v>133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86</v>
      </c>
      <c r="BK446" s="218">
        <f>ROUND(I446*H446,2)</f>
        <v>0</v>
      </c>
      <c r="BL446" s="19" t="s">
        <v>140</v>
      </c>
      <c r="BM446" s="217" t="s">
        <v>590</v>
      </c>
    </row>
    <row r="447" spans="1:47" s="2" customFormat="1" ht="12">
      <c r="A447" s="40"/>
      <c r="B447" s="41"/>
      <c r="C447" s="42"/>
      <c r="D447" s="219" t="s">
        <v>141</v>
      </c>
      <c r="E447" s="42"/>
      <c r="F447" s="220" t="s">
        <v>591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141</v>
      </c>
      <c r="AU447" s="19" t="s">
        <v>88</v>
      </c>
    </row>
    <row r="448" spans="1:51" s="14" customFormat="1" ht="12">
      <c r="A448" s="14"/>
      <c r="B448" s="236"/>
      <c r="C448" s="237"/>
      <c r="D448" s="226" t="s">
        <v>143</v>
      </c>
      <c r="E448" s="238" t="s">
        <v>19</v>
      </c>
      <c r="F448" s="239" t="s">
        <v>592</v>
      </c>
      <c r="G448" s="237"/>
      <c r="H448" s="238" t="s">
        <v>19</v>
      </c>
      <c r="I448" s="240"/>
      <c r="J448" s="237"/>
      <c r="K448" s="237"/>
      <c r="L448" s="241"/>
      <c r="M448" s="242"/>
      <c r="N448" s="243"/>
      <c r="O448" s="243"/>
      <c r="P448" s="243"/>
      <c r="Q448" s="243"/>
      <c r="R448" s="243"/>
      <c r="S448" s="243"/>
      <c r="T448" s="24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5" t="s">
        <v>143</v>
      </c>
      <c r="AU448" s="245" t="s">
        <v>88</v>
      </c>
      <c r="AV448" s="14" t="s">
        <v>86</v>
      </c>
      <c r="AW448" s="14" t="s">
        <v>37</v>
      </c>
      <c r="AX448" s="14" t="s">
        <v>78</v>
      </c>
      <c r="AY448" s="245" t="s">
        <v>133</v>
      </c>
    </row>
    <row r="449" spans="1:51" s="13" customFormat="1" ht="12">
      <c r="A449" s="13"/>
      <c r="B449" s="224"/>
      <c r="C449" s="225"/>
      <c r="D449" s="226" t="s">
        <v>143</v>
      </c>
      <c r="E449" s="227" t="s">
        <v>19</v>
      </c>
      <c r="F449" s="228" t="s">
        <v>593</v>
      </c>
      <c r="G449" s="225"/>
      <c r="H449" s="229">
        <v>0.4</v>
      </c>
      <c r="I449" s="230"/>
      <c r="J449" s="225"/>
      <c r="K449" s="225"/>
      <c r="L449" s="231"/>
      <c r="M449" s="232"/>
      <c r="N449" s="233"/>
      <c r="O449" s="233"/>
      <c r="P449" s="233"/>
      <c r="Q449" s="233"/>
      <c r="R449" s="233"/>
      <c r="S449" s="233"/>
      <c r="T449" s="23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5" t="s">
        <v>143</v>
      </c>
      <c r="AU449" s="235" t="s">
        <v>88</v>
      </c>
      <c r="AV449" s="13" t="s">
        <v>88</v>
      </c>
      <c r="AW449" s="13" t="s">
        <v>37</v>
      </c>
      <c r="AX449" s="13" t="s">
        <v>78</v>
      </c>
      <c r="AY449" s="235" t="s">
        <v>133</v>
      </c>
    </row>
    <row r="450" spans="1:51" s="14" customFormat="1" ht="12">
      <c r="A450" s="14"/>
      <c r="B450" s="236"/>
      <c r="C450" s="237"/>
      <c r="D450" s="226" t="s">
        <v>143</v>
      </c>
      <c r="E450" s="238" t="s">
        <v>19</v>
      </c>
      <c r="F450" s="239" t="s">
        <v>594</v>
      </c>
      <c r="G450" s="237"/>
      <c r="H450" s="238" t="s">
        <v>19</v>
      </c>
      <c r="I450" s="240"/>
      <c r="J450" s="237"/>
      <c r="K450" s="237"/>
      <c r="L450" s="241"/>
      <c r="M450" s="242"/>
      <c r="N450" s="243"/>
      <c r="O450" s="243"/>
      <c r="P450" s="243"/>
      <c r="Q450" s="243"/>
      <c r="R450" s="243"/>
      <c r="S450" s="243"/>
      <c r="T450" s="24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5" t="s">
        <v>143</v>
      </c>
      <c r="AU450" s="245" t="s">
        <v>88</v>
      </c>
      <c r="AV450" s="14" t="s">
        <v>86</v>
      </c>
      <c r="AW450" s="14" t="s">
        <v>37</v>
      </c>
      <c r="AX450" s="14" t="s">
        <v>78</v>
      </c>
      <c r="AY450" s="245" t="s">
        <v>133</v>
      </c>
    </row>
    <row r="451" spans="1:51" s="13" customFormat="1" ht="12">
      <c r="A451" s="13"/>
      <c r="B451" s="224"/>
      <c r="C451" s="225"/>
      <c r="D451" s="226" t="s">
        <v>143</v>
      </c>
      <c r="E451" s="227" t="s">
        <v>19</v>
      </c>
      <c r="F451" s="228" t="s">
        <v>595</v>
      </c>
      <c r="G451" s="225"/>
      <c r="H451" s="229">
        <v>13.2</v>
      </c>
      <c r="I451" s="230"/>
      <c r="J451" s="225"/>
      <c r="K451" s="225"/>
      <c r="L451" s="231"/>
      <c r="M451" s="232"/>
      <c r="N451" s="233"/>
      <c r="O451" s="233"/>
      <c r="P451" s="233"/>
      <c r="Q451" s="233"/>
      <c r="R451" s="233"/>
      <c r="S451" s="233"/>
      <c r="T451" s="23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5" t="s">
        <v>143</v>
      </c>
      <c r="AU451" s="235" t="s">
        <v>88</v>
      </c>
      <c r="AV451" s="13" t="s">
        <v>88</v>
      </c>
      <c r="AW451" s="13" t="s">
        <v>37</v>
      </c>
      <c r="AX451" s="13" t="s">
        <v>78</v>
      </c>
      <c r="AY451" s="235" t="s">
        <v>133</v>
      </c>
    </row>
    <row r="452" spans="1:51" s="14" customFormat="1" ht="12">
      <c r="A452" s="14"/>
      <c r="B452" s="236"/>
      <c r="C452" s="237"/>
      <c r="D452" s="226" t="s">
        <v>143</v>
      </c>
      <c r="E452" s="238" t="s">
        <v>19</v>
      </c>
      <c r="F452" s="239" t="s">
        <v>596</v>
      </c>
      <c r="G452" s="237"/>
      <c r="H452" s="238" t="s">
        <v>19</v>
      </c>
      <c r="I452" s="240"/>
      <c r="J452" s="237"/>
      <c r="K452" s="237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143</v>
      </c>
      <c r="AU452" s="245" t="s">
        <v>88</v>
      </c>
      <c r="AV452" s="14" t="s">
        <v>86</v>
      </c>
      <c r="AW452" s="14" t="s">
        <v>37</v>
      </c>
      <c r="AX452" s="14" t="s">
        <v>78</v>
      </c>
      <c r="AY452" s="245" t="s">
        <v>133</v>
      </c>
    </row>
    <row r="453" spans="1:51" s="13" customFormat="1" ht="12">
      <c r="A453" s="13"/>
      <c r="B453" s="224"/>
      <c r="C453" s="225"/>
      <c r="D453" s="226" t="s">
        <v>143</v>
      </c>
      <c r="E453" s="227" t="s">
        <v>19</v>
      </c>
      <c r="F453" s="228" t="s">
        <v>597</v>
      </c>
      <c r="G453" s="225"/>
      <c r="H453" s="229">
        <v>0.6</v>
      </c>
      <c r="I453" s="230"/>
      <c r="J453" s="225"/>
      <c r="K453" s="225"/>
      <c r="L453" s="231"/>
      <c r="M453" s="232"/>
      <c r="N453" s="233"/>
      <c r="O453" s="233"/>
      <c r="P453" s="233"/>
      <c r="Q453" s="233"/>
      <c r="R453" s="233"/>
      <c r="S453" s="233"/>
      <c r="T453" s="23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5" t="s">
        <v>143</v>
      </c>
      <c r="AU453" s="235" t="s">
        <v>88</v>
      </c>
      <c r="AV453" s="13" t="s">
        <v>88</v>
      </c>
      <c r="AW453" s="13" t="s">
        <v>37</v>
      </c>
      <c r="AX453" s="13" t="s">
        <v>78</v>
      </c>
      <c r="AY453" s="235" t="s">
        <v>133</v>
      </c>
    </row>
    <row r="454" spans="1:51" s="14" customFormat="1" ht="12">
      <c r="A454" s="14"/>
      <c r="B454" s="236"/>
      <c r="C454" s="237"/>
      <c r="D454" s="226" t="s">
        <v>143</v>
      </c>
      <c r="E454" s="238" t="s">
        <v>19</v>
      </c>
      <c r="F454" s="239" t="s">
        <v>290</v>
      </c>
      <c r="G454" s="237"/>
      <c r="H454" s="238" t="s">
        <v>19</v>
      </c>
      <c r="I454" s="240"/>
      <c r="J454" s="237"/>
      <c r="K454" s="237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143</v>
      </c>
      <c r="AU454" s="245" t="s">
        <v>88</v>
      </c>
      <c r="AV454" s="14" t="s">
        <v>86</v>
      </c>
      <c r="AW454" s="14" t="s">
        <v>37</v>
      </c>
      <c r="AX454" s="14" t="s">
        <v>78</v>
      </c>
      <c r="AY454" s="245" t="s">
        <v>133</v>
      </c>
    </row>
    <row r="455" spans="1:51" s="15" customFormat="1" ht="12">
      <c r="A455" s="15"/>
      <c r="B455" s="246"/>
      <c r="C455" s="247"/>
      <c r="D455" s="226" t="s">
        <v>143</v>
      </c>
      <c r="E455" s="248" t="s">
        <v>19</v>
      </c>
      <c r="F455" s="249" t="s">
        <v>146</v>
      </c>
      <c r="G455" s="247"/>
      <c r="H455" s="250">
        <v>14.2</v>
      </c>
      <c r="I455" s="251"/>
      <c r="J455" s="247"/>
      <c r="K455" s="247"/>
      <c r="L455" s="252"/>
      <c r="M455" s="253"/>
      <c r="N455" s="254"/>
      <c r="O455" s="254"/>
      <c r="P455" s="254"/>
      <c r="Q455" s="254"/>
      <c r="R455" s="254"/>
      <c r="S455" s="254"/>
      <c r="T455" s="25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6" t="s">
        <v>143</v>
      </c>
      <c r="AU455" s="256" t="s">
        <v>88</v>
      </c>
      <c r="AV455" s="15" t="s">
        <v>140</v>
      </c>
      <c r="AW455" s="15" t="s">
        <v>37</v>
      </c>
      <c r="AX455" s="15" t="s">
        <v>86</v>
      </c>
      <c r="AY455" s="256" t="s">
        <v>133</v>
      </c>
    </row>
    <row r="456" spans="1:65" s="2" customFormat="1" ht="16.5" customHeight="1">
      <c r="A456" s="40"/>
      <c r="B456" s="41"/>
      <c r="C456" s="206" t="s">
        <v>598</v>
      </c>
      <c r="D456" s="206" t="s">
        <v>135</v>
      </c>
      <c r="E456" s="207" t="s">
        <v>599</v>
      </c>
      <c r="F456" s="208" t="s">
        <v>600</v>
      </c>
      <c r="G456" s="209" t="s">
        <v>138</v>
      </c>
      <c r="H456" s="210">
        <v>125.8</v>
      </c>
      <c r="I456" s="211"/>
      <c r="J456" s="212">
        <f>ROUND(I456*H456,2)</f>
        <v>0</v>
      </c>
      <c r="K456" s="208" t="s">
        <v>139</v>
      </c>
      <c r="L456" s="46"/>
      <c r="M456" s="213" t="s">
        <v>19</v>
      </c>
      <c r="N456" s="214" t="s">
        <v>49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140</v>
      </c>
      <c r="AT456" s="217" t="s">
        <v>135</v>
      </c>
      <c r="AU456" s="217" t="s">
        <v>88</v>
      </c>
      <c r="AY456" s="19" t="s">
        <v>133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86</v>
      </c>
      <c r="BK456" s="218">
        <f>ROUND(I456*H456,2)</f>
        <v>0</v>
      </c>
      <c r="BL456" s="19" t="s">
        <v>140</v>
      </c>
      <c r="BM456" s="217" t="s">
        <v>601</v>
      </c>
    </row>
    <row r="457" spans="1:47" s="2" customFormat="1" ht="12">
      <c r="A457" s="40"/>
      <c r="B457" s="41"/>
      <c r="C457" s="42"/>
      <c r="D457" s="219" t="s">
        <v>141</v>
      </c>
      <c r="E457" s="42"/>
      <c r="F457" s="220" t="s">
        <v>602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141</v>
      </c>
      <c r="AU457" s="19" t="s">
        <v>88</v>
      </c>
    </row>
    <row r="458" spans="1:51" s="13" customFormat="1" ht="12">
      <c r="A458" s="13"/>
      <c r="B458" s="224"/>
      <c r="C458" s="225"/>
      <c r="D458" s="226" t="s">
        <v>143</v>
      </c>
      <c r="E458" s="227" t="s">
        <v>19</v>
      </c>
      <c r="F458" s="228" t="s">
        <v>603</v>
      </c>
      <c r="G458" s="225"/>
      <c r="H458" s="229">
        <v>1.6</v>
      </c>
      <c r="I458" s="230"/>
      <c r="J458" s="225"/>
      <c r="K458" s="225"/>
      <c r="L458" s="231"/>
      <c r="M458" s="232"/>
      <c r="N458" s="233"/>
      <c r="O458" s="233"/>
      <c r="P458" s="233"/>
      <c r="Q458" s="233"/>
      <c r="R458" s="233"/>
      <c r="S458" s="233"/>
      <c r="T458" s="23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5" t="s">
        <v>143</v>
      </c>
      <c r="AU458" s="235" t="s">
        <v>88</v>
      </c>
      <c r="AV458" s="13" t="s">
        <v>88</v>
      </c>
      <c r="AW458" s="13" t="s">
        <v>37</v>
      </c>
      <c r="AX458" s="13" t="s">
        <v>78</v>
      </c>
      <c r="AY458" s="235" t="s">
        <v>133</v>
      </c>
    </row>
    <row r="459" spans="1:51" s="13" customFormat="1" ht="12">
      <c r="A459" s="13"/>
      <c r="B459" s="224"/>
      <c r="C459" s="225"/>
      <c r="D459" s="226" t="s">
        <v>143</v>
      </c>
      <c r="E459" s="227" t="s">
        <v>19</v>
      </c>
      <c r="F459" s="228" t="s">
        <v>604</v>
      </c>
      <c r="G459" s="225"/>
      <c r="H459" s="229">
        <v>118.8</v>
      </c>
      <c r="I459" s="230"/>
      <c r="J459" s="225"/>
      <c r="K459" s="225"/>
      <c r="L459" s="231"/>
      <c r="M459" s="232"/>
      <c r="N459" s="233"/>
      <c r="O459" s="233"/>
      <c r="P459" s="233"/>
      <c r="Q459" s="233"/>
      <c r="R459" s="233"/>
      <c r="S459" s="233"/>
      <c r="T459" s="23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5" t="s">
        <v>143</v>
      </c>
      <c r="AU459" s="235" t="s">
        <v>88</v>
      </c>
      <c r="AV459" s="13" t="s">
        <v>88</v>
      </c>
      <c r="AW459" s="13" t="s">
        <v>37</v>
      </c>
      <c r="AX459" s="13" t="s">
        <v>78</v>
      </c>
      <c r="AY459" s="235" t="s">
        <v>133</v>
      </c>
    </row>
    <row r="460" spans="1:51" s="13" customFormat="1" ht="12">
      <c r="A460" s="13"/>
      <c r="B460" s="224"/>
      <c r="C460" s="225"/>
      <c r="D460" s="226" t="s">
        <v>143</v>
      </c>
      <c r="E460" s="227" t="s">
        <v>19</v>
      </c>
      <c r="F460" s="228" t="s">
        <v>605</v>
      </c>
      <c r="G460" s="225"/>
      <c r="H460" s="229">
        <v>5.4</v>
      </c>
      <c r="I460" s="230"/>
      <c r="J460" s="225"/>
      <c r="K460" s="225"/>
      <c r="L460" s="231"/>
      <c r="M460" s="232"/>
      <c r="N460" s="233"/>
      <c r="O460" s="233"/>
      <c r="P460" s="233"/>
      <c r="Q460" s="233"/>
      <c r="R460" s="233"/>
      <c r="S460" s="233"/>
      <c r="T460" s="23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5" t="s">
        <v>143</v>
      </c>
      <c r="AU460" s="235" t="s">
        <v>88</v>
      </c>
      <c r="AV460" s="13" t="s">
        <v>88</v>
      </c>
      <c r="AW460" s="13" t="s">
        <v>37</v>
      </c>
      <c r="AX460" s="13" t="s">
        <v>78</v>
      </c>
      <c r="AY460" s="235" t="s">
        <v>133</v>
      </c>
    </row>
    <row r="461" spans="1:51" s="14" customFormat="1" ht="12">
      <c r="A461" s="14"/>
      <c r="B461" s="236"/>
      <c r="C461" s="237"/>
      <c r="D461" s="226" t="s">
        <v>143</v>
      </c>
      <c r="E461" s="238" t="s">
        <v>19</v>
      </c>
      <c r="F461" s="239" t="s">
        <v>267</v>
      </c>
      <c r="G461" s="237"/>
      <c r="H461" s="238" t="s">
        <v>19</v>
      </c>
      <c r="I461" s="240"/>
      <c r="J461" s="237"/>
      <c r="K461" s="237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143</v>
      </c>
      <c r="AU461" s="245" t="s">
        <v>88</v>
      </c>
      <c r="AV461" s="14" t="s">
        <v>86</v>
      </c>
      <c r="AW461" s="14" t="s">
        <v>37</v>
      </c>
      <c r="AX461" s="14" t="s">
        <v>78</v>
      </c>
      <c r="AY461" s="245" t="s">
        <v>133</v>
      </c>
    </row>
    <row r="462" spans="1:51" s="15" customFormat="1" ht="12">
      <c r="A462" s="15"/>
      <c r="B462" s="246"/>
      <c r="C462" s="247"/>
      <c r="D462" s="226" t="s">
        <v>143</v>
      </c>
      <c r="E462" s="248" t="s">
        <v>19</v>
      </c>
      <c r="F462" s="249" t="s">
        <v>146</v>
      </c>
      <c r="G462" s="247"/>
      <c r="H462" s="250">
        <v>125.8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6" t="s">
        <v>143</v>
      </c>
      <c r="AU462" s="256" t="s">
        <v>88</v>
      </c>
      <c r="AV462" s="15" t="s">
        <v>140</v>
      </c>
      <c r="AW462" s="15" t="s">
        <v>37</v>
      </c>
      <c r="AX462" s="15" t="s">
        <v>86</v>
      </c>
      <c r="AY462" s="256" t="s">
        <v>133</v>
      </c>
    </row>
    <row r="463" spans="1:65" s="2" customFormat="1" ht="24.15" customHeight="1">
      <c r="A463" s="40"/>
      <c r="B463" s="41"/>
      <c r="C463" s="206" t="s">
        <v>346</v>
      </c>
      <c r="D463" s="206" t="s">
        <v>135</v>
      </c>
      <c r="E463" s="207" t="s">
        <v>606</v>
      </c>
      <c r="F463" s="208" t="s">
        <v>607</v>
      </c>
      <c r="G463" s="209" t="s">
        <v>138</v>
      </c>
      <c r="H463" s="210">
        <v>300</v>
      </c>
      <c r="I463" s="211"/>
      <c r="J463" s="212">
        <f>ROUND(I463*H463,2)</f>
        <v>0</v>
      </c>
      <c r="K463" s="208" t="s">
        <v>19</v>
      </c>
      <c r="L463" s="46"/>
      <c r="M463" s="213" t="s">
        <v>19</v>
      </c>
      <c r="N463" s="214" t="s">
        <v>49</v>
      </c>
      <c r="O463" s="86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140</v>
      </c>
      <c r="AT463" s="217" t="s">
        <v>135</v>
      </c>
      <c r="AU463" s="217" t="s">
        <v>88</v>
      </c>
      <c r="AY463" s="19" t="s">
        <v>133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86</v>
      </c>
      <c r="BK463" s="218">
        <f>ROUND(I463*H463,2)</f>
        <v>0</v>
      </c>
      <c r="BL463" s="19" t="s">
        <v>140</v>
      </c>
      <c r="BM463" s="217" t="s">
        <v>608</v>
      </c>
    </row>
    <row r="464" spans="1:51" s="13" customFormat="1" ht="12">
      <c r="A464" s="13"/>
      <c r="B464" s="224"/>
      <c r="C464" s="225"/>
      <c r="D464" s="226" t="s">
        <v>143</v>
      </c>
      <c r="E464" s="227" t="s">
        <v>19</v>
      </c>
      <c r="F464" s="228" t="s">
        <v>609</v>
      </c>
      <c r="G464" s="225"/>
      <c r="H464" s="229">
        <v>300</v>
      </c>
      <c r="I464" s="230"/>
      <c r="J464" s="225"/>
      <c r="K464" s="225"/>
      <c r="L464" s="231"/>
      <c r="M464" s="232"/>
      <c r="N464" s="233"/>
      <c r="O464" s="233"/>
      <c r="P464" s="233"/>
      <c r="Q464" s="233"/>
      <c r="R464" s="233"/>
      <c r="S464" s="233"/>
      <c r="T464" s="23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5" t="s">
        <v>143</v>
      </c>
      <c r="AU464" s="235" t="s">
        <v>88</v>
      </c>
      <c r="AV464" s="13" t="s">
        <v>88</v>
      </c>
      <c r="AW464" s="13" t="s">
        <v>37</v>
      </c>
      <c r="AX464" s="13" t="s">
        <v>78</v>
      </c>
      <c r="AY464" s="235" t="s">
        <v>133</v>
      </c>
    </row>
    <row r="465" spans="1:51" s="14" customFormat="1" ht="12">
      <c r="A465" s="14"/>
      <c r="B465" s="236"/>
      <c r="C465" s="237"/>
      <c r="D465" s="226" t="s">
        <v>143</v>
      </c>
      <c r="E465" s="238" t="s">
        <v>19</v>
      </c>
      <c r="F465" s="239" t="s">
        <v>145</v>
      </c>
      <c r="G465" s="237"/>
      <c r="H465" s="238" t="s">
        <v>19</v>
      </c>
      <c r="I465" s="240"/>
      <c r="J465" s="237"/>
      <c r="K465" s="237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143</v>
      </c>
      <c r="AU465" s="245" t="s">
        <v>88</v>
      </c>
      <c r="AV465" s="14" t="s">
        <v>86</v>
      </c>
      <c r="AW465" s="14" t="s">
        <v>37</v>
      </c>
      <c r="AX465" s="14" t="s">
        <v>78</v>
      </c>
      <c r="AY465" s="245" t="s">
        <v>133</v>
      </c>
    </row>
    <row r="466" spans="1:51" s="15" customFormat="1" ht="12">
      <c r="A466" s="15"/>
      <c r="B466" s="246"/>
      <c r="C466" s="247"/>
      <c r="D466" s="226" t="s">
        <v>143</v>
      </c>
      <c r="E466" s="248" t="s">
        <v>19</v>
      </c>
      <c r="F466" s="249" t="s">
        <v>146</v>
      </c>
      <c r="G466" s="247"/>
      <c r="H466" s="250">
        <v>300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6" t="s">
        <v>143</v>
      </c>
      <c r="AU466" s="256" t="s">
        <v>88</v>
      </c>
      <c r="AV466" s="15" t="s">
        <v>140</v>
      </c>
      <c r="AW466" s="15" t="s">
        <v>37</v>
      </c>
      <c r="AX466" s="15" t="s">
        <v>86</v>
      </c>
      <c r="AY466" s="256" t="s">
        <v>133</v>
      </c>
    </row>
    <row r="467" spans="1:65" s="2" customFormat="1" ht="16.5" customHeight="1">
      <c r="A467" s="40"/>
      <c r="B467" s="41"/>
      <c r="C467" s="206" t="s">
        <v>610</v>
      </c>
      <c r="D467" s="206" t="s">
        <v>135</v>
      </c>
      <c r="E467" s="207" t="s">
        <v>611</v>
      </c>
      <c r="F467" s="208" t="s">
        <v>612</v>
      </c>
      <c r="G467" s="209" t="s">
        <v>263</v>
      </c>
      <c r="H467" s="210">
        <v>9.2</v>
      </c>
      <c r="I467" s="211"/>
      <c r="J467" s="212">
        <f>ROUND(I467*H467,2)</f>
        <v>0</v>
      </c>
      <c r="K467" s="208" t="s">
        <v>139</v>
      </c>
      <c r="L467" s="46"/>
      <c r="M467" s="213" t="s">
        <v>19</v>
      </c>
      <c r="N467" s="214" t="s">
        <v>49</v>
      </c>
      <c r="O467" s="86"/>
      <c r="P467" s="215">
        <f>O467*H467</f>
        <v>0</v>
      </c>
      <c r="Q467" s="215">
        <v>0</v>
      </c>
      <c r="R467" s="215">
        <f>Q467*H467</f>
        <v>0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140</v>
      </c>
      <c r="AT467" s="217" t="s">
        <v>135</v>
      </c>
      <c r="AU467" s="217" t="s">
        <v>88</v>
      </c>
      <c r="AY467" s="19" t="s">
        <v>133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86</v>
      </c>
      <c r="BK467" s="218">
        <f>ROUND(I467*H467,2)</f>
        <v>0</v>
      </c>
      <c r="BL467" s="19" t="s">
        <v>140</v>
      </c>
      <c r="BM467" s="217" t="s">
        <v>613</v>
      </c>
    </row>
    <row r="468" spans="1:47" s="2" customFormat="1" ht="12">
      <c r="A468" s="40"/>
      <c r="B468" s="41"/>
      <c r="C468" s="42"/>
      <c r="D468" s="219" t="s">
        <v>141</v>
      </c>
      <c r="E468" s="42"/>
      <c r="F468" s="220" t="s">
        <v>614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141</v>
      </c>
      <c r="AU468" s="19" t="s">
        <v>88</v>
      </c>
    </row>
    <row r="469" spans="1:51" s="13" customFormat="1" ht="12">
      <c r="A469" s="13"/>
      <c r="B469" s="224"/>
      <c r="C469" s="225"/>
      <c r="D469" s="226" t="s">
        <v>143</v>
      </c>
      <c r="E469" s="227" t="s">
        <v>19</v>
      </c>
      <c r="F469" s="228" t="s">
        <v>615</v>
      </c>
      <c r="G469" s="225"/>
      <c r="H469" s="229">
        <v>9.2</v>
      </c>
      <c r="I469" s="230"/>
      <c r="J469" s="225"/>
      <c r="K469" s="225"/>
      <c r="L469" s="231"/>
      <c r="M469" s="232"/>
      <c r="N469" s="233"/>
      <c r="O469" s="233"/>
      <c r="P469" s="233"/>
      <c r="Q469" s="233"/>
      <c r="R469" s="233"/>
      <c r="S469" s="233"/>
      <c r="T469" s="23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5" t="s">
        <v>143</v>
      </c>
      <c r="AU469" s="235" t="s">
        <v>88</v>
      </c>
      <c r="AV469" s="13" t="s">
        <v>88</v>
      </c>
      <c r="AW469" s="13" t="s">
        <v>37</v>
      </c>
      <c r="AX469" s="13" t="s">
        <v>78</v>
      </c>
      <c r="AY469" s="235" t="s">
        <v>133</v>
      </c>
    </row>
    <row r="470" spans="1:51" s="14" customFormat="1" ht="12">
      <c r="A470" s="14"/>
      <c r="B470" s="236"/>
      <c r="C470" s="237"/>
      <c r="D470" s="226" t="s">
        <v>143</v>
      </c>
      <c r="E470" s="238" t="s">
        <v>19</v>
      </c>
      <c r="F470" s="239" t="s">
        <v>145</v>
      </c>
      <c r="G470" s="237"/>
      <c r="H470" s="238" t="s">
        <v>19</v>
      </c>
      <c r="I470" s="240"/>
      <c r="J470" s="237"/>
      <c r="K470" s="237"/>
      <c r="L470" s="241"/>
      <c r="M470" s="242"/>
      <c r="N470" s="243"/>
      <c r="O470" s="243"/>
      <c r="P470" s="243"/>
      <c r="Q470" s="243"/>
      <c r="R470" s="243"/>
      <c r="S470" s="243"/>
      <c r="T470" s="24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5" t="s">
        <v>143</v>
      </c>
      <c r="AU470" s="245" t="s">
        <v>88</v>
      </c>
      <c r="AV470" s="14" t="s">
        <v>86</v>
      </c>
      <c r="AW470" s="14" t="s">
        <v>37</v>
      </c>
      <c r="AX470" s="14" t="s">
        <v>78</v>
      </c>
      <c r="AY470" s="245" t="s">
        <v>133</v>
      </c>
    </row>
    <row r="471" spans="1:51" s="15" customFormat="1" ht="12">
      <c r="A471" s="15"/>
      <c r="B471" s="246"/>
      <c r="C471" s="247"/>
      <c r="D471" s="226" t="s">
        <v>143</v>
      </c>
      <c r="E471" s="248" t="s">
        <v>19</v>
      </c>
      <c r="F471" s="249" t="s">
        <v>146</v>
      </c>
      <c r="G471" s="247"/>
      <c r="H471" s="250">
        <v>9.2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6" t="s">
        <v>143</v>
      </c>
      <c r="AU471" s="256" t="s">
        <v>88</v>
      </c>
      <c r="AV471" s="15" t="s">
        <v>140</v>
      </c>
      <c r="AW471" s="15" t="s">
        <v>37</v>
      </c>
      <c r="AX471" s="15" t="s">
        <v>86</v>
      </c>
      <c r="AY471" s="256" t="s">
        <v>133</v>
      </c>
    </row>
    <row r="472" spans="1:65" s="2" customFormat="1" ht="16.5" customHeight="1">
      <c r="A472" s="40"/>
      <c r="B472" s="41"/>
      <c r="C472" s="206" t="s">
        <v>203</v>
      </c>
      <c r="D472" s="206" t="s">
        <v>135</v>
      </c>
      <c r="E472" s="207" t="s">
        <v>616</v>
      </c>
      <c r="F472" s="208" t="s">
        <v>617</v>
      </c>
      <c r="G472" s="209" t="s">
        <v>263</v>
      </c>
      <c r="H472" s="210">
        <v>1.4</v>
      </c>
      <c r="I472" s="211"/>
      <c r="J472" s="212">
        <f>ROUND(I472*H472,2)</f>
        <v>0</v>
      </c>
      <c r="K472" s="208" t="s">
        <v>139</v>
      </c>
      <c r="L472" s="46"/>
      <c r="M472" s="213" t="s">
        <v>19</v>
      </c>
      <c r="N472" s="214" t="s">
        <v>49</v>
      </c>
      <c r="O472" s="86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140</v>
      </c>
      <c r="AT472" s="217" t="s">
        <v>135</v>
      </c>
      <c r="AU472" s="217" t="s">
        <v>88</v>
      </c>
      <c r="AY472" s="19" t="s">
        <v>133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86</v>
      </c>
      <c r="BK472" s="218">
        <f>ROUND(I472*H472,2)</f>
        <v>0</v>
      </c>
      <c r="BL472" s="19" t="s">
        <v>140</v>
      </c>
      <c r="BM472" s="217" t="s">
        <v>618</v>
      </c>
    </row>
    <row r="473" spans="1:47" s="2" customFormat="1" ht="12">
      <c r="A473" s="40"/>
      <c r="B473" s="41"/>
      <c r="C473" s="42"/>
      <c r="D473" s="219" t="s">
        <v>141</v>
      </c>
      <c r="E473" s="42"/>
      <c r="F473" s="220" t="s">
        <v>619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141</v>
      </c>
      <c r="AU473" s="19" t="s">
        <v>88</v>
      </c>
    </row>
    <row r="474" spans="1:51" s="13" customFormat="1" ht="12">
      <c r="A474" s="13"/>
      <c r="B474" s="224"/>
      <c r="C474" s="225"/>
      <c r="D474" s="226" t="s">
        <v>143</v>
      </c>
      <c r="E474" s="227" t="s">
        <v>19</v>
      </c>
      <c r="F474" s="228" t="s">
        <v>620</v>
      </c>
      <c r="G474" s="225"/>
      <c r="H474" s="229">
        <v>0.02</v>
      </c>
      <c r="I474" s="230"/>
      <c r="J474" s="225"/>
      <c r="K474" s="225"/>
      <c r="L474" s="231"/>
      <c r="M474" s="232"/>
      <c r="N474" s="233"/>
      <c r="O474" s="233"/>
      <c r="P474" s="233"/>
      <c r="Q474" s="233"/>
      <c r="R474" s="233"/>
      <c r="S474" s="233"/>
      <c r="T474" s="23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5" t="s">
        <v>143</v>
      </c>
      <c r="AU474" s="235" t="s">
        <v>88</v>
      </c>
      <c r="AV474" s="13" t="s">
        <v>88</v>
      </c>
      <c r="AW474" s="13" t="s">
        <v>37</v>
      </c>
      <c r="AX474" s="13" t="s">
        <v>78</v>
      </c>
      <c r="AY474" s="235" t="s">
        <v>133</v>
      </c>
    </row>
    <row r="475" spans="1:51" s="13" customFormat="1" ht="12">
      <c r="A475" s="13"/>
      <c r="B475" s="224"/>
      <c r="C475" s="225"/>
      <c r="D475" s="226" t="s">
        <v>143</v>
      </c>
      <c r="E475" s="227" t="s">
        <v>19</v>
      </c>
      <c r="F475" s="228" t="s">
        <v>621</v>
      </c>
      <c r="G475" s="225"/>
      <c r="H475" s="229">
        <v>1.32</v>
      </c>
      <c r="I475" s="230"/>
      <c r="J475" s="225"/>
      <c r="K475" s="225"/>
      <c r="L475" s="231"/>
      <c r="M475" s="232"/>
      <c r="N475" s="233"/>
      <c r="O475" s="233"/>
      <c r="P475" s="233"/>
      <c r="Q475" s="233"/>
      <c r="R475" s="233"/>
      <c r="S475" s="233"/>
      <c r="T475" s="23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5" t="s">
        <v>143</v>
      </c>
      <c r="AU475" s="235" t="s">
        <v>88</v>
      </c>
      <c r="AV475" s="13" t="s">
        <v>88</v>
      </c>
      <c r="AW475" s="13" t="s">
        <v>37</v>
      </c>
      <c r="AX475" s="13" t="s">
        <v>78</v>
      </c>
      <c r="AY475" s="235" t="s">
        <v>133</v>
      </c>
    </row>
    <row r="476" spans="1:51" s="13" customFormat="1" ht="12">
      <c r="A476" s="13"/>
      <c r="B476" s="224"/>
      <c r="C476" s="225"/>
      <c r="D476" s="226" t="s">
        <v>143</v>
      </c>
      <c r="E476" s="227" t="s">
        <v>19</v>
      </c>
      <c r="F476" s="228" t="s">
        <v>622</v>
      </c>
      <c r="G476" s="225"/>
      <c r="H476" s="229">
        <v>0.06</v>
      </c>
      <c r="I476" s="230"/>
      <c r="J476" s="225"/>
      <c r="K476" s="225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143</v>
      </c>
      <c r="AU476" s="235" t="s">
        <v>88</v>
      </c>
      <c r="AV476" s="13" t="s">
        <v>88</v>
      </c>
      <c r="AW476" s="13" t="s">
        <v>37</v>
      </c>
      <c r="AX476" s="13" t="s">
        <v>78</v>
      </c>
      <c r="AY476" s="235" t="s">
        <v>133</v>
      </c>
    </row>
    <row r="477" spans="1:51" s="14" customFormat="1" ht="12">
      <c r="A477" s="14"/>
      <c r="B477" s="236"/>
      <c r="C477" s="237"/>
      <c r="D477" s="226" t="s">
        <v>143</v>
      </c>
      <c r="E477" s="238" t="s">
        <v>19</v>
      </c>
      <c r="F477" s="239" t="s">
        <v>145</v>
      </c>
      <c r="G477" s="237"/>
      <c r="H477" s="238" t="s">
        <v>19</v>
      </c>
      <c r="I477" s="240"/>
      <c r="J477" s="237"/>
      <c r="K477" s="237"/>
      <c r="L477" s="241"/>
      <c r="M477" s="242"/>
      <c r="N477" s="243"/>
      <c r="O477" s="243"/>
      <c r="P477" s="243"/>
      <c r="Q477" s="243"/>
      <c r="R477" s="243"/>
      <c r="S477" s="243"/>
      <c r="T477" s="24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5" t="s">
        <v>143</v>
      </c>
      <c r="AU477" s="245" t="s">
        <v>88</v>
      </c>
      <c r="AV477" s="14" t="s">
        <v>86</v>
      </c>
      <c r="AW477" s="14" t="s">
        <v>37</v>
      </c>
      <c r="AX477" s="14" t="s">
        <v>78</v>
      </c>
      <c r="AY477" s="245" t="s">
        <v>133</v>
      </c>
    </row>
    <row r="478" spans="1:51" s="15" customFormat="1" ht="12">
      <c r="A478" s="15"/>
      <c r="B478" s="246"/>
      <c r="C478" s="247"/>
      <c r="D478" s="226" t="s">
        <v>143</v>
      </c>
      <c r="E478" s="248" t="s">
        <v>19</v>
      </c>
      <c r="F478" s="249" t="s">
        <v>146</v>
      </c>
      <c r="G478" s="247"/>
      <c r="H478" s="250">
        <v>1.4000000000000001</v>
      </c>
      <c r="I478" s="251"/>
      <c r="J478" s="247"/>
      <c r="K478" s="247"/>
      <c r="L478" s="252"/>
      <c r="M478" s="253"/>
      <c r="N478" s="254"/>
      <c r="O478" s="254"/>
      <c r="P478" s="254"/>
      <c r="Q478" s="254"/>
      <c r="R478" s="254"/>
      <c r="S478" s="254"/>
      <c r="T478" s="25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56" t="s">
        <v>143</v>
      </c>
      <c r="AU478" s="256" t="s">
        <v>88</v>
      </c>
      <c r="AV478" s="15" t="s">
        <v>140</v>
      </c>
      <c r="AW478" s="15" t="s">
        <v>37</v>
      </c>
      <c r="AX478" s="15" t="s">
        <v>86</v>
      </c>
      <c r="AY478" s="256" t="s">
        <v>133</v>
      </c>
    </row>
    <row r="479" spans="1:65" s="2" customFormat="1" ht="16.5" customHeight="1">
      <c r="A479" s="40"/>
      <c r="B479" s="41"/>
      <c r="C479" s="206" t="s">
        <v>623</v>
      </c>
      <c r="D479" s="206" t="s">
        <v>135</v>
      </c>
      <c r="E479" s="207" t="s">
        <v>624</v>
      </c>
      <c r="F479" s="208" t="s">
        <v>625</v>
      </c>
      <c r="G479" s="209" t="s">
        <v>263</v>
      </c>
      <c r="H479" s="210">
        <v>108</v>
      </c>
      <c r="I479" s="211"/>
      <c r="J479" s="212">
        <f>ROUND(I479*H479,2)</f>
        <v>0</v>
      </c>
      <c r="K479" s="208" t="s">
        <v>139</v>
      </c>
      <c r="L479" s="46"/>
      <c r="M479" s="213" t="s">
        <v>19</v>
      </c>
      <c r="N479" s="214" t="s">
        <v>49</v>
      </c>
      <c r="O479" s="86"/>
      <c r="P479" s="215">
        <f>O479*H479</f>
        <v>0</v>
      </c>
      <c r="Q479" s="215">
        <v>0</v>
      </c>
      <c r="R479" s="215">
        <f>Q479*H479</f>
        <v>0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140</v>
      </c>
      <c r="AT479" s="217" t="s">
        <v>135</v>
      </c>
      <c r="AU479" s="217" t="s">
        <v>88</v>
      </c>
      <c r="AY479" s="19" t="s">
        <v>133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86</v>
      </c>
      <c r="BK479" s="218">
        <f>ROUND(I479*H479,2)</f>
        <v>0</v>
      </c>
      <c r="BL479" s="19" t="s">
        <v>140</v>
      </c>
      <c r="BM479" s="217" t="s">
        <v>151</v>
      </c>
    </row>
    <row r="480" spans="1:47" s="2" customFormat="1" ht="12">
      <c r="A480" s="40"/>
      <c r="B480" s="41"/>
      <c r="C480" s="42"/>
      <c r="D480" s="219" t="s">
        <v>141</v>
      </c>
      <c r="E480" s="42"/>
      <c r="F480" s="220" t="s">
        <v>626</v>
      </c>
      <c r="G480" s="42"/>
      <c r="H480" s="42"/>
      <c r="I480" s="221"/>
      <c r="J480" s="42"/>
      <c r="K480" s="42"/>
      <c r="L480" s="46"/>
      <c r="M480" s="222"/>
      <c r="N480" s="223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141</v>
      </c>
      <c r="AU480" s="19" t="s">
        <v>88</v>
      </c>
    </row>
    <row r="481" spans="1:51" s="13" customFormat="1" ht="12">
      <c r="A481" s="13"/>
      <c r="B481" s="224"/>
      <c r="C481" s="225"/>
      <c r="D481" s="226" t="s">
        <v>143</v>
      </c>
      <c r="E481" s="227" t="s">
        <v>19</v>
      </c>
      <c r="F481" s="228" t="s">
        <v>627</v>
      </c>
      <c r="G481" s="225"/>
      <c r="H481" s="229">
        <v>108</v>
      </c>
      <c r="I481" s="230"/>
      <c r="J481" s="225"/>
      <c r="K481" s="225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143</v>
      </c>
      <c r="AU481" s="235" t="s">
        <v>88</v>
      </c>
      <c r="AV481" s="13" t="s">
        <v>88</v>
      </c>
      <c r="AW481" s="13" t="s">
        <v>37</v>
      </c>
      <c r="AX481" s="13" t="s">
        <v>78</v>
      </c>
      <c r="AY481" s="235" t="s">
        <v>133</v>
      </c>
    </row>
    <row r="482" spans="1:51" s="14" customFormat="1" ht="12">
      <c r="A482" s="14"/>
      <c r="B482" s="236"/>
      <c r="C482" s="237"/>
      <c r="D482" s="226" t="s">
        <v>143</v>
      </c>
      <c r="E482" s="238" t="s">
        <v>19</v>
      </c>
      <c r="F482" s="239" t="s">
        <v>628</v>
      </c>
      <c r="G482" s="237"/>
      <c r="H482" s="238" t="s">
        <v>19</v>
      </c>
      <c r="I482" s="240"/>
      <c r="J482" s="237"/>
      <c r="K482" s="237"/>
      <c r="L482" s="241"/>
      <c r="M482" s="242"/>
      <c r="N482" s="243"/>
      <c r="O482" s="243"/>
      <c r="P482" s="243"/>
      <c r="Q482" s="243"/>
      <c r="R482" s="243"/>
      <c r="S482" s="243"/>
      <c r="T482" s="24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5" t="s">
        <v>143</v>
      </c>
      <c r="AU482" s="245" t="s">
        <v>88</v>
      </c>
      <c r="AV482" s="14" t="s">
        <v>86</v>
      </c>
      <c r="AW482" s="14" t="s">
        <v>37</v>
      </c>
      <c r="AX482" s="14" t="s">
        <v>78</v>
      </c>
      <c r="AY482" s="245" t="s">
        <v>133</v>
      </c>
    </row>
    <row r="483" spans="1:51" s="15" customFormat="1" ht="12">
      <c r="A483" s="15"/>
      <c r="B483" s="246"/>
      <c r="C483" s="247"/>
      <c r="D483" s="226" t="s">
        <v>143</v>
      </c>
      <c r="E483" s="248" t="s">
        <v>19</v>
      </c>
      <c r="F483" s="249" t="s">
        <v>146</v>
      </c>
      <c r="G483" s="247"/>
      <c r="H483" s="250">
        <v>108</v>
      </c>
      <c r="I483" s="251"/>
      <c r="J483" s="247"/>
      <c r="K483" s="247"/>
      <c r="L483" s="252"/>
      <c r="M483" s="253"/>
      <c r="N483" s="254"/>
      <c r="O483" s="254"/>
      <c r="P483" s="254"/>
      <c r="Q483" s="254"/>
      <c r="R483" s="254"/>
      <c r="S483" s="254"/>
      <c r="T483" s="25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6" t="s">
        <v>143</v>
      </c>
      <c r="AU483" s="256" t="s">
        <v>88</v>
      </c>
      <c r="AV483" s="15" t="s">
        <v>140</v>
      </c>
      <c r="AW483" s="15" t="s">
        <v>37</v>
      </c>
      <c r="AX483" s="15" t="s">
        <v>86</v>
      </c>
      <c r="AY483" s="256" t="s">
        <v>133</v>
      </c>
    </row>
    <row r="484" spans="1:65" s="2" customFormat="1" ht="16.5" customHeight="1">
      <c r="A484" s="40"/>
      <c r="B484" s="41"/>
      <c r="C484" s="206" t="s">
        <v>354</v>
      </c>
      <c r="D484" s="206" t="s">
        <v>135</v>
      </c>
      <c r="E484" s="207" t="s">
        <v>629</v>
      </c>
      <c r="F484" s="208" t="s">
        <v>630</v>
      </c>
      <c r="G484" s="209" t="s">
        <v>263</v>
      </c>
      <c r="H484" s="210">
        <v>180</v>
      </c>
      <c r="I484" s="211"/>
      <c r="J484" s="212">
        <f>ROUND(I484*H484,2)</f>
        <v>0</v>
      </c>
      <c r="K484" s="208" t="s">
        <v>139</v>
      </c>
      <c r="L484" s="46"/>
      <c r="M484" s="213" t="s">
        <v>19</v>
      </c>
      <c r="N484" s="214" t="s">
        <v>49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140</v>
      </c>
      <c r="AT484" s="217" t="s">
        <v>135</v>
      </c>
      <c r="AU484" s="217" t="s">
        <v>88</v>
      </c>
      <c r="AY484" s="19" t="s">
        <v>133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86</v>
      </c>
      <c r="BK484" s="218">
        <f>ROUND(I484*H484,2)</f>
        <v>0</v>
      </c>
      <c r="BL484" s="19" t="s">
        <v>140</v>
      </c>
      <c r="BM484" s="217" t="s">
        <v>162</v>
      </c>
    </row>
    <row r="485" spans="1:47" s="2" customFormat="1" ht="12">
      <c r="A485" s="40"/>
      <c r="B485" s="41"/>
      <c r="C485" s="42"/>
      <c r="D485" s="219" t="s">
        <v>141</v>
      </c>
      <c r="E485" s="42"/>
      <c r="F485" s="220" t="s">
        <v>631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141</v>
      </c>
      <c r="AU485" s="19" t="s">
        <v>88</v>
      </c>
    </row>
    <row r="486" spans="1:51" s="14" customFormat="1" ht="12">
      <c r="A486" s="14"/>
      <c r="B486" s="236"/>
      <c r="C486" s="237"/>
      <c r="D486" s="226" t="s">
        <v>143</v>
      </c>
      <c r="E486" s="238" t="s">
        <v>19</v>
      </c>
      <c r="F486" s="239" t="s">
        <v>632</v>
      </c>
      <c r="G486" s="237"/>
      <c r="H486" s="238" t="s">
        <v>19</v>
      </c>
      <c r="I486" s="240"/>
      <c r="J486" s="237"/>
      <c r="K486" s="237"/>
      <c r="L486" s="241"/>
      <c r="M486" s="242"/>
      <c r="N486" s="243"/>
      <c r="O486" s="243"/>
      <c r="P486" s="243"/>
      <c r="Q486" s="243"/>
      <c r="R486" s="243"/>
      <c r="S486" s="243"/>
      <c r="T486" s="24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5" t="s">
        <v>143</v>
      </c>
      <c r="AU486" s="245" t="s">
        <v>88</v>
      </c>
      <c r="AV486" s="14" t="s">
        <v>86</v>
      </c>
      <c r="AW486" s="14" t="s">
        <v>37</v>
      </c>
      <c r="AX486" s="14" t="s">
        <v>78</v>
      </c>
      <c r="AY486" s="245" t="s">
        <v>133</v>
      </c>
    </row>
    <row r="487" spans="1:51" s="13" customFormat="1" ht="12">
      <c r="A487" s="13"/>
      <c r="B487" s="224"/>
      <c r="C487" s="225"/>
      <c r="D487" s="226" t="s">
        <v>143</v>
      </c>
      <c r="E487" s="227" t="s">
        <v>19</v>
      </c>
      <c r="F487" s="228" t="s">
        <v>633</v>
      </c>
      <c r="G487" s="225"/>
      <c r="H487" s="229">
        <v>180</v>
      </c>
      <c r="I487" s="230"/>
      <c r="J487" s="225"/>
      <c r="K487" s="225"/>
      <c r="L487" s="231"/>
      <c r="M487" s="232"/>
      <c r="N487" s="233"/>
      <c r="O487" s="233"/>
      <c r="P487" s="233"/>
      <c r="Q487" s="233"/>
      <c r="R487" s="233"/>
      <c r="S487" s="233"/>
      <c r="T487" s="23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5" t="s">
        <v>143</v>
      </c>
      <c r="AU487" s="235" t="s">
        <v>88</v>
      </c>
      <c r="AV487" s="13" t="s">
        <v>88</v>
      </c>
      <c r="AW487" s="13" t="s">
        <v>37</v>
      </c>
      <c r="AX487" s="13" t="s">
        <v>78</v>
      </c>
      <c r="AY487" s="235" t="s">
        <v>133</v>
      </c>
    </row>
    <row r="488" spans="1:51" s="14" customFormat="1" ht="12">
      <c r="A488" s="14"/>
      <c r="B488" s="236"/>
      <c r="C488" s="237"/>
      <c r="D488" s="226" t="s">
        <v>143</v>
      </c>
      <c r="E488" s="238" t="s">
        <v>19</v>
      </c>
      <c r="F488" s="239" t="s">
        <v>145</v>
      </c>
      <c r="G488" s="237"/>
      <c r="H488" s="238" t="s">
        <v>19</v>
      </c>
      <c r="I488" s="240"/>
      <c r="J488" s="237"/>
      <c r="K488" s="237"/>
      <c r="L488" s="241"/>
      <c r="M488" s="242"/>
      <c r="N488" s="243"/>
      <c r="O488" s="243"/>
      <c r="P488" s="243"/>
      <c r="Q488" s="243"/>
      <c r="R488" s="243"/>
      <c r="S488" s="243"/>
      <c r="T488" s="24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5" t="s">
        <v>143</v>
      </c>
      <c r="AU488" s="245" t="s">
        <v>88</v>
      </c>
      <c r="AV488" s="14" t="s">
        <v>86</v>
      </c>
      <c r="AW488" s="14" t="s">
        <v>37</v>
      </c>
      <c r="AX488" s="14" t="s">
        <v>78</v>
      </c>
      <c r="AY488" s="245" t="s">
        <v>133</v>
      </c>
    </row>
    <row r="489" spans="1:51" s="15" customFormat="1" ht="12">
      <c r="A489" s="15"/>
      <c r="B489" s="246"/>
      <c r="C489" s="247"/>
      <c r="D489" s="226" t="s">
        <v>143</v>
      </c>
      <c r="E489" s="248" t="s">
        <v>19</v>
      </c>
      <c r="F489" s="249" t="s">
        <v>146</v>
      </c>
      <c r="G489" s="247"/>
      <c r="H489" s="250">
        <v>180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56" t="s">
        <v>143</v>
      </c>
      <c r="AU489" s="256" t="s">
        <v>88</v>
      </c>
      <c r="AV489" s="15" t="s">
        <v>140</v>
      </c>
      <c r="AW489" s="15" t="s">
        <v>37</v>
      </c>
      <c r="AX489" s="15" t="s">
        <v>86</v>
      </c>
      <c r="AY489" s="256" t="s">
        <v>133</v>
      </c>
    </row>
    <row r="490" spans="1:65" s="2" customFormat="1" ht="37.8" customHeight="1">
      <c r="A490" s="40"/>
      <c r="B490" s="41"/>
      <c r="C490" s="206" t="s">
        <v>634</v>
      </c>
      <c r="D490" s="206" t="s">
        <v>135</v>
      </c>
      <c r="E490" s="207" t="s">
        <v>635</v>
      </c>
      <c r="F490" s="208" t="s">
        <v>636</v>
      </c>
      <c r="G490" s="209" t="s">
        <v>138</v>
      </c>
      <c r="H490" s="210">
        <v>375</v>
      </c>
      <c r="I490" s="211"/>
      <c r="J490" s="212">
        <f>ROUND(I490*H490,2)</f>
        <v>0</v>
      </c>
      <c r="K490" s="208" t="s">
        <v>139</v>
      </c>
      <c r="L490" s="46"/>
      <c r="M490" s="213" t="s">
        <v>19</v>
      </c>
      <c r="N490" s="214" t="s">
        <v>49</v>
      </c>
      <c r="O490" s="86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140</v>
      </c>
      <c r="AT490" s="217" t="s">
        <v>135</v>
      </c>
      <c r="AU490" s="217" t="s">
        <v>88</v>
      </c>
      <c r="AY490" s="19" t="s">
        <v>133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9" t="s">
        <v>86</v>
      </c>
      <c r="BK490" s="218">
        <f>ROUND(I490*H490,2)</f>
        <v>0</v>
      </c>
      <c r="BL490" s="19" t="s">
        <v>140</v>
      </c>
      <c r="BM490" s="217" t="s">
        <v>171</v>
      </c>
    </row>
    <row r="491" spans="1:47" s="2" customFormat="1" ht="12">
      <c r="A491" s="40"/>
      <c r="B491" s="41"/>
      <c r="C491" s="42"/>
      <c r="D491" s="219" t="s">
        <v>141</v>
      </c>
      <c r="E491" s="42"/>
      <c r="F491" s="220" t="s">
        <v>637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141</v>
      </c>
      <c r="AU491" s="19" t="s">
        <v>88</v>
      </c>
    </row>
    <row r="492" spans="1:51" s="13" customFormat="1" ht="12">
      <c r="A492" s="13"/>
      <c r="B492" s="224"/>
      <c r="C492" s="225"/>
      <c r="D492" s="226" t="s">
        <v>143</v>
      </c>
      <c r="E492" s="227" t="s">
        <v>19</v>
      </c>
      <c r="F492" s="228" t="s">
        <v>587</v>
      </c>
      <c r="G492" s="225"/>
      <c r="H492" s="229">
        <v>375</v>
      </c>
      <c r="I492" s="230"/>
      <c r="J492" s="225"/>
      <c r="K492" s="225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143</v>
      </c>
      <c r="AU492" s="235" t="s">
        <v>88</v>
      </c>
      <c r="AV492" s="13" t="s">
        <v>88</v>
      </c>
      <c r="AW492" s="13" t="s">
        <v>37</v>
      </c>
      <c r="AX492" s="13" t="s">
        <v>78</v>
      </c>
      <c r="AY492" s="235" t="s">
        <v>133</v>
      </c>
    </row>
    <row r="493" spans="1:51" s="14" customFormat="1" ht="12">
      <c r="A493" s="14"/>
      <c r="B493" s="236"/>
      <c r="C493" s="237"/>
      <c r="D493" s="226" t="s">
        <v>143</v>
      </c>
      <c r="E493" s="238" t="s">
        <v>19</v>
      </c>
      <c r="F493" s="239" t="s">
        <v>145</v>
      </c>
      <c r="G493" s="237"/>
      <c r="H493" s="238" t="s">
        <v>19</v>
      </c>
      <c r="I493" s="240"/>
      <c r="J493" s="237"/>
      <c r="K493" s="237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143</v>
      </c>
      <c r="AU493" s="245" t="s">
        <v>88</v>
      </c>
      <c r="AV493" s="14" t="s">
        <v>86</v>
      </c>
      <c r="AW493" s="14" t="s">
        <v>37</v>
      </c>
      <c r="AX493" s="14" t="s">
        <v>78</v>
      </c>
      <c r="AY493" s="245" t="s">
        <v>133</v>
      </c>
    </row>
    <row r="494" spans="1:51" s="15" customFormat="1" ht="12">
      <c r="A494" s="15"/>
      <c r="B494" s="246"/>
      <c r="C494" s="247"/>
      <c r="D494" s="226" t="s">
        <v>143</v>
      </c>
      <c r="E494" s="248" t="s">
        <v>19</v>
      </c>
      <c r="F494" s="249" t="s">
        <v>146</v>
      </c>
      <c r="G494" s="247"/>
      <c r="H494" s="250">
        <v>375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6" t="s">
        <v>143</v>
      </c>
      <c r="AU494" s="256" t="s">
        <v>88</v>
      </c>
      <c r="AV494" s="15" t="s">
        <v>140</v>
      </c>
      <c r="AW494" s="15" t="s">
        <v>37</v>
      </c>
      <c r="AX494" s="15" t="s">
        <v>86</v>
      </c>
      <c r="AY494" s="256" t="s">
        <v>133</v>
      </c>
    </row>
    <row r="495" spans="1:63" s="12" customFormat="1" ht="22.8" customHeight="1">
      <c r="A495" s="12"/>
      <c r="B495" s="190"/>
      <c r="C495" s="191"/>
      <c r="D495" s="192" t="s">
        <v>77</v>
      </c>
      <c r="E495" s="204" t="s">
        <v>193</v>
      </c>
      <c r="F495" s="204" t="s">
        <v>638</v>
      </c>
      <c r="G495" s="191"/>
      <c r="H495" s="191"/>
      <c r="I495" s="194"/>
      <c r="J495" s="205">
        <f>BK495</f>
        <v>0</v>
      </c>
      <c r="K495" s="191"/>
      <c r="L495" s="196"/>
      <c r="M495" s="197"/>
      <c r="N495" s="198"/>
      <c r="O495" s="198"/>
      <c r="P495" s="199">
        <f>SUM(P496:P556)</f>
        <v>0</v>
      </c>
      <c r="Q495" s="198"/>
      <c r="R495" s="199">
        <f>SUM(R496:R556)</f>
        <v>0</v>
      </c>
      <c r="S495" s="198"/>
      <c r="T495" s="200">
        <f>SUM(T496:T556)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01" t="s">
        <v>86</v>
      </c>
      <c r="AT495" s="202" t="s">
        <v>77</v>
      </c>
      <c r="AU495" s="202" t="s">
        <v>86</v>
      </c>
      <c r="AY495" s="201" t="s">
        <v>133</v>
      </c>
      <c r="BK495" s="203">
        <f>SUM(BK496:BK556)</f>
        <v>0</v>
      </c>
    </row>
    <row r="496" spans="1:65" s="2" customFormat="1" ht="21.75" customHeight="1">
      <c r="A496" s="40"/>
      <c r="B496" s="41"/>
      <c r="C496" s="206" t="s">
        <v>361</v>
      </c>
      <c r="D496" s="206" t="s">
        <v>135</v>
      </c>
      <c r="E496" s="207" t="s">
        <v>639</v>
      </c>
      <c r="F496" s="208" t="s">
        <v>640</v>
      </c>
      <c r="G496" s="209" t="s">
        <v>138</v>
      </c>
      <c r="H496" s="210">
        <v>287</v>
      </c>
      <c r="I496" s="211"/>
      <c r="J496" s="212">
        <f>ROUND(I496*H496,2)</f>
        <v>0</v>
      </c>
      <c r="K496" s="208" t="s">
        <v>139</v>
      </c>
      <c r="L496" s="46"/>
      <c r="M496" s="213" t="s">
        <v>19</v>
      </c>
      <c r="N496" s="214" t="s">
        <v>49</v>
      </c>
      <c r="O496" s="86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140</v>
      </c>
      <c r="AT496" s="217" t="s">
        <v>135</v>
      </c>
      <c r="AU496" s="217" t="s">
        <v>88</v>
      </c>
      <c r="AY496" s="19" t="s">
        <v>133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86</v>
      </c>
      <c r="BK496" s="218">
        <f>ROUND(I496*H496,2)</f>
        <v>0</v>
      </c>
      <c r="BL496" s="19" t="s">
        <v>140</v>
      </c>
      <c r="BM496" s="217" t="s">
        <v>303</v>
      </c>
    </row>
    <row r="497" spans="1:47" s="2" customFormat="1" ht="12">
      <c r="A497" s="40"/>
      <c r="B497" s="41"/>
      <c r="C497" s="42"/>
      <c r="D497" s="219" t="s">
        <v>141</v>
      </c>
      <c r="E497" s="42"/>
      <c r="F497" s="220" t="s">
        <v>641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141</v>
      </c>
      <c r="AU497" s="19" t="s">
        <v>88</v>
      </c>
    </row>
    <row r="498" spans="1:51" s="13" customFormat="1" ht="12">
      <c r="A498" s="13"/>
      <c r="B498" s="224"/>
      <c r="C498" s="225"/>
      <c r="D498" s="226" t="s">
        <v>143</v>
      </c>
      <c r="E498" s="227" t="s">
        <v>19</v>
      </c>
      <c r="F498" s="228" t="s">
        <v>642</v>
      </c>
      <c r="G498" s="225"/>
      <c r="H498" s="229">
        <v>287</v>
      </c>
      <c r="I498" s="230"/>
      <c r="J498" s="225"/>
      <c r="K498" s="225"/>
      <c r="L498" s="231"/>
      <c r="M498" s="232"/>
      <c r="N498" s="233"/>
      <c r="O498" s="233"/>
      <c r="P498" s="233"/>
      <c r="Q498" s="233"/>
      <c r="R498" s="233"/>
      <c r="S498" s="233"/>
      <c r="T498" s="23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5" t="s">
        <v>143</v>
      </c>
      <c r="AU498" s="235" t="s">
        <v>88</v>
      </c>
      <c r="AV498" s="13" t="s">
        <v>88</v>
      </c>
      <c r="AW498" s="13" t="s">
        <v>37</v>
      </c>
      <c r="AX498" s="13" t="s">
        <v>78</v>
      </c>
      <c r="AY498" s="235" t="s">
        <v>133</v>
      </c>
    </row>
    <row r="499" spans="1:51" s="14" customFormat="1" ht="12">
      <c r="A499" s="14"/>
      <c r="B499" s="236"/>
      <c r="C499" s="237"/>
      <c r="D499" s="226" t="s">
        <v>143</v>
      </c>
      <c r="E499" s="238" t="s">
        <v>19</v>
      </c>
      <c r="F499" s="239" t="s">
        <v>643</v>
      </c>
      <c r="G499" s="237"/>
      <c r="H499" s="238" t="s">
        <v>19</v>
      </c>
      <c r="I499" s="240"/>
      <c r="J499" s="237"/>
      <c r="K499" s="237"/>
      <c r="L499" s="241"/>
      <c r="M499" s="242"/>
      <c r="N499" s="243"/>
      <c r="O499" s="243"/>
      <c r="P499" s="243"/>
      <c r="Q499" s="243"/>
      <c r="R499" s="243"/>
      <c r="S499" s="243"/>
      <c r="T499" s="24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5" t="s">
        <v>143</v>
      </c>
      <c r="AU499" s="245" t="s">
        <v>88</v>
      </c>
      <c r="AV499" s="14" t="s">
        <v>86</v>
      </c>
      <c r="AW499" s="14" t="s">
        <v>37</v>
      </c>
      <c r="AX499" s="14" t="s">
        <v>78</v>
      </c>
      <c r="AY499" s="245" t="s">
        <v>133</v>
      </c>
    </row>
    <row r="500" spans="1:51" s="15" customFormat="1" ht="12">
      <c r="A500" s="15"/>
      <c r="B500" s="246"/>
      <c r="C500" s="247"/>
      <c r="D500" s="226" t="s">
        <v>143</v>
      </c>
      <c r="E500" s="248" t="s">
        <v>19</v>
      </c>
      <c r="F500" s="249" t="s">
        <v>146</v>
      </c>
      <c r="G500" s="247"/>
      <c r="H500" s="250">
        <v>287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6" t="s">
        <v>143</v>
      </c>
      <c r="AU500" s="256" t="s">
        <v>88</v>
      </c>
      <c r="AV500" s="15" t="s">
        <v>140</v>
      </c>
      <c r="AW500" s="15" t="s">
        <v>37</v>
      </c>
      <c r="AX500" s="15" t="s">
        <v>86</v>
      </c>
      <c r="AY500" s="256" t="s">
        <v>133</v>
      </c>
    </row>
    <row r="501" spans="1:65" s="2" customFormat="1" ht="21.75" customHeight="1">
      <c r="A501" s="40"/>
      <c r="B501" s="41"/>
      <c r="C501" s="206" t="s">
        <v>644</v>
      </c>
      <c r="D501" s="206" t="s">
        <v>135</v>
      </c>
      <c r="E501" s="207" t="s">
        <v>645</v>
      </c>
      <c r="F501" s="208" t="s">
        <v>646</v>
      </c>
      <c r="G501" s="209" t="s">
        <v>138</v>
      </c>
      <c r="H501" s="210">
        <v>310</v>
      </c>
      <c r="I501" s="211"/>
      <c r="J501" s="212">
        <f>ROUND(I501*H501,2)</f>
        <v>0</v>
      </c>
      <c r="K501" s="208" t="s">
        <v>139</v>
      </c>
      <c r="L501" s="46"/>
      <c r="M501" s="213" t="s">
        <v>19</v>
      </c>
      <c r="N501" s="214" t="s">
        <v>49</v>
      </c>
      <c r="O501" s="86"/>
      <c r="P501" s="215">
        <f>O501*H501</f>
        <v>0</v>
      </c>
      <c r="Q501" s="215">
        <v>0</v>
      </c>
      <c r="R501" s="215">
        <f>Q501*H501</f>
        <v>0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140</v>
      </c>
      <c r="AT501" s="217" t="s">
        <v>135</v>
      </c>
      <c r="AU501" s="217" t="s">
        <v>88</v>
      </c>
      <c r="AY501" s="19" t="s">
        <v>133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86</v>
      </c>
      <c r="BK501" s="218">
        <f>ROUND(I501*H501,2)</f>
        <v>0</v>
      </c>
      <c r="BL501" s="19" t="s">
        <v>140</v>
      </c>
      <c r="BM501" s="217" t="s">
        <v>391</v>
      </c>
    </row>
    <row r="502" spans="1:47" s="2" customFormat="1" ht="12">
      <c r="A502" s="40"/>
      <c r="B502" s="41"/>
      <c r="C502" s="42"/>
      <c r="D502" s="219" t="s">
        <v>141</v>
      </c>
      <c r="E502" s="42"/>
      <c r="F502" s="220" t="s">
        <v>647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141</v>
      </c>
      <c r="AU502" s="19" t="s">
        <v>88</v>
      </c>
    </row>
    <row r="503" spans="1:51" s="13" customFormat="1" ht="12">
      <c r="A503" s="13"/>
      <c r="B503" s="224"/>
      <c r="C503" s="225"/>
      <c r="D503" s="226" t="s">
        <v>143</v>
      </c>
      <c r="E503" s="227" t="s">
        <v>19</v>
      </c>
      <c r="F503" s="228" t="s">
        <v>648</v>
      </c>
      <c r="G503" s="225"/>
      <c r="H503" s="229">
        <v>310</v>
      </c>
      <c r="I503" s="230"/>
      <c r="J503" s="225"/>
      <c r="K503" s="225"/>
      <c r="L503" s="231"/>
      <c r="M503" s="232"/>
      <c r="N503" s="233"/>
      <c r="O503" s="233"/>
      <c r="P503" s="233"/>
      <c r="Q503" s="233"/>
      <c r="R503" s="233"/>
      <c r="S503" s="233"/>
      <c r="T503" s="23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5" t="s">
        <v>143</v>
      </c>
      <c r="AU503" s="235" t="s">
        <v>88</v>
      </c>
      <c r="AV503" s="13" t="s">
        <v>88</v>
      </c>
      <c r="AW503" s="13" t="s">
        <v>37</v>
      </c>
      <c r="AX503" s="13" t="s">
        <v>78</v>
      </c>
      <c r="AY503" s="235" t="s">
        <v>133</v>
      </c>
    </row>
    <row r="504" spans="1:51" s="14" customFormat="1" ht="12">
      <c r="A504" s="14"/>
      <c r="B504" s="236"/>
      <c r="C504" s="237"/>
      <c r="D504" s="226" t="s">
        <v>143</v>
      </c>
      <c r="E504" s="238" t="s">
        <v>19</v>
      </c>
      <c r="F504" s="239" t="s">
        <v>145</v>
      </c>
      <c r="G504" s="237"/>
      <c r="H504" s="238" t="s">
        <v>19</v>
      </c>
      <c r="I504" s="240"/>
      <c r="J504" s="237"/>
      <c r="K504" s="237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143</v>
      </c>
      <c r="AU504" s="245" t="s">
        <v>88</v>
      </c>
      <c r="AV504" s="14" t="s">
        <v>86</v>
      </c>
      <c r="AW504" s="14" t="s">
        <v>37</v>
      </c>
      <c r="AX504" s="14" t="s">
        <v>78</v>
      </c>
      <c r="AY504" s="245" t="s">
        <v>133</v>
      </c>
    </row>
    <row r="505" spans="1:51" s="15" customFormat="1" ht="12">
      <c r="A505" s="15"/>
      <c r="B505" s="246"/>
      <c r="C505" s="247"/>
      <c r="D505" s="226" t="s">
        <v>143</v>
      </c>
      <c r="E505" s="248" t="s">
        <v>19</v>
      </c>
      <c r="F505" s="249" t="s">
        <v>146</v>
      </c>
      <c r="G505" s="247"/>
      <c r="H505" s="250">
        <v>310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6" t="s">
        <v>143</v>
      </c>
      <c r="AU505" s="256" t="s">
        <v>88</v>
      </c>
      <c r="AV505" s="15" t="s">
        <v>140</v>
      </c>
      <c r="AW505" s="15" t="s">
        <v>37</v>
      </c>
      <c r="AX505" s="15" t="s">
        <v>86</v>
      </c>
      <c r="AY505" s="256" t="s">
        <v>133</v>
      </c>
    </row>
    <row r="506" spans="1:65" s="2" customFormat="1" ht="21.75" customHeight="1">
      <c r="A506" s="40"/>
      <c r="B506" s="41"/>
      <c r="C506" s="206" t="s">
        <v>366</v>
      </c>
      <c r="D506" s="206" t="s">
        <v>135</v>
      </c>
      <c r="E506" s="207" t="s">
        <v>649</v>
      </c>
      <c r="F506" s="208" t="s">
        <v>650</v>
      </c>
      <c r="G506" s="209" t="s">
        <v>138</v>
      </c>
      <c r="H506" s="210">
        <v>84</v>
      </c>
      <c r="I506" s="211"/>
      <c r="J506" s="212">
        <f>ROUND(I506*H506,2)</f>
        <v>0</v>
      </c>
      <c r="K506" s="208" t="s">
        <v>139</v>
      </c>
      <c r="L506" s="46"/>
      <c r="M506" s="213" t="s">
        <v>19</v>
      </c>
      <c r="N506" s="214" t="s">
        <v>49</v>
      </c>
      <c r="O506" s="86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140</v>
      </c>
      <c r="AT506" s="217" t="s">
        <v>135</v>
      </c>
      <c r="AU506" s="217" t="s">
        <v>88</v>
      </c>
      <c r="AY506" s="19" t="s">
        <v>133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86</v>
      </c>
      <c r="BK506" s="218">
        <f>ROUND(I506*H506,2)</f>
        <v>0</v>
      </c>
      <c r="BL506" s="19" t="s">
        <v>140</v>
      </c>
      <c r="BM506" s="217" t="s">
        <v>448</v>
      </c>
    </row>
    <row r="507" spans="1:47" s="2" customFormat="1" ht="12">
      <c r="A507" s="40"/>
      <c r="B507" s="41"/>
      <c r="C507" s="42"/>
      <c r="D507" s="219" t="s">
        <v>141</v>
      </c>
      <c r="E507" s="42"/>
      <c r="F507" s="220" t="s">
        <v>651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141</v>
      </c>
      <c r="AU507" s="19" t="s">
        <v>88</v>
      </c>
    </row>
    <row r="508" spans="1:51" s="13" customFormat="1" ht="12">
      <c r="A508" s="13"/>
      <c r="B508" s="224"/>
      <c r="C508" s="225"/>
      <c r="D508" s="226" t="s">
        <v>143</v>
      </c>
      <c r="E508" s="227" t="s">
        <v>19</v>
      </c>
      <c r="F508" s="228" t="s">
        <v>203</v>
      </c>
      <c r="G508" s="225"/>
      <c r="H508" s="229">
        <v>84</v>
      </c>
      <c r="I508" s="230"/>
      <c r="J508" s="225"/>
      <c r="K508" s="225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143</v>
      </c>
      <c r="AU508" s="235" t="s">
        <v>88</v>
      </c>
      <c r="AV508" s="13" t="s">
        <v>88</v>
      </c>
      <c r="AW508" s="13" t="s">
        <v>37</v>
      </c>
      <c r="AX508" s="13" t="s">
        <v>78</v>
      </c>
      <c r="AY508" s="235" t="s">
        <v>133</v>
      </c>
    </row>
    <row r="509" spans="1:51" s="14" customFormat="1" ht="12">
      <c r="A509" s="14"/>
      <c r="B509" s="236"/>
      <c r="C509" s="237"/>
      <c r="D509" s="226" t="s">
        <v>143</v>
      </c>
      <c r="E509" s="238" t="s">
        <v>19</v>
      </c>
      <c r="F509" s="239" t="s">
        <v>652</v>
      </c>
      <c r="G509" s="237"/>
      <c r="H509" s="238" t="s">
        <v>19</v>
      </c>
      <c r="I509" s="240"/>
      <c r="J509" s="237"/>
      <c r="K509" s="237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143</v>
      </c>
      <c r="AU509" s="245" t="s">
        <v>88</v>
      </c>
      <c r="AV509" s="14" t="s">
        <v>86</v>
      </c>
      <c r="AW509" s="14" t="s">
        <v>37</v>
      </c>
      <c r="AX509" s="14" t="s">
        <v>78</v>
      </c>
      <c r="AY509" s="245" t="s">
        <v>133</v>
      </c>
    </row>
    <row r="510" spans="1:51" s="15" customFormat="1" ht="12">
      <c r="A510" s="15"/>
      <c r="B510" s="246"/>
      <c r="C510" s="247"/>
      <c r="D510" s="226" t="s">
        <v>143</v>
      </c>
      <c r="E510" s="248" t="s">
        <v>19</v>
      </c>
      <c r="F510" s="249" t="s">
        <v>146</v>
      </c>
      <c r="G510" s="247"/>
      <c r="H510" s="250">
        <v>84</v>
      </c>
      <c r="I510" s="251"/>
      <c r="J510" s="247"/>
      <c r="K510" s="247"/>
      <c r="L510" s="252"/>
      <c r="M510" s="253"/>
      <c r="N510" s="254"/>
      <c r="O510" s="254"/>
      <c r="P510" s="254"/>
      <c r="Q510" s="254"/>
      <c r="R510" s="254"/>
      <c r="S510" s="254"/>
      <c r="T510" s="25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6" t="s">
        <v>143</v>
      </c>
      <c r="AU510" s="256" t="s">
        <v>88</v>
      </c>
      <c r="AV510" s="15" t="s">
        <v>140</v>
      </c>
      <c r="AW510" s="15" t="s">
        <v>37</v>
      </c>
      <c r="AX510" s="15" t="s">
        <v>86</v>
      </c>
      <c r="AY510" s="256" t="s">
        <v>133</v>
      </c>
    </row>
    <row r="511" spans="1:65" s="2" customFormat="1" ht="24.15" customHeight="1">
      <c r="A511" s="40"/>
      <c r="B511" s="41"/>
      <c r="C511" s="206" t="s">
        <v>653</v>
      </c>
      <c r="D511" s="206" t="s">
        <v>135</v>
      </c>
      <c r="E511" s="207" t="s">
        <v>654</v>
      </c>
      <c r="F511" s="208" t="s">
        <v>655</v>
      </c>
      <c r="G511" s="209" t="s">
        <v>138</v>
      </c>
      <c r="H511" s="210">
        <v>480</v>
      </c>
      <c r="I511" s="211"/>
      <c r="J511" s="212">
        <f>ROUND(I511*H511,2)</f>
        <v>0</v>
      </c>
      <c r="K511" s="208" t="s">
        <v>139</v>
      </c>
      <c r="L511" s="46"/>
      <c r="M511" s="213" t="s">
        <v>19</v>
      </c>
      <c r="N511" s="214" t="s">
        <v>49</v>
      </c>
      <c r="O511" s="86"/>
      <c r="P511" s="215">
        <f>O511*H511</f>
        <v>0</v>
      </c>
      <c r="Q511" s="215">
        <v>0</v>
      </c>
      <c r="R511" s="215">
        <f>Q511*H511</f>
        <v>0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140</v>
      </c>
      <c r="AT511" s="217" t="s">
        <v>135</v>
      </c>
      <c r="AU511" s="217" t="s">
        <v>88</v>
      </c>
      <c r="AY511" s="19" t="s">
        <v>133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86</v>
      </c>
      <c r="BK511" s="218">
        <f>ROUND(I511*H511,2)</f>
        <v>0</v>
      </c>
      <c r="BL511" s="19" t="s">
        <v>140</v>
      </c>
      <c r="BM511" s="217" t="s">
        <v>459</v>
      </c>
    </row>
    <row r="512" spans="1:47" s="2" customFormat="1" ht="12">
      <c r="A512" s="40"/>
      <c r="B512" s="41"/>
      <c r="C512" s="42"/>
      <c r="D512" s="219" t="s">
        <v>141</v>
      </c>
      <c r="E512" s="42"/>
      <c r="F512" s="220" t="s">
        <v>656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141</v>
      </c>
      <c r="AU512" s="19" t="s">
        <v>88</v>
      </c>
    </row>
    <row r="513" spans="1:51" s="13" customFormat="1" ht="12">
      <c r="A513" s="13"/>
      <c r="B513" s="224"/>
      <c r="C513" s="225"/>
      <c r="D513" s="226" t="s">
        <v>143</v>
      </c>
      <c r="E513" s="227" t="s">
        <v>19</v>
      </c>
      <c r="F513" s="228" t="s">
        <v>657</v>
      </c>
      <c r="G513" s="225"/>
      <c r="H513" s="229">
        <v>480</v>
      </c>
      <c r="I513" s="230"/>
      <c r="J513" s="225"/>
      <c r="K513" s="225"/>
      <c r="L513" s="231"/>
      <c r="M513" s="232"/>
      <c r="N513" s="233"/>
      <c r="O513" s="233"/>
      <c r="P513" s="233"/>
      <c r="Q513" s="233"/>
      <c r="R513" s="233"/>
      <c r="S513" s="233"/>
      <c r="T513" s="23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5" t="s">
        <v>143</v>
      </c>
      <c r="AU513" s="235" t="s">
        <v>88</v>
      </c>
      <c r="AV513" s="13" t="s">
        <v>88</v>
      </c>
      <c r="AW513" s="13" t="s">
        <v>37</v>
      </c>
      <c r="AX513" s="13" t="s">
        <v>78</v>
      </c>
      <c r="AY513" s="235" t="s">
        <v>133</v>
      </c>
    </row>
    <row r="514" spans="1:51" s="14" customFormat="1" ht="12">
      <c r="A514" s="14"/>
      <c r="B514" s="236"/>
      <c r="C514" s="237"/>
      <c r="D514" s="226" t="s">
        <v>143</v>
      </c>
      <c r="E514" s="238" t="s">
        <v>19</v>
      </c>
      <c r="F514" s="239" t="s">
        <v>145</v>
      </c>
      <c r="G514" s="237"/>
      <c r="H514" s="238" t="s">
        <v>19</v>
      </c>
      <c r="I514" s="240"/>
      <c r="J514" s="237"/>
      <c r="K514" s="237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143</v>
      </c>
      <c r="AU514" s="245" t="s">
        <v>88</v>
      </c>
      <c r="AV514" s="14" t="s">
        <v>86</v>
      </c>
      <c r="AW514" s="14" t="s">
        <v>37</v>
      </c>
      <c r="AX514" s="14" t="s">
        <v>78</v>
      </c>
      <c r="AY514" s="245" t="s">
        <v>133</v>
      </c>
    </row>
    <row r="515" spans="1:51" s="15" customFormat="1" ht="12">
      <c r="A515" s="15"/>
      <c r="B515" s="246"/>
      <c r="C515" s="247"/>
      <c r="D515" s="226" t="s">
        <v>143</v>
      </c>
      <c r="E515" s="248" t="s">
        <v>19</v>
      </c>
      <c r="F515" s="249" t="s">
        <v>146</v>
      </c>
      <c r="G515" s="247"/>
      <c r="H515" s="250">
        <v>480</v>
      </c>
      <c r="I515" s="251"/>
      <c r="J515" s="247"/>
      <c r="K515" s="247"/>
      <c r="L515" s="252"/>
      <c r="M515" s="253"/>
      <c r="N515" s="254"/>
      <c r="O515" s="254"/>
      <c r="P515" s="254"/>
      <c r="Q515" s="254"/>
      <c r="R515" s="254"/>
      <c r="S515" s="254"/>
      <c r="T515" s="25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56" t="s">
        <v>143</v>
      </c>
      <c r="AU515" s="256" t="s">
        <v>88</v>
      </c>
      <c r="AV515" s="15" t="s">
        <v>140</v>
      </c>
      <c r="AW515" s="15" t="s">
        <v>37</v>
      </c>
      <c r="AX515" s="15" t="s">
        <v>86</v>
      </c>
      <c r="AY515" s="256" t="s">
        <v>133</v>
      </c>
    </row>
    <row r="516" spans="1:65" s="2" customFormat="1" ht="24.15" customHeight="1">
      <c r="A516" s="40"/>
      <c r="B516" s="41"/>
      <c r="C516" s="206" t="s">
        <v>370</v>
      </c>
      <c r="D516" s="206" t="s">
        <v>135</v>
      </c>
      <c r="E516" s="207" t="s">
        <v>658</v>
      </c>
      <c r="F516" s="208" t="s">
        <v>659</v>
      </c>
      <c r="G516" s="209" t="s">
        <v>138</v>
      </c>
      <c r="H516" s="210">
        <v>300</v>
      </c>
      <c r="I516" s="211"/>
      <c r="J516" s="212">
        <f>ROUND(I516*H516,2)</f>
        <v>0</v>
      </c>
      <c r="K516" s="208" t="s">
        <v>139</v>
      </c>
      <c r="L516" s="46"/>
      <c r="M516" s="213" t="s">
        <v>19</v>
      </c>
      <c r="N516" s="214" t="s">
        <v>49</v>
      </c>
      <c r="O516" s="86"/>
      <c r="P516" s="215">
        <f>O516*H516</f>
        <v>0</v>
      </c>
      <c r="Q516" s="215">
        <v>0</v>
      </c>
      <c r="R516" s="215">
        <f>Q516*H516</f>
        <v>0</v>
      </c>
      <c r="S516" s="215">
        <v>0</v>
      </c>
      <c r="T516" s="21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7" t="s">
        <v>140</v>
      </c>
      <c r="AT516" s="217" t="s">
        <v>135</v>
      </c>
      <c r="AU516" s="217" t="s">
        <v>88</v>
      </c>
      <c r="AY516" s="19" t="s">
        <v>133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9" t="s">
        <v>86</v>
      </c>
      <c r="BK516" s="218">
        <f>ROUND(I516*H516,2)</f>
        <v>0</v>
      </c>
      <c r="BL516" s="19" t="s">
        <v>140</v>
      </c>
      <c r="BM516" s="217" t="s">
        <v>660</v>
      </c>
    </row>
    <row r="517" spans="1:47" s="2" customFormat="1" ht="12">
      <c r="A517" s="40"/>
      <c r="B517" s="41"/>
      <c r="C517" s="42"/>
      <c r="D517" s="219" t="s">
        <v>141</v>
      </c>
      <c r="E517" s="42"/>
      <c r="F517" s="220" t="s">
        <v>661</v>
      </c>
      <c r="G517" s="42"/>
      <c r="H517" s="42"/>
      <c r="I517" s="221"/>
      <c r="J517" s="42"/>
      <c r="K517" s="42"/>
      <c r="L517" s="46"/>
      <c r="M517" s="222"/>
      <c r="N517" s="22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141</v>
      </c>
      <c r="AU517" s="19" t="s">
        <v>88</v>
      </c>
    </row>
    <row r="518" spans="1:51" s="13" customFormat="1" ht="12">
      <c r="A518" s="13"/>
      <c r="B518" s="224"/>
      <c r="C518" s="225"/>
      <c r="D518" s="226" t="s">
        <v>143</v>
      </c>
      <c r="E518" s="227" t="s">
        <v>19</v>
      </c>
      <c r="F518" s="228" t="s">
        <v>609</v>
      </c>
      <c r="G518" s="225"/>
      <c r="H518" s="229">
        <v>300</v>
      </c>
      <c r="I518" s="230"/>
      <c r="J518" s="225"/>
      <c r="K518" s="225"/>
      <c r="L518" s="231"/>
      <c r="M518" s="232"/>
      <c r="N518" s="233"/>
      <c r="O518" s="233"/>
      <c r="P518" s="233"/>
      <c r="Q518" s="233"/>
      <c r="R518" s="233"/>
      <c r="S518" s="233"/>
      <c r="T518" s="23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5" t="s">
        <v>143</v>
      </c>
      <c r="AU518" s="235" t="s">
        <v>88</v>
      </c>
      <c r="AV518" s="13" t="s">
        <v>88</v>
      </c>
      <c r="AW518" s="13" t="s">
        <v>37</v>
      </c>
      <c r="AX518" s="13" t="s">
        <v>78</v>
      </c>
      <c r="AY518" s="235" t="s">
        <v>133</v>
      </c>
    </row>
    <row r="519" spans="1:51" s="14" customFormat="1" ht="12">
      <c r="A519" s="14"/>
      <c r="B519" s="236"/>
      <c r="C519" s="237"/>
      <c r="D519" s="226" t="s">
        <v>143</v>
      </c>
      <c r="E519" s="238" t="s">
        <v>19</v>
      </c>
      <c r="F519" s="239" t="s">
        <v>145</v>
      </c>
      <c r="G519" s="237"/>
      <c r="H519" s="238" t="s">
        <v>19</v>
      </c>
      <c r="I519" s="240"/>
      <c r="J519" s="237"/>
      <c r="K519" s="237"/>
      <c r="L519" s="241"/>
      <c r="M519" s="242"/>
      <c r="N519" s="243"/>
      <c r="O519" s="243"/>
      <c r="P519" s="243"/>
      <c r="Q519" s="243"/>
      <c r="R519" s="243"/>
      <c r="S519" s="243"/>
      <c r="T519" s="24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5" t="s">
        <v>143</v>
      </c>
      <c r="AU519" s="245" t="s">
        <v>88</v>
      </c>
      <c r="AV519" s="14" t="s">
        <v>86</v>
      </c>
      <c r="AW519" s="14" t="s">
        <v>37</v>
      </c>
      <c r="AX519" s="14" t="s">
        <v>78</v>
      </c>
      <c r="AY519" s="245" t="s">
        <v>133</v>
      </c>
    </row>
    <row r="520" spans="1:51" s="15" customFormat="1" ht="12">
      <c r="A520" s="15"/>
      <c r="B520" s="246"/>
      <c r="C520" s="247"/>
      <c r="D520" s="226" t="s">
        <v>143</v>
      </c>
      <c r="E520" s="248" t="s">
        <v>19</v>
      </c>
      <c r="F520" s="249" t="s">
        <v>146</v>
      </c>
      <c r="G520" s="247"/>
      <c r="H520" s="250">
        <v>300</v>
      </c>
      <c r="I520" s="251"/>
      <c r="J520" s="247"/>
      <c r="K520" s="247"/>
      <c r="L520" s="252"/>
      <c r="M520" s="253"/>
      <c r="N520" s="254"/>
      <c r="O520" s="254"/>
      <c r="P520" s="254"/>
      <c r="Q520" s="254"/>
      <c r="R520" s="254"/>
      <c r="S520" s="254"/>
      <c r="T520" s="25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56" t="s">
        <v>143</v>
      </c>
      <c r="AU520" s="256" t="s">
        <v>88</v>
      </c>
      <c r="AV520" s="15" t="s">
        <v>140</v>
      </c>
      <c r="AW520" s="15" t="s">
        <v>37</v>
      </c>
      <c r="AX520" s="15" t="s">
        <v>86</v>
      </c>
      <c r="AY520" s="256" t="s">
        <v>133</v>
      </c>
    </row>
    <row r="521" spans="1:65" s="2" customFormat="1" ht="16.5" customHeight="1">
      <c r="A521" s="40"/>
      <c r="B521" s="41"/>
      <c r="C521" s="206" t="s">
        <v>662</v>
      </c>
      <c r="D521" s="206" t="s">
        <v>135</v>
      </c>
      <c r="E521" s="207" t="s">
        <v>663</v>
      </c>
      <c r="F521" s="208" t="s">
        <v>664</v>
      </c>
      <c r="G521" s="209" t="s">
        <v>338</v>
      </c>
      <c r="H521" s="210">
        <v>6.89</v>
      </c>
      <c r="I521" s="211"/>
      <c r="J521" s="212">
        <f>ROUND(I521*H521,2)</f>
        <v>0</v>
      </c>
      <c r="K521" s="208" t="s">
        <v>19</v>
      </c>
      <c r="L521" s="46"/>
      <c r="M521" s="213" t="s">
        <v>19</v>
      </c>
      <c r="N521" s="214" t="s">
        <v>49</v>
      </c>
      <c r="O521" s="86"/>
      <c r="P521" s="215">
        <f>O521*H521</f>
        <v>0</v>
      </c>
      <c r="Q521" s="215">
        <v>0</v>
      </c>
      <c r="R521" s="215">
        <f>Q521*H521</f>
        <v>0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140</v>
      </c>
      <c r="AT521" s="217" t="s">
        <v>135</v>
      </c>
      <c r="AU521" s="217" t="s">
        <v>88</v>
      </c>
      <c r="AY521" s="19" t="s">
        <v>133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86</v>
      </c>
      <c r="BK521" s="218">
        <f>ROUND(I521*H521,2)</f>
        <v>0</v>
      </c>
      <c r="BL521" s="19" t="s">
        <v>140</v>
      </c>
      <c r="BM521" s="217" t="s">
        <v>665</v>
      </c>
    </row>
    <row r="522" spans="1:51" s="13" customFormat="1" ht="12">
      <c r="A522" s="13"/>
      <c r="B522" s="224"/>
      <c r="C522" s="225"/>
      <c r="D522" s="226" t="s">
        <v>143</v>
      </c>
      <c r="E522" s="227" t="s">
        <v>19</v>
      </c>
      <c r="F522" s="228" t="s">
        <v>666</v>
      </c>
      <c r="G522" s="225"/>
      <c r="H522" s="229">
        <v>6.89</v>
      </c>
      <c r="I522" s="230"/>
      <c r="J522" s="225"/>
      <c r="K522" s="225"/>
      <c r="L522" s="231"/>
      <c r="M522" s="232"/>
      <c r="N522" s="233"/>
      <c r="O522" s="233"/>
      <c r="P522" s="233"/>
      <c r="Q522" s="233"/>
      <c r="R522" s="233"/>
      <c r="S522" s="233"/>
      <c r="T522" s="23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5" t="s">
        <v>143</v>
      </c>
      <c r="AU522" s="235" t="s">
        <v>88</v>
      </c>
      <c r="AV522" s="13" t="s">
        <v>88</v>
      </c>
      <c r="AW522" s="13" t="s">
        <v>37</v>
      </c>
      <c r="AX522" s="13" t="s">
        <v>78</v>
      </c>
      <c r="AY522" s="235" t="s">
        <v>133</v>
      </c>
    </row>
    <row r="523" spans="1:51" s="14" customFormat="1" ht="12">
      <c r="A523" s="14"/>
      <c r="B523" s="236"/>
      <c r="C523" s="237"/>
      <c r="D523" s="226" t="s">
        <v>143</v>
      </c>
      <c r="E523" s="238" t="s">
        <v>19</v>
      </c>
      <c r="F523" s="239" t="s">
        <v>145</v>
      </c>
      <c r="G523" s="237"/>
      <c r="H523" s="238" t="s">
        <v>19</v>
      </c>
      <c r="I523" s="240"/>
      <c r="J523" s="237"/>
      <c r="K523" s="237"/>
      <c r="L523" s="241"/>
      <c r="M523" s="242"/>
      <c r="N523" s="243"/>
      <c r="O523" s="243"/>
      <c r="P523" s="243"/>
      <c r="Q523" s="243"/>
      <c r="R523" s="243"/>
      <c r="S523" s="243"/>
      <c r="T523" s="24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5" t="s">
        <v>143</v>
      </c>
      <c r="AU523" s="245" t="s">
        <v>88</v>
      </c>
      <c r="AV523" s="14" t="s">
        <v>86</v>
      </c>
      <c r="AW523" s="14" t="s">
        <v>37</v>
      </c>
      <c r="AX523" s="14" t="s">
        <v>78</v>
      </c>
      <c r="AY523" s="245" t="s">
        <v>133</v>
      </c>
    </row>
    <row r="524" spans="1:51" s="15" customFormat="1" ht="12">
      <c r="A524" s="15"/>
      <c r="B524" s="246"/>
      <c r="C524" s="247"/>
      <c r="D524" s="226" t="s">
        <v>143</v>
      </c>
      <c r="E524" s="248" t="s">
        <v>19</v>
      </c>
      <c r="F524" s="249" t="s">
        <v>146</v>
      </c>
      <c r="G524" s="247"/>
      <c r="H524" s="250">
        <v>6.89</v>
      </c>
      <c r="I524" s="251"/>
      <c r="J524" s="247"/>
      <c r="K524" s="247"/>
      <c r="L524" s="252"/>
      <c r="M524" s="253"/>
      <c r="N524" s="254"/>
      <c r="O524" s="254"/>
      <c r="P524" s="254"/>
      <c r="Q524" s="254"/>
      <c r="R524" s="254"/>
      <c r="S524" s="254"/>
      <c r="T524" s="25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6" t="s">
        <v>143</v>
      </c>
      <c r="AU524" s="256" t="s">
        <v>88</v>
      </c>
      <c r="AV524" s="15" t="s">
        <v>140</v>
      </c>
      <c r="AW524" s="15" t="s">
        <v>37</v>
      </c>
      <c r="AX524" s="15" t="s">
        <v>86</v>
      </c>
      <c r="AY524" s="256" t="s">
        <v>133</v>
      </c>
    </row>
    <row r="525" spans="1:65" s="2" customFormat="1" ht="16.5" customHeight="1">
      <c r="A525" s="40"/>
      <c r="B525" s="41"/>
      <c r="C525" s="206" t="s">
        <v>374</v>
      </c>
      <c r="D525" s="206" t="s">
        <v>135</v>
      </c>
      <c r="E525" s="207" t="s">
        <v>667</v>
      </c>
      <c r="F525" s="208" t="s">
        <v>668</v>
      </c>
      <c r="G525" s="209" t="s">
        <v>138</v>
      </c>
      <c r="H525" s="210">
        <v>660</v>
      </c>
      <c r="I525" s="211"/>
      <c r="J525" s="212">
        <f>ROUND(I525*H525,2)</f>
        <v>0</v>
      </c>
      <c r="K525" s="208" t="s">
        <v>139</v>
      </c>
      <c r="L525" s="46"/>
      <c r="M525" s="213" t="s">
        <v>19</v>
      </c>
      <c r="N525" s="214" t="s">
        <v>49</v>
      </c>
      <c r="O525" s="86"/>
      <c r="P525" s="215">
        <f>O525*H525</f>
        <v>0</v>
      </c>
      <c r="Q525" s="215">
        <v>0</v>
      </c>
      <c r="R525" s="215">
        <f>Q525*H525</f>
        <v>0</v>
      </c>
      <c r="S525" s="215">
        <v>0</v>
      </c>
      <c r="T525" s="216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7" t="s">
        <v>140</v>
      </c>
      <c r="AT525" s="217" t="s">
        <v>135</v>
      </c>
      <c r="AU525" s="217" t="s">
        <v>88</v>
      </c>
      <c r="AY525" s="19" t="s">
        <v>133</v>
      </c>
      <c r="BE525" s="218">
        <f>IF(N525="základní",J525,0)</f>
        <v>0</v>
      </c>
      <c r="BF525" s="218">
        <f>IF(N525="snížená",J525,0)</f>
        <v>0</v>
      </c>
      <c r="BG525" s="218">
        <f>IF(N525="zákl. přenesená",J525,0)</f>
        <v>0</v>
      </c>
      <c r="BH525" s="218">
        <f>IF(N525="sníž. přenesená",J525,0)</f>
        <v>0</v>
      </c>
      <c r="BI525" s="218">
        <f>IF(N525="nulová",J525,0)</f>
        <v>0</v>
      </c>
      <c r="BJ525" s="19" t="s">
        <v>86</v>
      </c>
      <c r="BK525" s="218">
        <f>ROUND(I525*H525,2)</f>
        <v>0</v>
      </c>
      <c r="BL525" s="19" t="s">
        <v>140</v>
      </c>
      <c r="BM525" s="217" t="s">
        <v>669</v>
      </c>
    </row>
    <row r="526" spans="1:47" s="2" customFormat="1" ht="12">
      <c r="A526" s="40"/>
      <c r="B526" s="41"/>
      <c r="C526" s="42"/>
      <c r="D526" s="219" t="s">
        <v>141</v>
      </c>
      <c r="E526" s="42"/>
      <c r="F526" s="220" t="s">
        <v>670</v>
      </c>
      <c r="G526" s="42"/>
      <c r="H526" s="42"/>
      <c r="I526" s="221"/>
      <c r="J526" s="42"/>
      <c r="K526" s="42"/>
      <c r="L526" s="46"/>
      <c r="M526" s="222"/>
      <c r="N526" s="22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141</v>
      </c>
      <c r="AU526" s="19" t="s">
        <v>88</v>
      </c>
    </row>
    <row r="527" spans="1:51" s="13" customFormat="1" ht="12">
      <c r="A527" s="13"/>
      <c r="B527" s="224"/>
      <c r="C527" s="225"/>
      <c r="D527" s="226" t="s">
        <v>143</v>
      </c>
      <c r="E527" s="227" t="s">
        <v>19</v>
      </c>
      <c r="F527" s="228" t="s">
        <v>671</v>
      </c>
      <c r="G527" s="225"/>
      <c r="H527" s="229">
        <v>660</v>
      </c>
      <c r="I527" s="230"/>
      <c r="J527" s="225"/>
      <c r="K527" s="225"/>
      <c r="L527" s="231"/>
      <c r="M527" s="232"/>
      <c r="N527" s="233"/>
      <c r="O527" s="233"/>
      <c r="P527" s="233"/>
      <c r="Q527" s="233"/>
      <c r="R527" s="233"/>
      <c r="S527" s="233"/>
      <c r="T527" s="23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5" t="s">
        <v>143</v>
      </c>
      <c r="AU527" s="235" t="s">
        <v>88</v>
      </c>
      <c r="AV527" s="13" t="s">
        <v>88</v>
      </c>
      <c r="AW527" s="13" t="s">
        <v>37</v>
      </c>
      <c r="AX527" s="13" t="s">
        <v>78</v>
      </c>
      <c r="AY527" s="235" t="s">
        <v>133</v>
      </c>
    </row>
    <row r="528" spans="1:51" s="14" customFormat="1" ht="12">
      <c r="A528" s="14"/>
      <c r="B528" s="236"/>
      <c r="C528" s="237"/>
      <c r="D528" s="226" t="s">
        <v>143</v>
      </c>
      <c r="E528" s="238" t="s">
        <v>19</v>
      </c>
      <c r="F528" s="239" t="s">
        <v>267</v>
      </c>
      <c r="G528" s="237"/>
      <c r="H528" s="238" t="s">
        <v>19</v>
      </c>
      <c r="I528" s="240"/>
      <c r="J528" s="237"/>
      <c r="K528" s="237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143</v>
      </c>
      <c r="AU528" s="245" t="s">
        <v>88</v>
      </c>
      <c r="AV528" s="14" t="s">
        <v>86</v>
      </c>
      <c r="AW528" s="14" t="s">
        <v>37</v>
      </c>
      <c r="AX528" s="14" t="s">
        <v>78</v>
      </c>
      <c r="AY528" s="245" t="s">
        <v>133</v>
      </c>
    </row>
    <row r="529" spans="1:51" s="15" customFormat="1" ht="12">
      <c r="A529" s="15"/>
      <c r="B529" s="246"/>
      <c r="C529" s="247"/>
      <c r="D529" s="226" t="s">
        <v>143</v>
      </c>
      <c r="E529" s="248" t="s">
        <v>19</v>
      </c>
      <c r="F529" s="249" t="s">
        <v>146</v>
      </c>
      <c r="G529" s="247"/>
      <c r="H529" s="250">
        <v>660</v>
      </c>
      <c r="I529" s="251"/>
      <c r="J529" s="247"/>
      <c r="K529" s="247"/>
      <c r="L529" s="252"/>
      <c r="M529" s="253"/>
      <c r="N529" s="254"/>
      <c r="O529" s="254"/>
      <c r="P529" s="254"/>
      <c r="Q529" s="254"/>
      <c r="R529" s="254"/>
      <c r="S529" s="254"/>
      <c r="T529" s="25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6" t="s">
        <v>143</v>
      </c>
      <c r="AU529" s="256" t="s">
        <v>88</v>
      </c>
      <c r="AV529" s="15" t="s">
        <v>140</v>
      </c>
      <c r="AW529" s="15" t="s">
        <v>37</v>
      </c>
      <c r="AX529" s="15" t="s">
        <v>86</v>
      </c>
      <c r="AY529" s="256" t="s">
        <v>133</v>
      </c>
    </row>
    <row r="530" spans="1:65" s="2" customFormat="1" ht="24.15" customHeight="1">
      <c r="A530" s="40"/>
      <c r="B530" s="41"/>
      <c r="C530" s="206" t="s">
        <v>672</v>
      </c>
      <c r="D530" s="206" t="s">
        <v>135</v>
      </c>
      <c r="E530" s="207" t="s">
        <v>673</v>
      </c>
      <c r="F530" s="208" t="s">
        <v>674</v>
      </c>
      <c r="G530" s="209" t="s">
        <v>138</v>
      </c>
      <c r="H530" s="210">
        <v>480</v>
      </c>
      <c r="I530" s="211"/>
      <c r="J530" s="212">
        <f>ROUND(I530*H530,2)</f>
        <v>0</v>
      </c>
      <c r="K530" s="208" t="s">
        <v>139</v>
      </c>
      <c r="L530" s="46"/>
      <c r="M530" s="213" t="s">
        <v>19</v>
      </c>
      <c r="N530" s="214" t="s">
        <v>49</v>
      </c>
      <c r="O530" s="86"/>
      <c r="P530" s="215">
        <f>O530*H530</f>
        <v>0</v>
      </c>
      <c r="Q530" s="215">
        <v>0</v>
      </c>
      <c r="R530" s="215">
        <f>Q530*H530</f>
        <v>0</v>
      </c>
      <c r="S530" s="215">
        <v>0</v>
      </c>
      <c r="T530" s="216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7" t="s">
        <v>140</v>
      </c>
      <c r="AT530" s="217" t="s">
        <v>135</v>
      </c>
      <c r="AU530" s="217" t="s">
        <v>88</v>
      </c>
      <c r="AY530" s="19" t="s">
        <v>133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9" t="s">
        <v>86</v>
      </c>
      <c r="BK530" s="218">
        <f>ROUND(I530*H530,2)</f>
        <v>0</v>
      </c>
      <c r="BL530" s="19" t="s">
        <v>140</v>
      </c>
      <c r="BM530" s="217" t="s">
        <v>675</v>
      </c>
    </row>
    <row r="531" spans="1:47" s="2" customFormat="1" ht="12">
      <c r="A531" s="40"/>
      <c r="B531" s="41"/>
      <c r="C531" s="42"/>
      <c r="D531" s="219" t="s">
        <v>141</v>
      </c>
      <c r="E531" s="42"/>
      <c r="F531" s="220" t="s">
        <v>676</v>
      </c>
      <c r="G531" s="42"/>
      <c r="H531" s="42"/>
      <c r="I531" s="221"/>
      <c r="J531" s="42"/>
      <c r="K531" s="42"/>
      <c r="L531" s="46"/>
      <c r="M531" s="222"/>
      <c r="N531" s="223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141</v>
      </c>
      <c r="AU531" s="19" t="s">
        <v>88</v>
      </c>
    </row>
    <row r="532" spans="1:51" s="13" customFormat="1" ht="12">
      <c r="A532" s="13"/>
      <c r="B532" s="224"/>
      <c r="C532" s="225"/>
      <c r="D532" s="226" t="s">
        <v>143</v>
      </c>
      <c r="E532" s="227" t="s">
        <v>19</v>
      </c>
      <c r="F532" s="228" t="s">
        <v>657</v>
      </c>
      <c r="G532" s="225"/>
      <c r="H532" s="229">
        <v>480</v>
      </c>
      <c r="I532" s="230"/>
      <c r="J532" s="225"/>
      <c r="K532" s="225"/>
      <c r="L532" s="231"/>
      <c r="M532" s="232"/>
      <c r="N532" s="233"/>
      <c r="O532" s="233"/>
      <c r="P532" s="233"/>
      <c r="Q532" s="233"/>
      <c r="R532" s="233"/>
      <c r="S532" s="233"/>
      <c r="T532" s="23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5" t="s">
        <v>143</v>
      </c>
      <c r="AU532" s="235" t="s">
        <v>88</v>
      </c>
      <c r="AV532" s="13" t="s">
        <v>88</v>
      </c>
      <c r="AW532" s="13" t="s">
        <v>37</v>
      </c>
      <c r="AX532" s="13" t="s">
        <v>78</v>
      </c>
      <c r="AY532" s="235" t="s">
        <v>133</v>
      </c>
    </row>
    <row r="533" spans="1:51" s="14" customFormat="1" ht="12">
      <c r="A533" s="14"/>
      <c r="B533" s="236"/>
      <c r="C533" s="237"/>
      <c r="D533" s="226" t="s">
        <v>143</v>
      </c>
      <c r="E533" s="238" t="s">
        <v>19</v>
      </c>
      <c r="F533" s="239" t="s">
        <v>145</v>
      </c>
      <c r="G533" s="237"/>
      <c r="H533" s="238" t="s">
        <v>19</v>
      </c>
      <c r="I533" s="240"/>
      <c r="J533" s="237"/>
      <c r="K533" s="237"/>
      <c r="L533" s="241"/>
      <c r="M533" s="242"/>
      <c r="N533" s="243"/>
      <c r="O533" s="243"/>
      <c r="P533" s="243"/>
      <c r="Q533" s="243"/>
      <c r="R533" s="243"/>
      <c r="S533" s="243"/>
      <c r="T533" s="24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5" t="s">
        <v>143</v>
      </c>
      <c r="AU533" s="245" t="s">
        <v>88</v>
      </c>
      <c r="AV533" s="14" t="s">
        <v>86</v>
      </c>
      <c r="AW533" s="14" t="s">
        <v>37</v>
      </c>
      <c r="AX533" s="14" t="s">
        <v>78</v>
      </c>
      <c r="AY533" s="245" t="s">
        <v>133</v>
      </c>
    </row>
    <row r="534" spans="1:51" s="15" customFormat="1" ht="12">
      <c r="A534" s="15"/>
      <c r="B534" s="246"/>
      <c r="C534" s="247"/>
      <c r="D534" s="226" t="s">
        <v>143</v>
      </c>
      <c r="E534" s="248" t="s">
        <v>19</v>
      </c>
      <c r="F534" s="249" t="s">
        <v>146</v>
      </c>
      <c r="G534" s="247"/>
      <c r="H534" s="250">
        <v>480</v>
      </c>
      <c r="I534" s="251"/>
      <c r="J534" s="247"/>
      <c r="K534" s="247"/>
      <c r="L534" s="252"/>
      <c r="M534" s="253"/>
      <c r="N534" s="254"/>
      <c r="O534" s="254"/>
      <c r="P534" s="254"/>
      <c r="Q534" s="254"/>
      <c r="R534" s="254"/>
      <c r="S534" s="254"/>
      <c r="T534" s="25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56" t="s">
        <v>143</v>
      </c>
      <c r="AU534" s="256" t="s">
        <v>88</v>
      </c>
      <c r="AV534" s="15" t="s">
        <v>140</v>
      </c>
      <c r="AW534" s="15" t="s">
        <v>37</v>
      </c>
      <c r="AX534" s="15" t="s">
        <v>86</v>
      </c>
      <c r="AY534" s="256" t="s">
        <v>133</v>
      </c>
    </row>
    <row r="535" spans="1:65" s="2" customFormat="1" ht="21.75" customHeight="1">
      <c r="A535" s="40"/>
      <c r="B535" s="41"/>
      <c r="C535" s="206" t="s">
        <v>379</v>
      </c>
      <c r="D535" s="206" t="s">
        <v>135</v>
      </c>
      <c r="E535" s="207" t="s">
        <v>677</v>
      </c>
      <c r="F535" s="208" t="s">
        <v>678</v>
      </c>
      <c r="G535" s="209" t="s">
        <v>138</v>
      </c>
      <c r="H535" s="210">
        <v>106.93</v>
      </c>
      <c r="I535" s="211"/>
      <c r="J535" s="212">
        <f>ROUND(I535*H535,2)</f>
        <v>0</v>
      </c>
      <c r="K535" s="208" t="s">
        <v>139</v>
      </c>
      <c r="L535" s="46"/>
      <c r="M535" s="213" t="s">
        <v>19</v>
      </c>
      <c r="N535" s="214" t="s">
        <v>49</v>
      </c>
      <c r="O535" s="86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7" t="s">
        <v>140</v>
      </c>
      <c r="AT535" s="217" t="s">
        <v>135</v>
      </c>
      <c r="AU535" s="217" t="s">
        <v>88</v>
      </c>
      <c r="AY535" s="19" t="s">
        <v>133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9" t="s">
        <v>86</v>
      </c>
      <c r="BK535" s="218">
        <f>ROUND(I535*H535,2)</f>
        <v>0</v>
      </c>
      <c r="BL535" s="19" t="s">
        <v>140</v>
      </c>
      <c r="BM535" s="217" t="s">
        <v>679</v>
      </c>
    </row>
    <row r="536" spans="1:47" s="2" customFormat="1" ht="12">
      <c r="A536" s="40"/>
      <c r="B536" s="41"/>
      <c r="C536" s="42"/>
      <c r="D536" s="219" t="s">
        <v>141</v>
      </c>
      <c r="E536" s="42"/>
      <c r="F536" s="220" t="s">
        <v>680</v>
      </c>
      <c r="G536" s="42"/>
      <c r="H536" s="42"/>
      <c r="I536" s="221"/>
      <c r="J536" s="42"/>
      <c r="K536" s="42"/>
      <c r="L536" s="46"/>
      <c r="M536" s="222"/>
      <c r="N536" s="223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141</v>
      </c>
      <c r="AU536" s="19" t="s">
        <v>88</v>
      </c>
    </row>
    <row r="537" spans="1:65" s="2" customFormat="1" ht="44.25" customHeight="1">
      <c r="A537" s="40"/>
      <c r="B537" s="41"/>
      <c r="C537" s="206" t="s">
        <v>191</v>
      </c>
      <c r="D537" s="206" t="s">
        <v>135</v>
      </c>
      <c r="E537" s="207" t="s">
        <v>681</v>
      </c>
      <c r="F537" s="208" t="s">
        <v>682</v>
      </c>
      <c r="G537" s="209" t="s">
        <v>138</v>
      </c>
      <c r="H537" s="210">
        <v>277</v>
      </c>
      <c r="I537" s="211"/>
      <c r="J537" s="212">
        <f>ROUND(I537*H537,2)</f>
        <v>0</v>
      </c>
      <c r="K537" s="208" t="s">
        <v>139</v>
      </c>
      <c r="L537" s="46"/>
      <c r="M537" s="213" t="s">
        <v>19</v>
      </c>
      <c r="N537" s="214" t="s">
        <v>49</v>
      </c>
      <c r="O537" s="86"/>
      <c r="P537" s="215">
        <f>O537*H537</f>
        <v>0</v>
      </c>
      <c r="Q537" s="215">
        <v>0</v>
      </c>
      <c r="R537" s="215">
        <f>Q537*H537</f>
        <v>0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140</v>
      </c>
      <c r="AT537" s="217" t="s">
        <v>135</v>
      </c>
      <c r="AU537" s="217" t="s">
        <v>88</v>
      </c>
      <c r="AY537" s="19" t="s">
        <v>133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86</v>
      </c>
      <c r="BK537" s="218">
        <f>ROUND(I537*H537,2)</f>
        <v>0</v>
      </c>
      <c r="BL537" s="19" t="s">
        <v>140</v>
      </c>
      <c r="BM537" s="217" t="s">
        <v>683</v>
      </c>
    </row>
    <row r="538" spans="1:47" s="2" customFormat="1" ht="12">
      <c r="A538" s="40"/>
      <c r="B538" s="41"/>
      <c r="C538" s="42"/>
      <c r="D538" s="219" t="s">
        <v>141</v>
      </c>
      <c r="E538" s="42"/>
      <c r="F538" s="220" t="s">
        <v>684</v>
      </c>
      <c r="G538" s="42"/>
      <c r="H538" s="42"/>
      <c r="I538" s="221"/>
      <c r="J538" s="42"/>
      <c r="K538" s="42"/>
      <c r="L538" s="46"/>
      <c r="M538" s="222"/>
      <c r="N538" s="22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141</v>
      </c>
      <c r="AU538" s="19" t="s">
        <v>88</v>
      </c>
    </row>
    <row r="539" spans="1:51" s="13" customFormat="1" ht="12">
      <c r="A539" s="13"/>
      <c r="B539" s="224"/>
      <c r="C539" s="225"/>
      <c r="D539" s="226" t="s">
        <v>143</v>
      </c>
      <c r="E539" s="227" t="s">
        <v>19</v>
      </c>
      <c r="F539" s="228" t="s">
        <v>685</v>
      </c>
      <c r="G539" s="225"/>
      <c r="H539" s="229">
        <v>277</v>
      </c>
      <c r="I539" s="230"/>
      <c r="J539" s="225"/>
      <c r="K539" s="225"/>
      <c r="L539" s="231"/>
      <c r="M539" s="232"/>
      <c r="N539" s="233"/>
      <c r="O539" s="233"/>
      <c r="P539" s="233"/>
      <c r="Q539" s="233"/>
      <c r="R539" s="233"/>
      <c r="S539" s="233"/>
      <c r="T539" s="23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5" t="s">
        <v>143</v>
      </c>
      <c r="AU539" s="235" t="s">
        <v>88</v>
      </c>
      <c r="AV539" s="13" t="s">
        <v>88</v>
      </c>
      <c r="AW539" s="13" t="s">
        <v>37</v>
      </c>
      <c r="AX539" s="13" t="s">
        <v>78</v>
      </c>
      <c r="AY539" s="235" t="s">
        <v>133</v>
      </c>
    </row>
    <row r="540" spans="1:51" s="14" customFormat="1" ht="12">
      <c r="A540" s="14"/>
      <c r="B540" s="236"/>
      <c r="C540" s="237"/>
      <c r="D540" s="226" t="s">
        <v>143</v>
      </c>
      <c r="E540" s="238" t="s">
        <v>19</v>
      </c>
      <c r="F540" s="239" t="s">
        <v>145</v>
      </c>
      <c r="G540" s="237"/>
      <c r="H540" s="238" t="s">
        <v>19</v>
      </c>
      <c r="I540" s="240"/>
      <c r="J540" s="237"/>
      <c r="K540" s="237"/>
      <c r="L540" s="241"/>
      <c r="M540" s="242"/>
      <c r="N540" s="243"/>
      <c r="O540" s="243"/>
      <c r="P540" s="243"/>
      <c r="Q540" s="243"/>
      <c r="R540" s="243"/>
      <c r="S540" s="243"/>
      <c r="T540" s="24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5" t="s">
        <v>143</v>
      </c>
      <c r="AU540" s="245" t="s">
        <v>88</v>
      </c>
      <c r="AV540" s="14" t="s">
        <v>86</v>
      </c>
      <c r="AW540" s="14" t="s">
        <v>37</v>
      </c>
      <c r="AX540" s="14" t="s">
        <v>78</v>
      </c>
      <c r="AY540" s="245" t="s">
        <v>133</v>
      </c>
    </row>
    <row r="541" spans="1:51" s="15" customFormat="1" ht="12">
      <c r="A541" s="15"/>
      <c r="B541" s="246"/>
      <c r="C541" s="247"/>
      <c r="D541" s="226" t="s">
        <v>143</v>
      </c>
      <c r="E541" s="248" t="s">
        <v>19</v>
      </c>
      <c r="F541" s="249" t="s">
        <v>146</v>
      </c>
      <c r="G541" s="247"/>
      <c r="H541" s="250">
        <v>277</v>
      </c>
      <c r="I541" s="251"/>
      <c r="J541" s="247"/>
      <c r="K541" s="247"/>
      <c r="L541" s="252"/>
      <c r="M541" s="253"/>
      <c r="N541" s="254"/>
      <c r="O541" s="254"/>
      <c r="P541" s="254"/>
      <c r="Q541" s="254"/>
      <c r="R541" s="254"/>
      <c r="S541" s="254"/>
      <c r="T541" s="25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56" t="s">
        <v>143</v>
      </c>
      <c r="AU541" s="256" t="s">
        <v>88</v>
      </c>
      <c r="AV541" s="15" t="s">
        <v>140</v>
      </c>
      <c r="AW541" s="15" t="s">
        <v>37</v>
      </c>
      <c r="AX541" s="15" t="s">
        <v>86</v>
      </c>
      <c r="AY541" s="256" t="s">
        <v>133</v>
      </c>
    </row>
    <row r="542" spans="1:65" s="2" customFormat="1" ht="16.5" customHeight="1">
      <c r="A542" s="40"/>
      <c r="B542" s="41"/>
      <c r="C542" s="257" t="s">
        <v>384</v>
      </c>
      <c r="D542" s="257" t="s">
        <v>358</v>
      </c>
      <c r="E542" s="258" t="s">
        <v>686</v>
      </c>
      <c r="F542" s="259" t="s">
        <v>687</v>
      </c>
      <c r="G542" s="260" t="s">
        <v>138</v>
      </c>
      <c r="H542" s="261">
        <v>282.54</v>
      </c>
      <c r="I542" s="262"/>
      <c r="J542" s="263">
        <f>ROUND(I542*H542,2)</f>
        <v>0</v>
      </c>
      <c r="K542" s="259" t="s">
        <v>139</v>
      </c>
      <c r="L542" s="264"/>
      <c r="M542" s="265" t="s">
        <v>19</v>
      </c>
      <c r="N542" s="266" t="s">
        <v>49</v>
      </c>
      <c r="O542" s="86"/>
      <c r="P542" s="215">
        <f>O542*H542</f>
        <v>0</v>
      </c>
      <c r="Q542" s="215">
        <v>0</v>
      </c>
      <c r="R542" s="215">
        <f>Q542*H542</f>
        <v>0</v>
      </c>
      <c r="S542" s="215">
        <v>0</v>
      </c>
      <c r="T542" s="21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7" t="s">
        <v>160</v>
      </c>
      <c r="AT542" s="217" t="s">
        <v>358</v>
      </c>
      <c r="AU542" s="217" t="s">
        <v>88</v>
      </c>
      <c r="AY542" s="19" t="s">
        <v>133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86</v>
      </c>
      <c r="BK542" s="218">
        <f>ROUND(I542*H542,2)</f>
        <v>0</v>
      </c>
      <c r="BL542" s="19" t="s">
        <v>140</v>
      </c>
      <c r="BM542" s="217" t="s">
        <v>688</v>
      </c>
    </row>
    <row r="543" spans="1:51" s="13" customFormat="1" ht="12">
      <c r="A543" s="13"/>
      <c r="B543" s="224"/>
      <c r="C543" s="225"/>
      <c r="D543" s="226" t="s">
        <v>143</v>
      </c>
      <c r="E543" s="227" t="s">
        <v>19</v>
      </c>
      <c r="F543" s="228" t="s">
        <v>689</v>
      </c>
      <c r="G543" s="225"/>
      <c r="H543" s="229">
        <v>282.54</v>
      </c>
      <c r="I543" s="230"/>
      <c r="J543" s="225"/>
      <c r="K543" s="225"/>
      <c r="L543" s="231"/>
      <c r="M543" s="232"/>
      <c r="N543" s="233"/>
      <c r="O543" s="233"/>
      <c r="P543" s="233"/>
      <c r="Q543" s="233"/>
      <c r="R543" s="233"/>
      <c r="S543" s="233"/>
      <c r="T543" s="23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5" t="s">
        <v>143</v>
      </c>
      <c r="AU543" s="235" t="s">
        <v>88</v>
      </c>
      <c r="AV543" s="13" t="s">
        <v>88</v>
      </c>
      <c r="AW543" s="13" t="s">
        <v>37</v>
      </c>
      <c r="AX543" s="13" t="s">
        <v>78</v>
      </c>
      <c r="AY543" s="235" t="s">
        <v>133</v>
      </c>
    </row>
    <row r="544" spans="1:51" s="15" customFormat="1" ht="12">
      <c r="A544" s="15"/>
      <c r="B544" s="246"/>
      <c r="C544" s="247"/>
      <c r="D544" s="226" t="s">
        <v>143</v>
      </c>
      <c r="E544" s="248" t="s">
        <v>19</v>
      </c>
      <c r="F544" s="249" t="s">
        <v>146</v>
      </c>
      <c r="G544" s="247"/>
      <c r="H544" s="250">
        <v>282.54</v>
      </c>
      <c r="I544" s="251"/>
      <c r="J544" s="247"/>
      <c r="K544" s="247"/>
      <c r="L544" s="252"/>
      <c r="M544" s="253"/>
      <c r="N544" s="254"/>
      <c r="O544" s="254"/>
      <c r="P544" s="254"/>
      <c r="Q544" s="254"/>
      <c r="R544" s="254"/>
      <c r="S544" s="254"/>
      <c r="T544" s="25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56" t="s">
        <v>143</v>
      </c>
      <c r="AU544" s="256" t="s">
        <v>88</v>
      </c>
      <c r="AV544" s="15" t="s">
        <v>140</v>
      </c>
      <c r="AW544" s="15" t="s">
        <v>37</v>
      </c>
      <c r="AX544" s="15" t="s">
        <v>86</v>
      </c>
      <c r="AY544" s="256" t="s">
        <v>133</v>
      </c>
    </row>
    <row r="545" spans="1:65" s="2" customFormat="1" ht="37.8" customHeight="1">
      <c r="A545" s="40"/>
      <c r="B545" s="41"/>
      <c r="C545" s="206" t="s">
        <v>690</v>
      </c>
      <c r="D545" s="206" t="s">
        <v>135</v>
      </c>
      <c r="E545" s="207" t="s">
        <v>691</v>
      </c>
      <c r="F545" s="208" t="s">
        <v>692</v>
      </c>
      <c r="G545" s="209" t="s">
        <v>138</v>
      </c>
      <c r="H545" s="210">
        <v>27</v>
      </c>
      <c r="I545" s="211"/>
      <c r="J545" s="212">
        <f>ROUND(I545*H545,2)</f>
        <v>0</v>
      </c>
      <c r="K545" s="208" t="s">
        <v>139</v>
      </c>
      <c r="L545" s="46"/>
      <c r="M545" s="213" t="s">
        <v>19</v>
      </c>
      <c r="N545" s="214" t="s">
        <v>49</v>
      </c>
      <c r="O545" s="86"/>
      <c r="P545" s="215">
        <f>O545*H545</f>
        <v>0</v>
      </c>
      <c r="Q545" s="215">
        <v>0</v>
      </c>
      <c r="R545" s="215">
        <f>Q545*H545</f>
        <v>0</v>
      </c>
      <c r="S545" s="215">
        <v>0</v>
      </c>
      <c r="T545" s="216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17" t="s">
        <v>140</v>
      </c>
      <c r="AT545" s="217" t="s">
        <v>135</v>
      </c>
      <c r="AU545" s="217" t="s">
        <v>88</v>
      </c>
      <c r="AY545" s="19" t="s">
        <v>133</v>
      </c>
      <c r="BE545" s="218">
        <f>IF(N545="základní",J545,0)</f>
        <v>0</v>
      </c>
      <c r="BF545" s="218">
        <f>IF(N545="snížená",J545,0)</f>
        <v>0</v>
      </c>
      <c r="BG545" s="218">
        <f>IF(N545="zákl. přenesená",J545,0)</f>
        <v>0</v>
      </c>
      <c r="BH545" s="218">
        <f>IF(N545="sníž. přenesená",J545,0)</f>
        <v>0</v>
      </c>
      <c r="BI545" s="218">
        <f>IF(N545="nulová",J545,0)</f>
        <v>0</v>
      </c>
      <c r="BJ545" s="19" t="s">
        <v>86</v>
      </c>
      <c r="BK545" s="218">
        <f>ROUND(I545*H545,2)</f>
        <v>0</v>
      </c>
      <c r="BL545" s="19" t="s">
        <v>140</v>
      </c>
      <c r="BM545" s="217" t="s">
        <v>693</v>
      </c>
    </row>
    <row r="546" spans="1:47" s="2" customFormat="1" ht="12">
      <c r="A546" s="40"/>
      <c r="B546" s="41"/>
      <c r="C546" s="42"/>
      <c r="D546" s="219" t="s">
        <v>141</v>
      </c>
      <c r="E546" s="42"/>
      <c r="F546" s="220" t="s">
        <v>694</v>
      </c>
      <c r="G546" s="42"/>
      <c r="H546" s="42"/>
      <c r="I546" s="221"/>
      <c r="J546" s="42"/>
      <c r="K546" s="42"/>
      <c r="L546" s="46"/>
      <c r="M546" s="222"/>
      <c r="N546" s="223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141</v>
      </c>
      <c r="AU546" s="19" t="s">
        <v>88</v>
      </c>
    </row>
    <row r="547" spans="1:51" s="13" customFormat="1" ht="12">
      <c r="A547" s="13"/>
      <c r="B547" s="224"/>
      <c r="C547" s="225"/>
      <c r="D547" s="226" t="s">
        <v>143</v>
      </c>
      <c r="E547" s="227" t="s">
        <v>19</v>
      </c>
      <c r="F547" s="228" t="s">
        <v>260</v>
      </c>
      <c r="G547" s="225"/>
      <c r="H547" s="229">
        <v>17</v>
      </c>
      <c r="I547" s="230"/>
      <c r="J547" s="225"/>
      <c r="K547" s="225"/>
      <c r="L547" s="231"/>
      <c r="M547" s="232"/>
      <c r="N547" s="233"/>
      <c r="O547" s="233"/>
      <c r="P547" s="233"/>
      <c r="Q547" s="233"/>
      <c r="R547" s="233"/>
      <c r="S547" s="233"/>
      <c r="T547" s="23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5" t="s">
        <v>143</v>
      </c>
      <c r="AU547" s="235" t="s">
        <v>88</v>
      </c>
      <c r="AV547" s="13" t="s">
        <v>88</v>
      </c>
      <c r="AW547" s="13" t="s">
        <v>37</v>
      </c>
      <c r="AX547" s="13" t="s">
        <v>78</v>
      </c>
      <c r="AY547" s="235" t="s">
        <v>133</v>
      </c>
    </row>
    <row r="548" spans="1:51" s="13" customFormat="1" ht="12">
      <c r="A548" s="13"/>
      <c r="B548" s="224"/>
      <c r="C548" s="225"/>
      <c r="D548" s="226" t="s">
        <v>143</v>
      </c>
      <c r="E548" s="227" t="s">
        <v>19</v>
      </c>
      <c r="F548" s="228" t="s">
        <v>165</v>
      </c>
      <c r="G548" s="225"/>
      <c r="H548" s="229">
        <v>10</v>
      </c>
      <c r="I548" s="230"/>
      <c r="J548" s="225"/>
      <c r="K548" s="225"/>
      <c r="L548" s="231"/>
      <c r="M548" s="232"/>
      <c r="N548" s="233"/>
      <c r="O548" s="233"/>
      <c r="P548" s="233"/>
      <c r="Q548" s="233"/>
      <c r="R548" s="233"/>
      <c r="S548" s="233"/>
      <c r="T548" s="23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5" t="s">
        <v>143</v>
      </c>
      <c r="AU548" s="235" t="s">
        <v>88</v>
      </c>
      <c r="AV548" s="13" t="s">
        <v>88</v>
      </c>
      <c r="AW548" s="13" t="s">
        <v>37</v>
      </c>
      <c r="AX548" s="13" t="s">
        <v>78</v>
      </c>
      <c r="AY548" s="235" t="s">
        <v>133</v>
      </c>
    </row>
    <row r="549" spans="1:51" s="14" customFormat="1" ht="12">
      <c r="A549" s="14"/>
      <c r="B549" s="236"/>
      <c r="C549" s="237"/>
      <c r="D549" s="226" t="s">
        <v>143</v>
      </c>
      <c r="E549" s="238" t="s">
        <v>19</v>
      </c>
      <c r="F549" s="239" t="s">
        <v>145</v>
      </c>
      <c r="G549" s="237"/>
      <c r="H549" s="238" t="s">
        <v>19</v>
      </c>
      <c r="I549" s="240"/>
      <c r="J549" s="237"/>
      <c r="K549" s="237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143</v>
      </c>
      <c r="AU549" s="245" t="s">
        <v>88</v>
      </c>
      <c r="AV549" s="14" t="s">
        <v>86</v>
      </c>
      <c r="AW549" s="14" t="s">
        <v>37</v>
      </c>
      <c r="AX549" s="14" t="s">
        <v>78</v>
      </c>
      <c r="AY549" s="245" t="s">
        <v>133</v>
      </c>
    </row>
    <row r="550" spans="1:51" s="15" customFormat="1" ht="12">
      <c r="A550" s="15"/>
      <c r="B550" s="246"/>
      <c r="C550" s="247"/>
      <c r="D550" s="226" t="s">
        <v>143</v>
      </c>
      <c r="E550" s="248" t="s">
        <v>19</v>
      </c>
      <c r="F550" s="249" t="s">
        <v>146</v>
      </c>
      <c r="G550" s="247"/>
      <c r="H550" s="250">
        <v>27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6" t="s">
        <v>143</v>
      </c>
      <c r="AU550" s="256" t="s">
        <v>88</v>
      </c>
      <c r="AV550" s="15" t="s">
        <v>140</v>
      </c>
      <c r="AW550" s="15" t="s">
        <v>37</v>
      </c>
      <c r="AX550" s="15" t="s">
        <v>86</v>
      </c>
      <c r="AY550" s="256" t="s">
        <v>133</v>
      </c>
    </row>
    <row r="551" spans="1:65" s="2" customFormat="1" ht="16.5" customHeight="1">
      <c r="A551" s="40"/>
      <c r="B551" s="41"/>
      <c r="C551" s="257" t="s">
        <v>388</v>
      </c>
      <c r="D551" s="257" t="s">
        <v>358</v>
      </c>
      <c r="E551" s="258" t="s">
        <v>695</v>
      </c>
      <c r="F551" s="259" t="s">
        <v>696</v>
      </c>
      <c r="G551" s="260" t="s">
        <v>138</v>
      </c>
      <c r="H551" s="261">
        <v>17.51</v>
      </c>
      <c r="I551" s="262"/>
      <c r="J551" s="263">
        <f>ROUND(I551*H551,2)</f>
        <v>0</v>
      </c>
      <c r="K551" s="259" t="s">
        <v>139</v>
      </c>
      <c r="L551" s="264"/>
      <c r="M551" s="265" t="s">
        <v>19</v>
      </c>
      <c r="N551" s="266" t="s">
        <v>49</v>
      </c>
      <c r="O551" s="86"/>
      <c r="P551" s="215">
        <f>O551*H551</f>
        <v>0</v>
      </c>
      <c r="Q551" s="215">
        <v>0</v>
      </c>
      <c r="R551" s="215">
        <f>Q551*H551</f>
        <v>0</v>
      </c>
      <c r="S551" s="215">
        <v>0</v>
      </c>
      <c r="T551" s="216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7" t="s">
        <v>160</v>
      </c>
      <c r="AT551" s="217" t="s">
        <v>358</v>
      </c>
      <c r="AU551" s="217" t="s">
        <v>88</v>
      </c>
      <c r="AY551" s="19" t="s">
        <v>133</v>
      </c>
      <c r="BE551" s="218">
        <f>IF(N551="základní",J551,0)</f>
        <v>0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9" t="s">
        <v>86</v>
      </c>
      <c r="BK551" s="218">
        <f>ROUND(I551*H551,2)</f>
        <v>0</v>
      </c>
      <c r="BL551" s="19" t="s">
        <v>140</v>
      </c>
      <c r="BM551" s="217" t="s">
        <v>697</v>
      </c>
    </row>
    <row r="552" spans="1:51" s="13" customFormat="1" ht="12">
      <c r="A552" s="13"/>
      <c r="B552" s="224"/>
      <c r="C552" s="225"/>
      <c r="D552" s="226" t="s">
        <v>143</v>
      </c>
      <c r="E552" s="227" t="s">
        <v>19</v>
      </c>
      <c r="F552" s="228" t="s">
        <v>698</v>
      </c>
      <c r="G552" s="225"/>
      <c r="H552" s="229">
        <v>17.51</v>
      </c>
      <c r="I552" s="230"/>
      <c r="J552" s="225"/>
      <c r="K552" s="225"/>
      <c r="L552" s="231"/>
      <c r="M552" s="232"/>
      <c r="N552" s="233"/>
      <c r="O552" s="233"/>
      <c r="P552" s="233"/>
      <c r="Q552" s="233"/>
      <c r="R552" s="233"/>
      <c r="S552" s="233"/>
      <c r="T552" s="23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5" t="s">
        <v>143</v>
      </c>
      <c r="AU552" s="235" t="s">
        <v>88</v>
      </c>
      <c r="AV552" s="13" t="s">
        <v>88</v>
      </c>
      <c r="AW552" s="13" t="s">
        <v>37</v>
      </c>
      <c r="AX552" s="13" t="s">
        <v>78</v>
      </c>
      <c r="AY552" s="235" t="s">
        <v>133</v>
      </c>
    </row>
    <row r="553" spans="1:51" s="15" customFormat="1" ht="12">
      <c r="A553" s="15"/>
      <c r="B553" s="246"/>
      <c r="C553" s="247"/>
      <c r="D553" s="226" t="s">
        <v>143</v>
      </c>
      <c r="E553" s="248" t="s">
        <v>19</v>
      </c>
      <c r="F553" s="249" t="s">
        <v>146</v>
      </c>
      <c r="G553" s="247"/>
      <c r="H553" s="250">
        <v>17.51</v>
      </c>
      <c r="I553" s="251"/>
      <c r="J553" s="247"/>
      <c r="K553" s="247"/>
      <c r="L553" s="252"/>
      <c r="M553" s="253"/>
      <c r="N553" s="254"/>
      <c r="O553" s="254"/>
      <c r="P553" s="254"/>
      <c r="Q553" s="254"/>
      <c r="R553" s="254"/>
      <c r="S553" s="254"/>
      <c r="T553" s="25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56" t="s">
        <v>143</v>
      </c>
      <c r="AU553" s="256" t="s">
        <v>88</v>
      </c>
      <c r="AV553" s="15" t="s">
        <v>140</v>
      </c>
      <c r="AW553" s="15" t="s">
        <v>37</v>
      </c>
      <c r="AX553" s="15" t="s">
        <v>86</v>
      </c>
      <c r="AY553" s="256" t="s">
        <v>133</v>
      </c>
    </row>
    <row r="554" spans="1:65" s="2" customFormat="1" ht="16.5" customHeight="1">
      <c r="A554" s="40"/>
      <c r="B554" s="41"/>
      <c r="C554" s="257" t="s">
        <v>699</v>
      </c>
      <c r="D554" s="257" t="s">
        <v>358</v>
      </c>
      <c r="E554" s="258" t="s">
        <v>700</v>
      </c>
      <c r="F554" s="259" t="s">
        <v>701</v>
      </c>
      <c r="G554" s="260" t="s">
        <v>138</v>
      </c>
      <c r="H554" s="261">
        <v>10.3</v>
      </c>
      <c r="I554" s="262"/>
      <c r="J554" s="263">
        <f>ROUND(I554*H554,2)</f>
        <v>0</v>
      </c>
      <c r="K554" s="259" t="s">
        <v>139</v>
      </c>
      <c r="L554" s="264"/>
      <c r="M554" s="265" t="s">
        <v>19</v>
      </c>
      <c r="N554" s="266" t="s">
        <v>49</v>
      </c>
      <c r="O554" s="86"/>
      <c r="P554" s="215">
        <f>O554*H554</f>
        <v>0</v>
      </c>
      <c r="Q554" s="215">
        <v>0</v>
      </c>
      <c r="R554" s="215">
        <f>Q554*H554</f>
        <v>0</v>
      </c>
      <c r="S554" s="215">
        <v>0</v>
      </c>
      <c r="T554" s="216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17" t="s">
        <v>160</v>
      </c>
      <c r="AT554" s="217" t="s">
        <v>358</v>
      </c>
      <c r="AU554" s="217" t="s">
        <v>88</v>
      </c>
      <c r="AY554" s="19" t="s">
        <v>133</v>
      </c>
      <c r="BE554" s="218">
        <f>IF(N554="základní",J554,0)</f>
        <v>0</v>
      </c>
      <c r="BF554" s="218">
        <f>IF(N554="snížená",J554,0)</f>
        <v>0</v>
      </c>
      <c r="BG554" s="218">
        <f>IF(N554="zákl. přenesená",J554,0)</f>
        <v>0</v>
      </c>
      <c r="BH554" s="218">
        <f>IF(N554="sníž. přenesená",J554,0)</f>
        <v>0</v>
      </c>
      <c r="BI554" s="218">
        <f>IF(N554="nulová",J554,0)</f>
        <v>0</v>
      </c>
      <c r="BJ554" s="19" t="s">
        <v>86</v>
      </c>
      <c r="BK554" s="218">
        <f>ROUND(I554*H554,2)</f>
        <v>0</v>
      </c>
      <c r="BL554" s="19" t="s">
        <v>140</v>
      </c>
      <c r="BM554" s="217" t="s">
        <v>702</v>
      </c>
    </row>
    <row r="555" spans="1:51" s="13" customFormat="1" ht="12">
      <c r="A555" s="13"/>
      <c r="B555" s="224"/>
      <c r="C555" s="225"/>
      <c r="D555" s="226" t="s">
        <v>143</v>
      </c>
      <c r="E555" s="227" t="s">
        <v>19</v>
      </c>
      <c r="F555" s="228" t="s">
        <v>703</v>
      </c>
      <c r="G555" s="225"/>
      <c r="H555" s="229">
        <v>10.3</v>
      </c>
      <c r="I555" s="230"/>
      <c r="J555" s="225"/>
      <c r="K555" s="225"/>
      <c r="L555" s="231"/>
      <c r="M555" s="232"/>
      <c r="N555" s="233"/>
      <c r="O555" s="233"/>
      <c r="P555" s="233"/>
      <c r="Q555" s="233"/>
      <c r="R555" s="233"/>
      <c r="S555" s="233"/>
      <c r="T555" s="23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5" t="s">
        <v>143</v>
      </c>
      <c r="AU555" s="235" t="s">
        <v>88</v>
      </c>
      <c r="AV555" s="13" t="s">
        <v>88</v>
      </c>
      <c r="AW555" s="13" t="s">
        <v>37</v>
      </c>
      <c r="AX555" s="13" t="s">
        <v>78</v>
      </c>
      <c r="AY555" s="235" t="s">
        <v>133</v>
      </c>
    </row>
    <row r="556" spans="1:51" s="15" customFormat="1" ht="12">
      <c r="A556" s="15"/>
      <c r="B556" s="246"/>
      <c r="C556" s="247"/>
      <c r="D556" s="226" t="s">
        <v>143</v>
      </c>
      <c r="E556" s="248" t="s">
        <v>19</v>
      </c>
      <c r="F556" s="249" t="s">
        <v>146</v>
      </c>
      <c r="G556" s="247"/>
      <c r="H556" s="250">
        <v>10.3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56" t="s">
        <v>143</v>
      </c>
      <c r="AU556" s="256" t="s">
        <v>88</v>
      </c>
      <c r="AV556" s="15" t="s">
        <v>140</v>
      </c>
      <c r="AW556" s="15" t="s">
        <v>37</v>
      </c>
      <c r="AX556" s="15" t="s">
        <v>86</v>
      </c>
      <c r="AY556" s="256" t="s">
        <v>133</v>
      </c>
    </row>
    <row r="557" spans="1:63" s="12" customFormat="1" ht="22.8" customHeight="1">
      <c r="A557" s="12"/>
      <c r="B557" s="190"/>
      <c r="C557" s="191"/>
      <c r="D557" s="192" t="s">
        <v>77</v>
      </c>
      <c r="E557" s="204" t="s">
        <v>155</v>
      </c>
      <c r="F557" s="204" t="s">
        <v>704</v>
      </c>
      <c r="G557" s="191"/>
      <c r="H557" s="191"/>
      <c r="I557" s="194"/>
      <c r="J557" s="205">
        <f>BK557</f>
        <v>0</v>
      </c>
      <c r="K557" s="191"/>
      <c r="L557" s="196"/>
      <c r="M557" s="197"/>
      <c r="N557" s="198"/>
      <c r="O557" s="198"/>
      <c r="P557" s="199">
        <f>SUM(P558:P572)</f>
        <v>0</v>
      </c>
      <c r="Q557" s="198"/>
      <c r="R557" s="199">
        <f>SUM(R558:R572)</f>
        <v>0</v>
      </c>
      <c r="S557" s="198"/>
      <c r="T557" s="200">
        <f>SUM(T558:T572)</f>
        <v>0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01" t="s">
        <v>86</v>
      </c>
      <c r="AT557" s="202" t="s">
        <v>77</v>
      </c>
      <c r="AU557" s="202" t="s">
        <v>86</v>
      </c>
      <c r="AY557" s="201" t="s">
        <v>133</v>
      </c>
      <c r="BK557" s="203">
        <f>SUM(BK558:BK572)</f>
        <v>0</v>
      </c>
    </row>
    <row r="558" spans="1:65" s="2" customFormat="1" ht="16.5" customHeight="1">
      <c r="A558" s="40"/>
      <c r="B558" s="41"/>
      <c r="C558" s="206" t="s">
        <v>394</v>
      </c>
      <c r="D558" s="206" t="s">
        <v>135</v>
      </c>
      <c r="E558" s="207" t="s">
        <v>705</v>
      </c>
      <c r="F558" s="208" t="s">
        <v>706</v>
      </c>
      <c r="G558" s="209" t="s">
        <v>138</v>
      </c>
      <c r="H558" s="210">
        <v>72.6</v>
      </c>
      <c r="I558" s="211"/>
      <c r="J558" s="212">
        <f>ROUND(I558*H558,2)</f>
        <v>0</v>
      </c>
      <c r="K558" s="208" t="s">
        <v>139</v>
      </c>
      <c r="L558" s="46"/>
      <c r="M558" s="213" t="s">
        <v>19</v>
      </c>
      <c r="N558" s="214" t="s">
        <v>49</v>
      </c>
      <c r="O558" s="86"/>
      <c r="P558" s="215">
        <f>O558*H558</f>
        <v>0</v>
      </c>
      <c r="Q558" s="215">
        <v>0</v>
      </c>
      <c r="R558" s="215">
        <f>Q558*H558</f>
        <v>0</v>
      </c>
      <c r="S558" s="215">
        <v>0</v>
      </c>
      <c r="T558" s="216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7" t="s">
        <v>140</v>
      </c>
      <c r="AT558" s="217" t="s">
        <v>135</v>
      </c>
      <c r="AU558" s="217" t="s">
        <v>88</v>
      </c>
      <c r="AY558" s="19" t="s">
        <v>133</v>
      </c>
      <c r="BE558" s="218">
        <f>IF(N558="základní",J558,0)</f>
        <v>0</v>
      </c>
      <c r="BF558" s="218">
        <f>IF(N558="snížená",J558,0)</f>
        <v>0</v>
      </c>
      <c r="BG558" s="218">
        <f>IF(N558="zákl. přenesená",J558,0)</f>
        <v>0</v>
      </c>
      <c r="BH558" s="218">
        <f>IF(N558="sníž. přenesená",J558,0)</f>
        <v>0</v>
      </c>
      <c r="BI558" s="218">
        <f>IF(N558="nulová",J558,0)</f>
        <v>0</v>
      </c>
      <c r="BJ558" s="19" t="s">
        <v>86</v>
      </c>
      <c r="BK558" s="218">
        <f>ROUND(I558*H558,2)</f>
        <v>0</v>
      </c>
      <c r="BL558" s="19" t="s">
        <v>140</v>
      </c>
      <c r="BM558" s="217" t="s">
        <v>707</v>
      </c>
    </row>
    <row r="559" spans="1:47" s="2" customFormat="1" ht="12">
      <c r="A559" s="40"/>
      <c r="B559" s="41"/>
      <c r="C559" s="42"/>
      <c r="D559" s="219" t="s">
        <v>141</v>
      </c>
      <c r="E559" s="42"/>
      <c r="F559" s="220" t="s">
        <v>708</v>
      </c>
      <c r="G559" s="42"/>
      <c r="H559" s="42"/>
      <c r="I559" s="221"/>
      <c r="J559" s="42"/>
      <c r="K559" s="42"/>
      <c r="L559" s="46"/>
      <c r="M559" s="222"/>
      <c r="N559" s="223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141</v>
      </c>
      <c r="AU559" s="19" t="s">
        <v>88</v>
      </c>
    </row>
    <row r="560" spans="1:51" s="13" customFormat="1" ht="12">
      <c r="A560" s="13"/>
      <c r="B560" s="224"/>
      <c r="C560" s="225"/>
      <c r="D560" s="226" t="s">
        <v>143</v>
      </c>
      <c r="E560" s="227" t="s">
        <v>19</v>
      </c>
      <c r="F560" s="228" t="s">
        <v>709</v>
      </c>
      <c r="G560" s="225"/>
      <c r="H560" s="229">
        <v>72.6</v>
      </c>
      <c r="I560" s="230"/>
      <c r="J560" s="225"/>
      <c r="K560" s="225"/>
      <c r="L560" s="231"/>
      <c r="M560" s="232"/>
      <c r="N560" s="233"/>
      <c r="O560" s="233"/>
      <c r="P560" s="233"/>
      <c r="Q560" s="233"/>
      <c r="R560" s="233"/>
      <c r="S560" s="233"/>
      <c r="T560" s="23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5" t="s">
        <v>143</v>
      </c>
      <c r="AU560" s="235" t="s">
        <v>88</v>
      </c>
      <c r="AV560" s="13" t="s">
        <v>88</v>
      </c>
      <c r="AW560" s="13" t="s">
        <v>37</v>
      </c>
      <c r="AX560" s="13" t="s">
        <v>78</v>
      </c>
      <c r="AY560" s="235" t="s">
        <v>133</v>
      </c>
    </row>
    <row r="561" spans="1:51" s="14" customFormat="1" ht="12">
      <c r="A561" s="14"/>
      <c r="B561" s="236"/>
      <c r="C561" s="237"/>
      <c r="D561" s="226" t="s">
        <v>143</v>
      </c>
      <c r="E561" s="238" t="s">
        <v>19</v>
      </c>
      <c r="F561" s="239" t="s">
        <v>145</v>
      </c>
      <c r="G561" s="237"/>
      <c r="H561" s="238" t="s">
        <v>19</v>
      </c>
      <c r="I561" s="240"/>
      <c r="J561" s="237"/>
      <c r="K561" s="237"/>
      <c r="L561" s="241"/>
      <c r="M561" s="242"/>
      <c r="N561" s="243"/>
      <c r="O561" s="243"/>
      <c r="P561" s="243"/>
      <c r="Q561" s="243"/>
      <c r="R561" s="243"/>
      <c r="S561" s="243"/>
      <c r="T561" s="24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5" t="s">
        <v>143</v>
      </c>
      <c r="AU561" s="245" t="s">
        <v>88</v>
      </c>
      <c r="AV561" s="14" t="s">
        <v>86</v>
      </c>
      <c r="AW561" s="14" t="s">
        <v>37</v>
      </c>
      <c r="AX561" s="14" t="s">
        <v>78</v>
      </c>
      <c r="AY561" s="245" t="s">
        <v>133</v>
      </c>
    </row>
    <row r="562" spans="1:51" s="15" customFormat="1" ht="12">
      <c r="A562" s="15"/>
      <c r="B562" s="246"/>
      <c r="C562" s="247"/>
      <c r="D562" s="226" t="s">
        <v>143</v>
      </c>
      <c r="E562" s="248" t="s">
        <v>19</v>
      </c>
      <c r="F562" s="249" t="s">
        <v>146</v>
      </c>
      <c r="G562" s="247"/>
      <c r="H562" s="250">
        <v>72.6</v>
      </c>
      <c r="I562" s="251"/>
      <c r="J562" s="247"/>
      <c r="K562" s="247"/>
      <c r="L562" s="252"/>
      <c r="M562" s="253"/>
      <c r="N562" s="254"/>
      <c r="O562" s="254"/>
      <c r="P562" s="254"/>
      <c r="Q562" s="254"/>
      <c r="R562" s="254"/>
      <c r="S562" s="254"/>
      <c r="T562" s="25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56" t="s">
        <v>143</v>
      </c>
      <c r="AU562" s="256" t="s">
        <v>88</v>
      </c>
      <c r="AV562" s="15" t="s">
        <v>140</v>
      </c>
      <c r="AW562" s="15" t="s">
        <v>37</v>
      </c>
      <c r="AX562" s="15" t="s">
        <v>86</v>
      </c>
      <c r="AY562" s="256" t="s">
        <v>133</v>
      </c>
    </row>
    <row r="563" spans="1:65" s="2" customFormat="1" ht="16.5" customHeight="1">
      <c r="A563" s="40"/>
      <c r="B563" s="41"/>
      <c r="C563" s="206" t="s">
        <v>710</v>
      </c>
      <c r="D563" s="206" t="s">
        <v>135</v>
      </c>
      <c r="E563" s="207" t="s">
        <v>711</v>
      </c>
      <c r="F563" s="208" t="s">
        <v>712</v>
      </c>
      <c r="G563" s="209" t="s">
        <v>138</v>
      </c>
      <c r="H563" s="210">
        <v>49.32</v>
      </c>
      <c r="I563" s="211"/>
      <c r="J563" s="212">
        <f>ROUND(I563*H563,2)</f>
        <v>0</v>
      </c>
      <c r="K563" s="208" t="s">
        <v>19</v>
      </c>
      <c r="L563" s="46"/>
      <c r="M563" s="213" t="s">
        <v>19</v>
      </c>
      <c r="N563" s="214" t="s">
        <v>49</v>
      </c>
      <c r="O563" s="86"/>
      <c r="P563" s="215">
        <f>O563*H563</f>
        <v>0</v>
      </c>
      <c r="Q563" s="215">
        <v>0</v>
      </c>
      <c r="R563" s="215">
        <f>Q563*H563</f>
        <v>0</v>
      </c>
      <c r="S563" s="215">
        <v>0</v>
      </c>
      <c r="T563" s="216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17" t="s">
        <v>140</v>
      </c>
      <c r="AT563" s="217" t="s">
        <v>135</v>
      </c>
      <c r="AU563" s="217" t="s">
        <v>88</v>
      </c>
      <c r="AY563" s="19" t="s">
        <v>133</v>
      </c>
      <c r="BE563" s="218">
        <f>IF(N563="základní",J563,0)</f>
        <v>0</v>
      </c>
      <c r="BF563" s="218">
        <f>IF(N563="snížená",J563,0)</f>
        <v>0</v>
      </c>
      <c r="BG563" s="218">
        <f>IF(N563="zákl. přenesená",J563,0)</f>
        <v>0</v>
      </c>
      <c r="BH563" s="218">
        <f>IF(N563="sníž. přenesená",J563,0)</f>
        <v>0</v>
      </c>
      <c r="BI563" s="218">
        <f>IF(N563="nulová",J563,0)</f>
        <v>0</v>
      </c>
      <c r="BJ563" s="19" t="s">
        <v>86</v>
      </c>
      <c r="BK563" s="218">
        <f>ROUND(I563*H563,2)</f>
        <v>0</v>
      </c>
      <c r="BL563" s="19" t="s">
        <v>140</v>
      </c>
      <c r="BM563" s="217" t="s">
        <v>713</v>
      </c>
    </row>
    <row r="564" spans="1:51" s="13" customFormat="1" ht="12">
      <c r="A564" s="13"/>
      <c r="B564" s="224"/>
      <c r="C564" s="225"/>
      <c r="D564" s="226" t="s">
        <v>143</v>
      </c>
      <c r="E564" s="227" t="s">
        <v>19</v>
      </c>
      <c r="F564" s="228" t="s">
        <v>714</v>
      </c>
      <c r="G564" s="225"/>
      <c r="H564" s="229">
        <v>49.32</v>
      </c>
      <c r="I564" s="230"/>
      <c r="J564" s="225"/>
      <c r="K564" s="225"/>
      <c r="L564" s="231"/>
      <c r="M564" s="232"/>
      <c r="N564" s="233"/>
      <c r="O564" s="233"/>
      <c r="P564" s="233"/>
      <c r="Q564" s="233"/>
      <c r="R564" s="233"/>
      <c r="S564" s="233"/>
      <c r="T564" s="23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5" t="s">
        <v>143</v>
      </c>
      <c r="AU564" s="235" t="s">
        <v>88</v>
      </c>
      <c r="AV564" s="13" t="s">
        <v>88</v>
      </c>
      <c r="AW564" s="13" t="s">
        <v>37</v>
      </c>
      <c r="AX564" s="13" t="s">
        <v>78</v>
      </c>
      <c r="AY564" s="235" t="s">
        <v>133</v>
      </c>
    </row>
    <row r="565" spans="1:51" s="14" customFormat="1" ht="12">
      <c r="A565" s="14"/>
      <c r="B565" s="236"/>
      <c r="C565" s="237"/>
      <c r="D565" s="226" t="s">
        <v>143</v>
      </c>
      <c r="E565" s="238" t="s">
        <v>19</v>
      </c>
      <c r="F565" s="239" t="s">
        <v>145</v>
      </c>
      <c r="G565" s="237"/>
      <c r="H565" s="238" t="s">
        <v>19</v>
      </c>
      <c r="I565" s="240"/>
      <c r="J565" s="237"/>
      <c r="K565" s="237"/>
      <c r="L565" s="241"/>
      <c r="M565" s="242"/>
      <c r="N565" s="243"/>
      <c r="O565" s="243"/>
      <c r="P565" s="243"/>
      <c r="Q565" s="243"/>
      <c r="R565" s="243"/>
      <c r="S565" s="243"/>
      <c r="T565" s="24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5" t="s">
        <v>143</v>
      </c>
      <c r="AU565" s="245" t="s">
        <v>88</v>
      </c>
      <c r="AV565" s="14" t="s">
        <v>86</v>
      </c>
      <c r="AW565" s="14" t="s">
        <v>37</v>
      </c>
      <c r="AX565" s="14" t="s">
        <v>78</v>
      </c>
      <c r="AY565" s="245" t="s">
        <v>133</v>
      </c>
    </row>
    <row r="566" spans="1:51" s="15" customFormat="1" ht="12">
      <c r="A566" s="15"/>
      <c r="B566" s="246"/>
      <c r="C566" s="247"/>
      <c r="D566" s="226" t="s">
        <v>143</v>
      </c>
      <c r="E566" s="248" t="s">
        <v>19</v>
      </c>
      <c r="F566" s="249" t="s">
        <v>146</v>
      </c>
      <c r="G566" s="247"/>
      <c r="H566" s="250">
        <v>49.32</v>
      </c>
      <c r="I566" s="251"/>
      <c r="J566" s="247"/>
      <c r="K566" s="247"/>
      <c r="L566" s="252"/>
      <c r="M566" s="253"/>
      <c r="N566" s="254"/>
      <c r="O566" s="254"/>
      <c r="P566" s="254"/>
      <c r="Q566" s="254"/>
      <c r="R566" s="254"/>
      <c r="S566" s="254"/>
      <c r="T566" s="25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56" t="s">
        <v>143</v>
      </c>
      <c r="AU566" s="256" t="s">
        <v>88</v>
      </c>
      <c r="AV566" s="15" t="s">
        <v>140</v>
      </c>
      <c r="AW566" s="15" t="s">
        <v>37</v>
      </c>
      <c r="AX566" s="15" t="s">
        <v>86</v>
      </c>
      <c r="AY566" s="256" t="s">
        <v>133</v>
      </c>
    </row>
    <row r="567" spans="1:65" s="2" customFormat="1" ht="24.15" customHeight="1">
      <c r="A567" s="40"/>
      <c r="B567" s="41"/>
      <c r="C567" s="206" t="s">
        <v>400</v>
      </c>
      <c r="D567" s="206" t="s">
        <v>135</v>
      </c>
      <c r="E567" s="207" t="s">
        <v>715</v>
      </c>
      <c r="F567" s="208" t="s">
        <v>716</v>
      </c>
      <c r="G567" s="209" t="s">
        <v>138</v>
      </c>
      <c r="H567" s="210">
        <v>64</v>
      </c>
      <c r="I567" s="211"/>
      <c r="J567" s="212">
        <f>ROUND(I567*H567,2)</f>
        <v>0</v>
      </c>
      <c r="K567" s="208" t="s">
        <v>139</v>
      </c>
      <c r="L567" s="46"/>
      <c r="M567" s="213" t="s">
        <v>19</v>
      </c>
      <c r="N567" s="214" t="s">
        <v>49</v>
      </c>
      <c r="O567" s="86"/>
      <c r="P567" s="215">
        <f>O567*H567</f>
        <v>0</v>
      </c>
      <c r="Q567" s="215">
        <v>0</v>
      </c>
      <c r="R567" s="215">
        <f>Q567*H567</f>
        <v>0</v>
      </c>
      <c r="S567" s="215">
        <v>0</v>
      </c>
      <c r="T567" s="21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7" t="s">
        <v>140</v>
      </c>
      <c r="AT567" s="217" t="s">
        <v>135</v>
      </c>
      <c r="AU567" s="217" t="s">
        <v>88</v>
      </c>
      <c r="AY567" s="19" t="s">
        <v>133</v>
      </c>
      <c r="BE567" s="218">
        <f>IF(N567="základní",J567,0)</f>
        <v>0</v>
      </c>
      <c r="BF567" s="218">
        <f>IF(N567="snížená",J567,0)</f>
        <v>0</v>
      </c>
      <c r="BG567" s="218">
        <f>IF(N567="zákl. přenesená",J567,0)</f>
        <v>0</v>
      </c>
      <c r="BH567" s="218">
        <f>IF(N567="sníž. přenesená",J567,0)</f>
        <v>0</v>
      </c>
      <c r="BI567" s="218">
        <f>IF(N567="nulová",J567,0)</f>
        <v>0</v>
      </c>
      <c r="BJ567" s="19" t="s">
        <v>86</v>
      </c>
      <c r="BK567" s="218">
        <f>ROUND(I567*H567,2)</f>
        <v>0</v>
      </c>
      <c r="BL567" s="19" t="s">
        <v>140</v>
      </c>
      <c r="BM567" s="217" t="s">
        <v>717</v>
      </c>
    </row>
    <row r="568" spans="1:47" s="2" customFormat="1" ht="12">
      <c r="A568" s="40"/>
      <c r="B568" s="41"/>
      <c r="C568" s="42"/>
      <c r="D568" s="219" t="s">
        <v>141</v>
      </c>
      <c r="E568" s="42"/>
      <c r="F568" s="220" t="s">
        <v>718</v>
      </c>
      <c r="G568" s="42"/>
      <c r="H568" s="42"/>
      <c r="I568" s="221"/>
      <c r="J568" s="42"/>
      <c r="K568" s="42"/>
      <c r="L568" s="46"/>
      <c r="M568" s="222"/>
      <c r="N568" s="223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141</v>
      </c>
      <c r="AU568" s="19" t="s">
        <v>88</v>
      </c>
    </row>
    <row r="569" spans="1:51" s="13" customFormat="1" ht="12">
      <c r="A569" s="13"/>
      <c r="B569" s="224"/>
      <c r="C569" s="225"/>
      <c r="D569" s="226" t="s">
        <v>143</v>
      </c>
      <c r="E569" s="227" t="s">
        <v>19</v>
      </c>
      <c r="F569" s="228" t="s">
        <v>719</v>
      </c>
      <c r="G569" s="225"/>
      <c r="H569" s="229">
        <v>64</v>
      </c>
      <c r="I569" s="230"/>
      <c r="J569" s="225"/>
      <c r="K569" s="225"/>
      <c r="L569" s="231"/>
      <c r="M569" s="232"/>
      <c r="N569" s="233"/>
      <c r="O569" s="233"/>
      <c r="P569" s="233"/>
      <c r="Q569" s="233"/>
      <c r="R569" s="233"/>
      <c r="S569" s="233"/>
      <c r="T569" s="23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5" t="s">
        <v>143</v>
      </c>
      <c r="AU569" s="235" t="s">
        <v>88</v>
      </c>
      <c r="AV569" s="13" t="s">
        <v>88</v>
      </c>
      <c r="AW569" s="13" t="s">
        <v>37</v>
      </c>
      <c r="AX569" s="13" t="s">
        <v>78</v>
      </c>
      <c r="AY569" s="235" t="s">
        <v>133</v>
      </c>
    </row>
    <row r="570" spans="1:51" s="14" customFormat="1" ht="12">
      <c r="A570" s="14"/>
      <c r="B570" s="236"/>
      <c r="C570" s="237"/>
      <c r="D570" s="226" t="s">
        <v>143</v>
      </c>
      <c r="E570" s="238" t="s">
        <v>19</v>
      </c>
      <c r="F570" s="239" t="s">
        <v>720</v>
      </c>
      <c r="G570" s="237"/>
      <c r="H570" s="238" t="s">
        <v>19</v>
      </c>
      <c r="I570" s="240"/>
      <c r="J570" s="237"/>
      <c r="K570" s="237"/>
      <c r="L570" s="241"/>
      <c r="M570" s="242"/>
      <c r="N570" s="243"/>
      <c r="O570" s="243"/>
      <c r="P570" s="243"/>
      <c r="Q570" s="243"/>
      <c r="R570" s="243"/>
      <c r="S570" s="243"/>
      <c r="T570" s="24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5" t="s">
        <v>143</v>
      </c>
      <c r="AU570" s="245" t="s">
        <v>88</v>
      </c>
      <c r="AV570" s="14" t="s">
        <v>86</v>
      </c>
      <c r="AW570" s="14" t="s">
        <v>37</v>
      </c>
      <c r="AX570" s="14" t="s">
        <v>78</v>
      </c>
      <c r="AY570" s="245" t="s">
        <v>133</v>
      </c>
    </row>
    <row r="571" spans="1:51" s="15" customFormat="1" ht="12">
      <c r="A571" s="15"/>
      <c r="B571" s="246"/>
      <c r="C571" s="247"/>
      <c r="D571" s="226" t="s">
        <v>143</v>
      </c>
      <c r="E571" s="248" t="s">
        <v>19</v>
      </c>
      <c r="F571" s="249" t="s">
        <v>146</v>
      </c>
      <c r="G571" s="247"/>
      <c r="H571" s="250">
        <v>64</v>
      </c>
      <c r="I571" s="251"/>
      <c r="J571" s="247"/>
      <c r="K571" s="247"/>
      <c r="L571" s="252"/>
      <c r="M571" s="253"/>
      <c r="N571" s="254"/>
      <c r="O571" s="254"/>
      <c r="P571" s="254"/>
      <c r="Q571" s="254"/>
      <c r="R571" s="254"/>
      <c r="S571" s="254"/>
      <c r="T571" s="25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56" t="s">
        <v>143</v>
      </c>
      <c r="AU571" s="256" t="s">
        <v>88</v>
      </c>
      <c r="AV571" s="15" t="s">
        <v>140</v>
      </c>
      <c r="AW571" s="15" t="s">
        <v>37</v>
      </c>
      <c r="AX571" s="15" t="s">
        <v>86</v>
      </c>
      <c r="AY571" s="256" t="s">
        <v>133</v>
      </c>
    </row>
    <row r="572" spans="1:65" s="2" customFormat="1" ht="16.5" customHeight="1">
      <c r="A572" s="40"/>
      <c r="B572" s="41"/>
      <c r="C572" s="206" t="s">
        <v>721</v>
      </c>
      <c r="D572" s="206" t="s">
        <v>135</v>
      </c>
      <c r="E572" s="207" t="s">
        <v>722</v>
      </c>
      <c r="F572" s="208" t="s">
        <v>723</v>
      </c>
      <c r="G572" s="209" t="s">
        <v>138</v>
      </c>
      <c r="H572" s="210">
        <v>70.22</v>
      </c>
      <c r="I572" s="211"/>
      <c r="J572" s="212">
        <f>ROUND(I572*H572,2)</f>
        <v>0</v>
      </c>
      <c r="K572" s="208" t="s">
        <v>19</v>
      </c>
      <c r="L572" s="46"/>
      <c r="M572" s="213" t="s">
        <v>19</v>
      </c>
      <c r="N572" s="214" t="s">
        <v>49</v>
      </c>
      <c r="O572" s="86"/>
      <c r="P572" s="215">
        <f>O572*H572</f>
        <v>0</v>
      </c>
      <c r="Q572" s="215">
        <v>0</v>
      </c>
      <c r="R572" s="215">
        <f>Q572*H572</f>
        <v>0</v>
      </c>
      <c r="S572" s="215">
        <v>0</v>
      </c>
      <c r="T572" s="21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7" t="s">
        <v>140</v>
      </c>
      <c r="AT572" s="217" t="s">
        <v>135</v>
      </c>
      <c r="AU572" s="217" t="s">
        <v>88</v>
      </c>
      <c r="AY572" s="19" t="s">
        <v>133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9" t="s">
        <v>86</v>
      </c>
      <c r="BK572" s="218">
        <f>ROUND(I572*H572,2)</f>
        <v>0</v>
      </c>
      <c r="BL572" s="19" t="s">
        <v>140</v>
      </c>
      <c r="BM572" s="217" t="s">
        <v>724</v>
      </c>
    </row>
    <row r="573" spans="1:63" s="12" customFormat="1" ht="22.8" customHeight="1">
      <c r="A573" s="12"/>
      <c r="B573" s="190"/>
      <c r="C573" s="191"/>
      <c r="D573" s="192" t="s">
        <v>77</v>
      </c>
      <c r="E573" s="204" t="s">
        <v>160</v>
      </c>
      <c r="F573" s="204" t="s">
        <v>725</v>
      </c>
      <c r="G573" s="191"/>
      <c r="H573" s="191"/>
      <c r="I573" s="194"/>
      <c r="J573" s="205">
        <f>BK573</f>
        <v>0</v>
      </c>
      <c r="K573" s="191"/>
      <c r="L573" s="196"/>
      <c r="M573" s="197"/>
      <c r="N573" s="198"/>
      <c r="O573" s="198"/>
      <c r="P573" s="199">
        <f>SUM(P574:P611)</f>
        <v>0</v>
      </c>
      <c r="Q573" s="198"/>
      <c r="R573" s="199">
        <f>SUM(R574:R611)</f>
        <v>0</v>
      </c>
      <c r="S573" s="198"/>
      <c r="T573" s="200">
        <f>SUM(T574:T611)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01" t="s">
        <v>86</v>
      </c>
      <c r="AT573" s="202" t="s">
        <v>77</v>
      </c>
      <c r="AU573" s="202" t="s">
        <v>86</v>
      </c>
      <c r="AY573" s="201" t="s">
        <v>133</v>
      </c>
      <c r="BK573" s="203">
        <f>SUM(BK574:BK611)</f>
        <v>0</v>
      </c>
    </row>
    <row r="574" spans="1:65" s="2" customFormat="1" ht="16.5" customHeight="1">
      <c r="A574" s="40"/>
      <c r="B574" s="41"/>
      <c r="C574" s="206" t="s">
        <v>405</v>
      </c>
      <c r="D574" s="206" t="s">
        <v>135</v>
      </c>
      <c r="E574" s="207" t="s">
        <v>726</v>
      </c>
      <c r="F574" s="208" t="s">
        <v>727</v>
      </c>
      <c r="G574" s="209" t="s">
        <v>230</v>
      </c>
      <c r="H574" s="210">
        <v>8</v>
      </c>
      <c r="I574" s="211"/>
      <c r="J574" s="212">
        <f>ROUND(I574*H574,2)</f>
        <v>0</v>
      </c>
      <c r="K574" s="208" t="s">
        <v>139</v>
      </c>
      <c r="L574" s="46"/>
      <c r="M574" s="213" t="s">
        <v>19</v>
      </c>
      <c r="N574" s="214" t="s">
        <v>49</v>
      </c>
      <c r="O574" s="86"/>
      <c r="P574" s="215">
        <f>O574*H574</f>
        <v>0</v>
      </c>
      <c r="Q574" s="215">
        <v>0</v>
      </c>
      <c r="R574" s="215">
        <f>Q574*H574</f>
        <v>0</v>
      </c>
      <c r="S574" s="215">
        <v>0</v>
      </c>
      <c r="T574" s="216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17" t="s">
        <v>140</v>
      </c>
      <c r="AT574" s="217" t="s">
        <v>135</v>
      </c>
      <c r="AU574" s="217" t="s">
        <v>88</v>
      </c>
      <c r="AY574" s="19" t="s">
        <v>133</v>
      </c>
      <c r="BE574" s="218">
        <f>IF(N574="základní",J574,0)</f>
        <v>0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9" t="s">
        <v>86</v>
      </c>
      <c r="BK574" s="218">
        <f>ROUND(I574*H574,2)</f>
        <v>0</v>
      </c>
      <c r="BL574" s="19" t="s">
        <v>140</v>
      </c>
      <c r="BM574" s="217" t="s">
        <v>728</v>
      </c>
    </row>
    <row r="575" spans="1:47" s="2" customFormat="1" ht="12">
      <c r="A575" s="40"/>
      <c r="B575" s="41"/>
      <c r="C575" s="42"/>
      <c r="D575" s="219" t="s">
        <v>141</v>
      </c>
      <c r="E575" s="42"/>
      <c r="F575" s="220" t="s">
        <v>729</v>
      </c>
      <c r="G575" s="42"/>
      <c r="H575" s="42"/>
      <c r="I575" s="221"/>
      <c r="J575" s="42"/>
      <c r="K575" s="42"/>
      <c r="L575" s="46"/>
      <c r="M575" s="222"/>
      <c r="N575" s="223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141</v>
      </c>
      <c r="AU575" s="19" t="s">
        <v>88</v>
      </c>
    </row>
    <row r="576" spans="1:51" s="13" customFormat="1" ht="12">
      <c r="A576" s="13"/>
      <c r="B576" s="224"/>
      <c r="C576" s="225"/>
      <c r="D576" s="226" t="s">
        <v>143</v>
      </c>
      <c r="E576" s="227" t="s">
        <v>19</v>
      </c>
      <c r="F576" s="228" t="s">
        <v>160</v>
      </c>
      <c r="G576" s="225"/>
      <c r="H576" s="229">
        <v>8</v>
      </c>
      <c r="I576" s="230"/>
      <c r="J576" s="225"/>
      <c r="K576" s="225"/>
      <c r="L576" s="231"/>
      <c r="M576" s="232"/>
      <c r="N576" s="233"/>
      <c r="O576" s="233"/>
      <c r="P576" s="233"/>
      <c r="Q576" s="233"/>
      <c r="R576" s="233"/>
      <c r="S576" s="233"/>
      <c r="T576" s="23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5" t="s">
        <v>143</v>
      </c>
      <c r="AU576" s="235" t="s">
        <v>88</v>
      </c>
      <c r="AV576" s="13" t="s">
        <v>88</v>
      </c>
      <c r="AW576" s="13" t="s">
        <v>37</v>
      </c>
      <c r="AX576" s="13" t="s">
        <v>78</v>
      </c>
      <c r="AY576" s="235" t="s">
        <v>133</v>
      </c>
    </row>
    <row r="577" spans="1:51" s="14" customFormat="1" ht="12">
      <c r="A577" s="14"/>
      <c r="B577" s="236"/>
      <c r="C577" s="237"/>
      <c r="D577" s="226" t="s">
        <v>143</v>
      </c>
      <c r="E577" s="238" t="s">
        <v>19</v>
      </c>
      <c r="F577" s="239" t="s">
        <v>145</v>
      </c>
      <c r="G577" s="237"/>
      <c r="H577" s="238" t="s">
        <v>19</v>
      </c>
      <c r="I577" s="240"/>
      <c r="J577" s="237"/>
      <c r="K577" s="237"/>
      <c r="L577" s="241"/>
      <c r="M577" s="242"/>
      <c r="N577" s="243"/>
      <c r="O577" s="243"/>
      <c r="P577" s="243"/>
      <c r="Q577" s="243"/>
      <c r="R577" s="243"/>
      <c r="S577" s="243"/>
      <c r="T577" s="24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5" t="s">
        <v>143</v>
      </c>
      <c r="AU577" s="245" t="s">
        <v>88</v>
      </c>
      <c r="AV577" s="14" t="s">
        <v>86</v>
      </c>
      <c r="AW577" s="14" t="s">
        <v>37</v>
      </c>
      <c r="AX577" s="14" t="s">
        <v>78</v>
      </c>
      <c r="AY577" s="245" t="s">
        <v>133</v>
      </c>
    </row>
    <row r="578" spans="1:51" s="15" customFormat="1" ht="12">
      <c r="A578" s="15"/>
      <c r="B578" s="246"/>
      <c r="C578" s="247"/>
      <c r="D578" s="226" t="s">
        <v>143</v>
      </c>
      <c r="E578" s="248" t="s">
        <v>19</v>
      </c>
      <c r="F578" s="249" t="s">
        <v>146</v>
      </c>
      <c r="G578" s="247"/>
      <c r="H578" s="250">
        <v>8</v>
      </c>
      <c r="I578" s="251"/>
      <c r="J578" s="247"/>
      <c r="K578" s="247"/>
      <c r="L578" s="252"/>
      <c r="M578" s="253"/>
      <c r="N578" s="254"/>
      <c r="O578" s="254"/>
      <c r="P578" s="254"/>
      <c r="Q578" s="254"/>
      <c r="R578" s="254"/>
      <c r="S578" s="254"/>
      <c r="T578" s="25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56" t="s">
        <v>143</v>
      </c>
      <c r="AU578" s="256" t="s">
        <v>88</v>
      </c>
      <c r="AV578" s="15" t="s">
        <v>140</v>
      </c>
      <c r="AW578" s="15" t="s">
        <v>37</v>
      </c>
      <c r="AX578" s="15" t="s">
        <v>86</v>
      </c>
      <c r="AY578" s="256" t="s">
        <v>133</v>
      </c>
    </row>
    <row r="579" spans="1:65" s="2" customFormat="1" ht="16.5" customHeight="1">
      <c r="A579" s="40"/>
      <c r="B579" s="41"/>
      <c r="C579" s="257" t="s">
        <v>730</v>
      </c>
      <c r="D579" s="257" t="s">
        <v>358</v>
      </c>
      <c r="E579" s="258" t="s">
        <v>731</v>
      </c>
      <c r="F579" s="259" t="s">
        <v>732</v>
      </c>
      <c r="G579" s="260" t="s">
        <v>230</v>
      </c>
      <c r="H579" s="261">
        <v>8.24</v>
      </c>
      <c r="I579" s="262"/>
      <c r="J579" s="263">
        <f>ROUND(I579*H579,2)</f>
        <v>0</v>
      </c>
      <c r="K579" s="259" t="s">
        <v>139</v>
      </c>
      <c r="L579" s="264"/>
      <c r="M579" s="265" t="s">
        <v>19</v>
      </c>
      <c r="N579" s="266" t="s">
        <v>49</v>
      </c>
      <c r="O579" s="86"/>
      <c r="P579" s="215">
        <f>O579*H579</f>
        <v>0</v>
      </c>
      <c r="Q579" s="215">
        <v>0</v>
      </c>
      <c r="R579" s="215">
        <f>Q579*H579</f>
        <v>0</v>
      </c>
      <c r="S579" s="215">
        <v>0</v>
      </c>
      <c r="T579" s="21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7" t="s">
        <v>160</v>
      </c>
      <c r="AT579" s="217" t="s">
        <v>358</v>
      </c>
      <c r="AU579" s="217" t="s">
        <v>88</v>
      </c>
      <c r="AY579" s="19" t="s">
        <v>133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9" t="s">
        <v>86</v>
      </c>
      <c r="BK579" s="218">
        <f>ROUND(I579*H579,2)</f>
        <v>0</v>
      </c>
      <c r="BL579" s="19" t="s">
        <v>140</v>
      </c>
      <c r="BM579" s="217" t="s">
        <v>733</v>
      </c>
    </row>
    <row r="580" spans="1:51" s="13" customFormat="1" ht="12">
      <c r="A580" s="13"/>
      <c r="B580" s="224"/>
      <c r="C580" s="225"/>
      <c r="D580" s="226" t="s">
        <v>143</v>
      </c>
      <c r="E580" s="227" t="s">
        <v>19</v>
      </c>
      <c r="F580" s="228" t="s">
        <v>734</v>
      </c>
      <c r="G580" s="225"/>
      <c r="H580" s="229">
        <v>8.24</v>
      </c>
      <c r="I580" s="230"/>
      <c r="J580" s="225"/>
      <c r="K580" s="225"/>
      <c r="L580" s="231"/>
      <c r="M580" s="232"/>
      <c r="N580" s="233"/>
      <c r="O580" s="233"/>
      <c r="P580" s="233"/>
      <c r="Q580" s="233"/>
      <c r="R580" s="233"/>
      <c r="S580" s="233"/>
      <c r="T580" s="23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5" t="s">
        <v>143</v>
      </c>
      <c r="AU580" s="235" t="s">
        <v>88</v>
      </c>
      <c r="AV580" s="13" t="s">
        <v>88</v>
      </c>
      <c r="AW580" s="13" t="s">
        <v>37</v>
      </c>
      <c r="AX580" s="13" t="s">
        <v>78</v>
      </c>
      <c r="AY580" s="235" t="s">
        <v>133</v>
      </c>
    </row>
    <row r="581" spans="1:51" s="15" customFormat="1" ht="12">
      <c r="A581" s="15"/>
      <c r="B581" s="246"/>
      <c r="C581" s="247"/>
      <c r="D581" s="226" t="s">
        <v>143</v>
      </c>
      <c r="E581" s="248" t="s">
        <v>19</v>
      </c>
      <c r="F581" s="249" t="s">
        <v>146</v>
      </c>
      <c r="G581" s="247"/>
      <c r="H581" s="250">
        <v>8.24</v>
      </c>
      <c r="I581" s="251"/>
      <c r="J581" s="247"/>
      <c r="K581" s="247"/>
      <c r="L581" s="252"/>
      <c r="M581" s="253"/>
      <c r="N581" s="254"/>
      <c r="O581" s="254"/>
      <c r="P581" s="254"/>
      <c r="Q581" s="254"/>
      <c r="R581" s="254"/>
      <c r="S581" s="254"/>
      <c r="T581" s="25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56" t="s">
        <v>143</v>
      </c>
      <c r="AU581" s="256" t="s">
        <v>88</v>
      </c>
      <c r="AV581" s="15" t="s">
        <v>140</v>
      </c>
      <c r="AW581" s="15" t="s">
        <v>37</v>
      </c>
      <c r="AX581" s="15" t="s">
        <v>86</v>
      </c>
      <c r="AY581" s="256" t="s">
        <v>133</v>
      </c>
    </row>
    <row r="582" spans="1:65" s="2" customFormat="1" ht="16.5" customHeight="1">
      <c r="A582" s="40"/>
      <c r="B582" s="41"/>
      <c r="C582" s="206" t="s">
        <v>409</v>
      </c>
      <c r="D582" s="206" t="s">
        <v>135</v>
      </c>
      <c r="E582" s="207" t="s">
        <v>735</v>
      </c>
      <c r="F582" s="208" t="s">
        <v>736</v>
      </c>
      <c r="G582" s="209" t="s">
        <v>154</v>
      </c>
      <c r="H582" s="210">
        <v>3</v>
      </c>
      <c r="I582" s="211"/>
      <c r="J582" s="212">
        <f>ROUND(I582*H582,2)</f>
        <v>0</v>
      </c>
      <c r="K582" s="208" t="s">
        <v>139</v>
      </c>
      <c r="L582" s="46"/>
      <c r="M582" s="213" t="s">
        <v>19</v>
      </c>
      <c r="N582" s="214" t="s">
        <v>49</v>
      </c>
      <c r="O582" s="86"/>
      <c r="P582" s="215">
        <f>O582*H582</f>
        <v>0</v>
      </c>
      <c r="Q582" s="215">
        <v>0</v>
      </c>
      <c r="R582" s="215">
        <f>Q582*H582</f>
        <v>0</v>
      </c>
      <c r="S582" s="215">
        <v>0</v>
      </c>
      <c r="T582" s="216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7" t="s">
        <v>140</v>
      </c>
      <c r="AT582" s="217" t="s">
        <v>135</v>
      </c>
      <c r="AU582" s="217" t="s">
        <v>88</v>
      </c>
      <c r="AY582" s="19" t="s">
        <v>133</v>
      </c>
      <c r="BE582" s="218">
        <f>IF(N582="základní",J582,0)</f>
        <v>0</v>
      </c>
      <c r="BF582" s="218">
        <f>IF(N582="snížená",J582,0)</f>
        <v>0</v>
      </c>
      <c r="BG582" s="218">
        <f>IF(N582="zákl. přenesená",J582,0)</f>
        <v>0</v>
      </c>
      <c r="BH582" s="218">
        <f>IF(N582="sníž. přenesená",J582,0)</f>
        <v>0</v>
      </c>
      <c r="BI582" s="218">
        <f>IF(N582="nulová",J582,0)</f>
        <v>0</v>
      </c>
      <c r="BJ582" s="19" t="s">
        <v>86</v>
      </c>
      <c r="BK582" s="218">
        <f>ROUND(I582*H582,2)</f>
        <v>0</v>
      </c>
      <c r="BL582" s="19" t="s">
        <v>140</v>
      </c>
      <c r="BM582" s="217" t="s">
        <v>737</v>
      </c>
    </row>
    <row r="583" spans="1:47" s="2" customFormat="1" ht="12">
      <c r="A583" s="40"/>
      <c r="B583" s="41"/>
      <c r="C583" s="42"/>
      <c r="D583" s="219" t="s">
        <v>141</v>
      </c>
      <c r="E583" s="42"/>
      <c r="F583" s="220" t="s">
        <v>738</v>
      </c>
      <c r="G583" s="42"/>
      <c r="H583" s="42"/>
      <c r="I583" s="221"/>
      <c r="J583" s="42"/>
      <c r="K583" s="42"/>
      <c r="L583" s="46"/>
      <c r="M583" s="222"/>
      <c r="N583" s="223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141</v>
      </c>
      <c r="AU583" s="19" t="s">
        <v>88</v>
      </c>
    </row>
    <row r="584" spans="1:51" s="13" customFormat="1" ht="12">
      <c r="A584" s="13"/>
      <c r="B584" s="224"/>
      <c r="C584" s="225"/>
      <c r="D584" s="226" t="s">
        <v>143</v>
      </c>
      <c r="E584" s="227" t="s">
        <v>19</v>
      </c>
      <c r="F584" s="228" t="s">
        <v>181</v>
      </c>
      <c r="G584" s="225"/>
      <c r="H584" s="229">
        <v>3</v>
      </c>
      <c r="I584" s="230"/>
      <c r="J584" s="225"/>
      <c r="K584" s="225"/>
      <c r="L584" s="231"/>
      <c r="M584" s="232"/>
      <c r="N584" s="233"/>
      <c r="O584" s="233"/>
      <c r="P584" s="233"/>
      <c r="Q584" s="233"/>
      <c r="R584" s="233"/>
      <c r="S584" s="233"/>
      <c r="T584" s="23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5" t="s">
        <v>143</v>
      </c>
      <c r="AU584" s="235" t="s">
        <v>88</v>
      </c>
      <c r="AV584" s="13" t="s">
        <v>88</v>
      </c>
      <c r="AW584" s="13" t="s">
        <v>37</v>
      </c>
      <c r="AX584" s="13" t="s">
        <v>78</v>
      </c>
      <c r="AY584" s="235" t="s">
        <v>133</v>
      </c>
    </row>
    <row r="585" spans="1:51" s="14" customFormat="1" ht="12">
      <c r="A585" s="14"/>
      <c r="B585" s="236"/>
      <c r="C585" s="237"/>
      <c r="D585" s="226" t="s">
        <v>143</v>
      </c>
      <c r="E585" s="238" t="s">
        <v>19</v>
      </c>
      <c r="F585" s="239" t="s">
        <v>145</v>
      </c>
      <c r="G585" s="237"/>
      <c r="H585" s="238" t="s">
        <v>19</v>
      </c>
      <c r="I585" s="240"/>
      <c r="J585" s="237"/>
      <c r="K585" s="237"/>
      <c r="L585" s="241"/>
      <c r="M585" s="242"/>
      <c r="N585" s="243"/>
      <c r="O585" s="243"/>
      <c r="P585" s="243"/>
      <c r="Q585" s="243"/>
      <c r="R585" s="243"/>
      <c r="S585" s="243"/>
      <c r="T585" s="24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5" t="s">
        <v>143</v>
      </c>
      <c r="AU585" s="245" t="s">
        <v>88</v>
      </c>
      <c r="AV585" s="14" t="s">
        <v>86</v>
      </c>
      <c r="AW585" s="14" t="s">
        <v>37</v>
      </c>
      <c r="AX585" s="14" t="s">
        <v>78</v>
      </c>
      <c r="AY585" s="245" t="s">
        <v>133</v>
      </c>
    </row>
    <row r="586" spans="1:51" s="15" customFormat="1" ht="12">
      <c r="A586" s="15"/>
      <c r="B586" s="246"/>
      <c r="C586" s="247"/>
      <c r="D586" s="226" t="s">
        <v>143</v>
      </c>
      <c r="E586" s="248" t="s">
        <v>19</v>
      </c>
      <c r="F586" s="249" t="s">
        <v>146</v>
      </c>
      <c r="G586" s="247"/>
      <c r="H586" s="250">
        <v>3</v>
      </c>
      <c r="I586" s="251"/>
      <c r="J586" s="247"/>
      <c r="K586" s="247"/>
      <c r="L586" s="252"/>
      <c r="M586" s="253"/>
      <c r="N586" s="254"/>
      <c r="O586" s="254"/>
      <c r="P586" s="254"/>
      <c r="Q586" s="254"/>
      <c r="R586" s="254"/>
      <c r="S586" s="254"/>
      <c r="T586" s="25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56" t="s">
        <v>143</v>
      </c>
      <c r="AU586" s="256" t="s">
        <v>88</v>
      </c>
      <c r="AV586" s="15" t="s">
        <v>140</v>
      </c>
      <c r="AW586" s="15" t="s">
        <v>37</v>
      </c>
      <c r="AX586" s="15" t="s">
        <v>86</v>
      </c>
      <c r="AY586" s="256" t="s">
        <v>133</v>
      </c>
    </row>
    <row r="587" spans="1:65" s="2" customFormat="1" ht="16.5" customHeight="1">
      <c r="A587" s="40"/>
      <c r="B587" s="41"/>
      <c r="C587" s="257" t="s">
        <v>739</v>
      </c>
      <c r="D587" s="257" t="s">
        <v>358</v>
      </c>
      <c r="E587" s="258" t="s">
        <v>740</v>
      </c>
      <c r="F587" s="259" t="s">
        <v>741</v>
      </c>
      <c r="G587" s="260" t="s">
        <v>154</v>
      </c>
      <c r="H587" s="261">
        <v>3</v>
      </c>
      <c r="I587" s="262"/>
      <c r="J587" s="263">
        <f>ROUND(I587*H587,2)</f>
        <v>0</v>
      </c>
      <c r="K587" s="259" t="s">
        <v>139</v>
      </c>
      <c r="L587" s="264"/>
      <c r="M587" s="265" t="s">
        <v>19</v>
      </c>
      <c r="N587" s="266" t="s">
        <v>49</v>
      </c>
      <c r="O587" s="86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17" t="s">
        <v>160</v>
      </c>
      <c r="AT587" s="217" t="s">
        <v>358</v>
      </c>
      <c r="AU587" s="217" t="s">
        <v>88</v>
      </c>
      <c r="AY587" s="19" t="s">
        <v>133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9" t="s">
        <v>86</v>
      </c>
      <c r="BK587" s="218">
        <f>ROUND(I587*H587,2)</f>
        <v>0</v>
      </c>
      <c r="BL587" s="19" t="s">
        <v>140</v>
      </c>
      <c r="BM587" s="217" t="s">
        <v>742</v>
      </c>
    </row>
    <row r="588" spans="1:65" s="2" customFormat="1" ht="16.5" customHeight="1">
      <c r="A588" s="40"/>
      <c r="B588" s="41"/>
      <c r="C588" s="206" t="s">
        <v>414</v>
      </c>
      <c r="D588" s="206" t="s">
        <v>135</v>
      </c>
      <c r="E588" s="207" t="s">
        <v>743</v>
      </c>
      <c r="F588" s="208" t="s">
        <v>744</v>
      </c>
      <c r="G588" s="209" t="s">
        <v>154</v>
      </c>
      <c r="H588" s="210">
        <v>3</v>
      </c>
      <c r="I588" s="211"/>
      <c r="J588" s="212">
        <f>ROUND(I588*H588,2)</f>
        <v>0</v>
      </c>
      <c r="K588" s="208" t="s">
        <v>139</v>
      </c>
      <c r="L588" s="46"/>
      <c r="M588" s="213" t="s">
        <v>19</v>
      </c>
      <c r="N588" s="214" t="s">
        <v>49</v>
      </c>
      <c r="O588" s="86"/>
      <c r="P588" s="215">
        <f>O588*H588</f>
        <v>0</v>
      </c>
      <c r="Q588" s="215">
        <v>0</v>
      </c>
      <c r="R588" s="215">
        <f>Q588*H588</f>
        <v>0</v>
      </c>
      <c r="S588" s="215">
        <v>0</v>
      </c>
      <c r="T588" s="21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7" t="s">
        <v>140</v>
      </c>
      <c r="AT588" s="217" t="s">
        <v>135</v>
      </c>
      <c r="AU588" s="217" t="s">
        <v>88</v>
      </c>
      <c r="AY588" s="19" t="s">
        <v>133</v>
      </c>
      <c r="BE588" s="218">
        <f>IF(N588="základní",J588,0)</f>
        <v>0</v>
      </c>
      <c r="BF588" s="218">
        <f>IF(N588="snížená",J588,0)</f>
        <v>0</v>
      </c>
      <c r="BG588" s="218">
        <f>IF(N588="zákl. přenesená",J588,0)</f>
        <v>0</v>
      </c>
      <c r="BH588" s="218">
        <f>IF(N588="sníž. přenesená",J588,0)</f>
        <v>0</v>
      </c>
      <c r="BI588" s="218">
        <f>IF(N588="nulová",J588,0)</f>
        <v>0</v>
      </c>
      <c r="BJ588" s="19" t="s">
        <v>86</v>
      </c>
      <c r="BK588" s="218">
        <f>ROUND(I588*H588,2)</f>
        <v>0</v>
      </c>
      <c r="BL588" s="19" t="s">
        <v>140</v>
      </c>
      <c r="BM588" s="217" t="s">
        <v>745</v>
      </c>
    </row>
    <row r="589" spans="1:47" s="2" customFormat="1" ht="12">
      <c r="A589" s="40"/>
      <c r="B589" s="41"/>
      <c r="C589" s="42"/>
      <c r="D589" s="219" t="s">
        <v>141</v>
      </c>
      <c r="E589" s="42"/>
      <c r="F589" s="220" t="s">
        <v>746</v>
      </c>
      <c r="G589" s="42"/>
      <c r="H589" s="42"/>
      <c r="I589" s="221"/>
      <c r="J589" s="42"/>
      <c r="K589" s="42"/>
      <c r="L589" s="46"/>
      <c r="M589" s="222"/>
      <c r="N589" s="223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141</v>
      </c>
      <c r="AU589" s="19" t="s">
        <v>88</v>
      </c>
    </row>
    <row r="590" spans="1:51" s="13" customFormat="1" ht="12">
      <c r="A590" s="13"/>
      <c r="B590" s="224"/>
      <c r="C590" s="225"/>
      <c r="D590" s="226" t="s">
        <v>143</v>
      </c>
      <c r="E590" s="227" t="s">
        <v>19</v>
      </c>
      <c r="F590" s="228" t="s">
        <v>181</v>
      </c>
      <c r="G590" s="225"/>
      <c r="H590" s="229">
        <v>3</v>
      </c>
      <c r="I590" s="230"/>
      <c r="J590" s="225"/>
      <c r="K590" s="225"/>
      <c r="L590" s="231"/>
      <c r="M590" s="232"/>
      <c r="N590" s="233"/>
      <c r="O590" s="233"/>
      <c r="P590" s="233"/>
      <c r="Q590" s="233"/>
      <c r="R590" s="233"/>
      <c r="S590" s="233"/>
      <c r="T590" s="23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5" t="s">
        <v>143</v>
      </c>
      <c r="AU590" s="235" t="s">
        <v>88</v>
      </c>
      <c r="AV590" s="13" t="s">
        <v>88</v>
      </c>
      <c r="AW590" s="13" t="s">
        <v>37</v>
      </c>
      <c r="AX590" s="13" t="s">
        <v>78</v>
      </c>
      <c r="AY590" s="235" t="s">
        <v>133</v>
      </c>
    </row>
    <row r="591" spans="1:51" s="15" customFormat="1" ht="12">
      <c r="A591" s="15"/>
      <c r="B591" s="246"/>
      <c r="C591" s="247"/>
      <c r="D591" s="226" t="s">
        <v>143</v>
      </c>
      <c r="E591" s="248" t="s">
        <v>19</v>
      </c>
      <c r="F591" s="249" t="s">
        <v>146</v>
      </c>
      <c r="G591" s="247"/>
      <c r="H591" s="250">
        <v>3</v>
      </c>
      <c r="I591" s="251"/>
      <c r="J591" s="247"/>
      <c r="K591" s="247"/>
      <c r="L591" s="252"/>
      <c r="M591" s="253"/>
      <c r="N591" s="254"/>
      <c r="O591" s="254"/>
      <c r="P591" s="254"/>
      <c r="Q591" s="254"/>
      <c r="R591" s="254"/>
      <c r="S591" s="254"/>
      <c r="T591" s="25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56" t="s">
        <v>143</v>
      </c>
      <c r="AU591" s="256" t="s">
        <v>88</v>
      </c>
      <c r="AV591" s="15" t="s">
        <v>140</v>
      </c>
      <c r="AW591" s="15" t="s">
        <v>37</v>
      </c>
      <c r="AX591" s="15" t="s">
        <v>86</v>
      </c>
      <c r="AY591" s="256" t="s">
        <v>133</v>
      </c>
    </row>
    <row r="592" spans="1:65" s="2" customFormat="1" ht="16.5" customHeight="1">
      <c r="A592" s="40"/>
      <c r="B592" s="41"/>
      <c r="C592" s="257" t="s">
        <v>747</v>
      </c>
      <c r="D592" s="257" t="s">
        <v>358</v>
      </c>
      <c r="E592" s="258" t="s">
        <v>748</v>
      </c>
      <c r="F592" s="259" t="s">
        <v>749</v>
      </c>
      <c r="G592" s="260" t="s">
        <v>154</v>
      </c>
      <c r="H592" s="261">
        <v>3</v>
      </c>
      <c r="I592" s="262"/>
      <c r="J592" s="263">
        <f>ROUND(I592*H592,2)</f>
        <v>0</v>
      </c>
      <c r="K592" s="259" t="s">
        <v>139</v>
      </c>
      <c r="L592" s="264"/>
      <c r="M592" s="265" t="s">
        <v>19</v>
      </c>
      <c r="N592" s="266" t="s">
        <v>49</v>
      </c>
      <c r="O592" s="86"/>
      <c r="P592" s="215">
        <f>O592*H592</f>
        <v>0</v>
      </c>
      <c r="Q592" s="215">
        <v>0</v>
      </c>
      <c r="R592" s="215">
        <f>Q592*H592</f>
        <v>0</v>
      </c>
      <c r="S592" s="215">
        <v>0</v>
      </c>
      <c r="T592" s="21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17" t="s">
        <v>160</v>
      </c>
      <c r="AT592" s="217" t="s">
        <v>358</v>
      </c>
      <c r="AU592" s="217" t="s">
        <v>88</v>
      </c>
      <c r="AY592" s="19" t="s">
        <v>133</v>
      </c>
      <c r="BE592" s="218">
        <f>IF(N592="základní",J592,0)</f>
        <v>0</v>
      </c>
      <c r="BF592" s="218">
        <f>IF(N592="snížená",J592,0)</f>
        <v>0</v>
      </c>
      <c r="BG592" s="218">
        <f>IF(N592="zákl. přenesená",J592,0)</f>
        <v>0</v>
      </c>
      <c r="BH592" s="218">
        <f>IF(N592="sníž. přenesená",J592,0)</f>
        <v>0</v>
      </c>
      <c r="BI592" s="218">
        <f>IF(N592="nulová",J592,0)</f>
        <v>0</v>
      </c>
      <c r="BJ592" s="19" t="s">
        <v>86</v>
      </c>
      <c r="BK592" s="218">
        <f>ROUND(I592*H592,2)</f>
        <v>0</v>
      </c>
      <c r="BL592" s="19" t="s">
        <v>140</v>
      </c>
      <c r="BM592" s="217" t="s">
        <v>750</v>
      </c>
    </row>
    <row r="593" spans="1:65" s="2" customFormat="1" ht="16.5" customHeight="1">
      <c r="A593" s="40"/>
      <c r="B593" s="41"/>
      <c r="C593" s="206" t="s">
        <v>420</v>
      </c>
      <c r="D593" s="206" t="s">
        <v>135</v>
      </c>
      <c r="E593" s="207" t="s">
        <v>751</v>
      </c>
      <c r="F593" s="208" t="s">
        <v>752</v>
      </c>
      <c r="G593" s="209" t="s">
        <v>154</v>
      </c>
      <c r="H593" s="210">
        <v>3</v>
      </c>
      <c r="I593" s="211"/>
      <c r="J593" s="212">
        <f>ROUND(I593*H593,2)</f>
        <v>0</v>
      </c>
      <c r="K593" s="208" t="s">
        <v>139</v>
      </c>
      <c r="L593" s="46"/>
      <c r="M593" s="213" t="s">
        <v>19</v>
      </c>
      <c r="N593" s="214" t="s">
        <v>49</v>
      </c>
      <c r="O593" s="86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140</v>
      </c>
      <c r="AT593" s="217" t="s">
        <v>135</v>
      </c>
      <c r="AU593" s="217" t="s">
        <v>88</v>
      </c>
      <c r="AY593" s="19" t="s">
        <v>133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9" t="s">
        <v>86</v>
      </c>
      <c r="BK593" s="218">
        <f>ROUND(I593*H593,2)</f>
        <v>0</v>
      </c>
      <c r="BL593" s="19" t="s">
        <v>140</v>
      </c>
      <c r="BM593" s="217" t="s">
        <v>753</v>
      </c>
    </row>
    <row r="594" spans="1:47" s="2" customFormat="1" ht="12">
      <c r="A594" s="40"/>
      <c r="B594" s="41"/>
      <c r="C594" s="42"/>
      <c r="D594" s="219" t="s">
        <v>141</v>
      </c>
      <c r="E594" s="42"/>
      <c r="F594" s="220" t="s">
        <v>754</v>
      </c>
      <c r="G594" s="42"/>
      <c r="H594" s="42"/>
      <c r="I594" s="221"/>
      <c r="J594" s="42"/>
      <c r="K594" s="42"/>
      <c r="L594" s="46"/>
      <c r="M594" s="222"/>
      <c r="N594" s="223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141</v>
      </c>
      <c r="AU594" s="19" t="s">
        <v>88</v>
      </c>
    </row>
    <row r="595" spans="1:51" s="13" customFormat="1" ht="12">
      <c r="A595" s="13"/>
      <c r="B595" s="224"/>
      <c r="C595" s="225"/>
      <c r="D595" s="226" t="s">
        <v>143</v>
      </c>
      <c r="E595" s="227" t="s">
        <v>19</v>
      </c>
      <c r="F595" s="228" t="s">
        <v>181</v>
      </c>
      <c r="G595" s="225"/>
      <c r="H595" s="229">
        <v>3</v>
      </c>
      <c r="I595" s="230"/>
      <c r="J595" s="225"/>
      <c r="K595" s="225"/>
      <c r="L595" s="231"/>
      <c r="M595" s="232"/>
      <c r="N595" s="233"/>
      <c r="O595" s="233"/>
      <c r="P595" s="233"/>
      <c r="Q595" s="233"/>
      <c r="R595" s="233"/>
      <c r="S595" s="233"/>
      <c r="T595" s="23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5" t="s">
        <v>143</v>
      </c>
      <c r="AU595" s="235" t="s">
        <v>88</v>
      </c>
      <c r="AV595" s="13" t="s">
        <v>88</v>
      </c>
      <c r="AW595" s="13" t="s">
        <v>37</v>
      </c>
      <c r="AX595" s="13" t="s">
        <v>78</v>
      </c>
      <c r="AY595" s="235" t="s">
        <v>133</v>
      </c>
    </row>
    <row r="596" spans="1:51" s="15" customFormat="1" ht="12">
      <c r="A596" s="15"/>
      <c r="B596" s="246"/>
      <c r="C596" s="247"/>
      <c r="D596" s="226" t="s">
        <v>143</v>
      </c>
      <c r="E596" s="248" t="s">
        <v>19</v>
      </c>
      <c r="F596" s="249" t="s">
        <v>146</v>
      </c>
      <c r="G596" s="247"/>
      <c r="H596" s="250">
        <v>3</v>
      </c>
      <c r="I596" s="251"/>
      <c r="J596" s="247"/>
      <c r="K596" s="247"/>
      <c r="L596" s="252"/>
      <c r="M596" s="253"/>
      <c r="N596" s="254"/>
      <c r="O596" s="254"/>
      <c r="P596" s="254"/>
      <c r="Q596" s="254"/>
      <c r="R596" s="254"/>
      <c r="S596" s="254"/>
      <c r="T596" s="25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56" t="s">
        <v>143</v>
      </c>
      <c r="AU596" s="256" t="s">
        <v>88</v>
      </c>
      <c r="AV596" s="15" t="s">
        <v>140</v>
      </c>
      <c r="AW596" s="15" t="s">
        <v>37</v>
      </c>
      <c r="AX596" s="15" t="s">
        <v>86</v>
      </c>
      <c r="AY596" s="256" t="s">
        <v>133</v>
      </c>
    </row>
    <row r="597" spans="1:65" s="2" customFormat="1" ht="16.5" customHeight="1">
      <c r="A597" s="40"/>
      <c r="B597" s="41"/>
      <c r="C597" s="257" t="s">
        <v>755</v>
      </c>
      <c r="D597" s="257" t="s">
        <v>358</v>
      </c>
      <c r="E597" s="258" t="s">
        <v>756</v>
      </c>
      <c r="F597" s="259" t="s">
        <v>757</v>
      </c>
      <c r="G597" s="260" t="s">
        <v>154</v>
      </c>
      <c r="H597" s="261">
        <v>3</v>
      </c>
      <c r="I597" s="262"/>
      <c r="J597" s="263">
        <f>ROUND(I597*H597,2)</f>
        <v>0</v>
      </c>
      <c r="K597" s="259" t="s">
        <v>139</v>
      </c>
      <c r="L597" s="264"/>
      <c r="M597" s="265" t="s">
        <v>19</v>
      </c>
      <c r="N597" s="266" t="s">
        <v>49</v>
      </c>
      <c r="O597" s="86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7" t="s">
        <v>160</v>
      </c>
      <c r="AT597" s="217" t="s">
        <v>358</v>
      </c>
      <c r="AU597" s="217" t="s">
        <v>88</v>
      </c>
      <c r="AY597" s="19" t="s">
        <v>133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9" t="s">
        <v>86</v>
      </c>
      <c r="BK597" s="218">
        <f>ROUND(I597*H597,2)</f>
        <v>0</v>
      </c>
      <c r="BL597" s="19" t="s">
        <v>140</v>
      </c>
      <c r="BM597" s="217" t="s">
        <v>758</v>
      </c>
    </row>
    <row r="598" spans="1:65" s="2" customFormat="1" ht="16.5" customHeight="1">
      <c r="A598" s="40"/>
      <c r="B598" s="41"/>
      <c r="C598" s="257" t="s">
        <v>426</v>
      </c>
      <c r="D598" s="257" t="s">
        <v>358</v>
      </c>
      <c r="E598" s="258" t="s">
        <v>759</v>
      </c>
      <c r="F598" s="259" t="s">
        <v>760</v>
      </c>
      <c r="G598" s="260" t="s">
        <v>154</v>
      </c>
      <c r="H598" s="261">
        <v>3</v>
      </c>
      <c r="I598" s="262"/>
      <c r="J598" s="263">
        <f>ROUND(I598*H598,2)</f>
        <v>0</v>
      </c>
      <c r="K598" s="259" t="s">
        <v>19</v>
      </c>
      <c r="L598" s="264"/>
      <c r="M598" s="265" t="s">
        <v>19</v>
      </c>
      <c r="N598" s="266" t="s">
        <v>49</v>
      </c>
      <c r="O598" s="86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17" t="s">
        <v>160</v>
      </c>
      <c r="AT598" s="217" t="s">
        <v>358</v>
      </c>
      <c r="AU598" s="217" t="s">
        <v>88</v>
      </c>
      <c r="AY598" s="19" t="s">
        <v>133</v>
      </c>
      <c r="BE598" s="218">
        <f>IF(N598="základní",J598,0)</f>
        <v>0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9" t="s">
        <v>86</v>
      </c>
      <c r="BK598" s="218">
        <f>ROUND(I598*H598,2)</f>
        <v>0</v>
      </c>
      <c r="BL598" s="19" t="s">
        <v>140</v>
      </c>
      <c r="BM598" s="217" t="s">
        <v>199</v>
      </c>
    </row>
    <row r="599" spans="1:65" s="2" customFormat="1" ht="16.5" customHeight="1">
      <c r="A599" s="40"/>
      <c r="B599" s="41"/>
      <c r="C599" s="257" t="s">
        <v>761</v>
      </c>
      <c r="D599" s="257" t="s">
        <v>358</v>
      </c>
      <c r="E599" s="258" t="s">
        <v>762</v>
      </c>
      <c r="F599" s="259" t="s">
        <v>763</v>
      </c>
      <c r="G599" s="260" t="s">
        <v>154</v>
      </c>
      <c r="H599" s="261">
        <v>3</v>
      </c>
      <c r="I599" s="262"/>
      <c r="J599" s="263">
        <f>ROUND(I599*H599,2)</f>
        <v>0</v>
      </c>
      <c r="K599" s="259" t="s">
        <v>139</v>
      </c>
      <c r="L599" s="264"/>
      <c r="M599" s="265" t="s">
        <v>19</v>
      </c>
      <c r="N599" s="266" t="s">
        <v>49</v>
      </c>
      <c r="O599" s="86"/>
      <c r="P599" s="215">
        <f>O599*H599</f>
        <v>0</v>
      </c>
      <c r="Q599" s="215">
        <v>0</v>
      </c>
      <c r="R599" s="215">
        <f>Q599*H599</f>
        <v>0</v>
      </c>
      <c r="S599" s="215">
        <v>0</v>
      </c>
      <c r="T599" s="216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7" t="s">
        <v>160</v>
      </c>
      <c r="AT599" s="217" t="s">
        <v>358</v>
      </c>
      <c r="AU599" s="217" t="s">
        <v>88</v>
      </c>
      <c r="AY599" s="19" t="s">
        <v>133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9" t="s">
        <v>86</v>
      </c>
      <c r="BK599" s="218">
        <f>ROUND(I599*H599,2)</f>
        <v>0</v>
      </c>
      <c r="BL599" s="19" t="s">
        <v>140</v>
      </c>
      <c r="BM599" s="217" t="s">
        <v>764</v>
      </c>
    </row>
    <row r="600" spans="1:65" s="2" customFormat="1" ht="16.5" customHeight="1">
      <c r="A600" s="40"/>
      <c r="B600" s="41"/>
      <c r="C600" s="206" t="s">
        <v>430</v>
      </c>
      <c r="D600" s="206" t="s">
        <v>135</v>
      </c>
      <c r="E600" s="207" t="s">
        <v>765</v>
      </c>
      <c r="F600" s="208" t="s">
        <v>766</v>
      </c>
      <c r="G600" s="209" t="s">
        <v>154</v>
      </c>
      <c r="H600" s="210">
        <v>3</v>
      </c>
      <c r="I600" s="211"/>
      <c r="J600" s="212">
        <f>ROUND(I600*H600,2)</f>
        <v>0</v>
      </c>
      <c r="K600" s="208" t="s">
        <v>139</v>
      </c>
      <c r="L600" s="46"/>
      <c r="M600" s="213" t="s">
        <v>19</v>
      </c>
      <c r="N600" s="214" t="s">
        <v>49</v>
      </c>
      <c r="O600" s="86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17" t="s">
        <v>140</v>
      </c>
      <c r="AT600" s="217" t="s">
        <v>135</v>
      </c>
      <c r="AU600" s="217" t="s">
        <v>88</v>
      </c>
      <c r="AY600" s="19" t="s">
        <v>133</v>
      </c>
      <c r="BE600" s="218">
        <f>IF(N600="základní",J600,0)</f>
        <v>0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9" t="s">
        <v>86</v>
      </c>
      <c r="BK600" s="218">
        <f>ROUND(I600*H600,2)</f>
        <v>0</v>
      </c>
      <c r="BL600" s="19" t="s">
        <v>140</v>
      </c>
      <c r="BM600" s="217" t="s">
        <v>767</v>
      </c>
    </row>
    <row r="601" spans="1:47" s="2" customFormat="1" ht="12">
      <c r="A601" s="40"/>
      <c r="B601" s="41"/>
      <c r="C601" s="42"/>
      <c r="D601" s="219" t="s">
        <v>141</v>
      </c>
      <c r="E601" s="42"/>
      <c r="F601" s="220" t="s">
        <v>768</v>
      </c>
      <c r="G601" s="42"/>
      <c r="H601" s="42"/>
      <c r="I601" s="221"/>
      <c r="J601" s="42"/>
      <c r="K601" s="42"/>
      <c r="L601" s="46"/>
      <c r="M601" s="222"/>
      <c r="N601" s="223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141</v>
      </c>
      <c r="AU601" s="19" t="s">
        <v>88</v>
      </c>
    </row>
    <row r="602" spans="1:51" s="13" customFormat="1" ht="12">
      <c r="A602" s="13"/>
      <c r="B602" s="224"/>
      <c r="C602" s="225"/>
      <c r="D602" s="226" t="s">
        <v>143</v>
      </c>
      <c r="E602" s="227" t="s">
        <v>19</v>
      </c>
      <c r="F602" s="228" t="s">
        <v>181</v>
      </c>
      <c r="G602" s="225"/>
      <c r="H602" s="229">
        <v>3</v>
      </c>
      <c r="I602" s="230"/>
      <c r="J602" s="225"/>
      <c r="K602" s="225"/>
      <c r="L602" s="231"/>
      <c r="M602" s="232"/>
      <c r="N602" s="233"/>
      <c r="O602" s="233"/>
      <c r="P602" s="233"/>
      <c r="Q602" s="233"/>
      <c r="R602" s="233"/>
      <c r="S602" s="233"/>
      <c r="T602" s="23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5" t="s">
        <v>143</v>
      </c>
      <c r="AU602" s="235" t="s">
        <v>88</v>
      </c>
      <c r="AV602" s="13" t="s">
        <v>88</v>
      </c>
      <c r="AW602" s="13" t="s">
        <v>37</v>
      </c>
      <c r="AX602" s="13" t="s">
        <v>78</v>
      </c>
      <c r="AY602" s="235" t="s">
        <v>133</v>
      </c>
    </row>
    <row r="603" spans="1:51" s="14" customFormat="1" ht="12">
      <c r="A603" s="14"/>
      <c r="B603" s="236"/>
      <c r="C603" s="237"/>
      <c r="D603" s="226" t="s">
        <v>143</v>
      </c>
      <c r="E603" s="238" t="s">
        <v>19</v>
      </c>
      <c r="F603" s="239" t="s">
        <v>145</v>
      </c>
      <c r="G603" s="237"/>
      <c r="H603" s="238" t="s">
        <v>19</v>
      </c>
      <c r="I603" s="240"/>
      <c r="J603" s="237"/>
      <c r="K603" s="237"/>
      <c r="L603" s="241"/>
      <c r="M603" s="242"/>
      <c r="N603" s="243"/>
      <c r="O603" s="243"/>
      <c r="P603" s="243"/>
      <c r="Q603" s="243"/>
      <c r="R603" s="243"/>
      <c r="S603" s="243"/>
      <c r="T603" s="24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5" t="s">
        <v>143</v>
      </c>
      <c r="AU603" s="245" t="s">
        <v>88</v>
      </c>
      <c r="AV603" s="14" t="s">
        <v>86</v>
      </c>
      <c r="AW603" s="14" t="s">
        <v>37</v>
      </c>
      <c r="AX603" s="14" t="s">
        <v>78</v>
      </c>
      <c r="AY603" s="245" t="s">
        <v>133</v>
      </c>
    </row>
    <row r="604" spans="1:51" s="15" customFormat="1" ht="12">
      <c r="A604" s="15"/>
      <c r="B604" s="246"/>
      <c r="C604" s="247"/>
      <c r="D604" s="226" t="s">
        <v>143</v>
      </c>
      <c r="E604" s="248" t="s">
        <v>19</v>
      </c>
      <c r="F604" s="249" t="s">
        <v>146</v>
      </c>
      <c r="G604" s="247"/>
      <c r="H604" s="250">
        <v>3</v>
      </c>
      <c r="I604" s="251"/>
      <c r="J604" s="247"/>
      <c r="K604" s="247"/>
      <c r="L604" s="252"/>
      <c r="M604" s="253"/>
      <c r="N604" s="254"/>
      <c r="O604" s="254"/>
      <c r="P604" s="254"/>
      <c r="Q604" s="254"/>
      <c r="R604" s="254"/>
      <c r="S604" s="254"/>
      <c r="T604" s="25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56" t="s">
        <v>143</v>
      </c>
      <c r="AU604" s="256" t="s">
        <v>88</v>
      </c>
      <c r="AV604" s="15" t="s">
        <v>140</v>
      </c>
      <c r="AW604" s="15" t="s">
        <v>37</v>
      </c>
      <c r="AX604" s="15" t="s">
        <v>86</v>
      </c>
      <c r="AY604" s="256" t="s">
        <v>133</v>
      </c>
    </row>
    <row r="605" spans="1:65" s="2" customFormat="1" ht="16.5" customHeight="1">
      <c r="A605" s="40"/>
      <c r="B605" s="41"/>
      <c r="C605" s="257" t="s">
        <v>769</v>
      </c>
      <c r="D605" s="257" t="s">
        <v>358</v>
      </c>
      <c r="E605" s="258" t="s">
        <v>770</v>
      </c>
      <c r="F605" s="259" t="s">
        <v>771</v>
      </c>
      <c r="G605" s="260" t="s">
        <v>154</v>
      </c>
      <c r="H605" s="261">
        <v>3</v>
      </c>
      <c r="I605" s="262"/>
      <c r="J605" s="263">
        <f>ROUND(I605*H605,2)</f>
        <v>0</v>
      </c>
      <c r="K605" s="259" t="s">
        <v>139</v>
      </c>
      <c r="L605" s="264"/>
      <c r="M605" s="265" t="s">
        <v>19</v>
      </c>
      <c r="N605" s="266" t="s">
        <v>49</v>
      </c>
      <c r="O605" s="86"/>
      <c r="P605" s="215">
        <f>O605*H605</f>
        <v>0</v>
      </c>
      <c r="Q605" s="215">
        <v>0</v>
      </c>
      <c r="R605" s="215">
        <f>Q605*H605</f>
        <v>0</v>
      </c>
      <c r="S605" s="215">
        <v>0</v>
      </c>
      <c r="T605" s="216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17" t="s">
        <v>160</v>
      </c>
      <c r="AT605" s="217" t="s">
        <v>358</v>
      </c>
      <c r="AU605" s="217" t="s">
        <v>88</v>
      </c>
      <c r="AY605" s="19" t="s">
        <v>133</v>
      </c>
      <c r="BE605" s="218">
        <f>IF(N605="základní",J605,0)</f>
        <v>0</v>
      </c>
      <c r="BF605" s="218">
        <f>IF(N605="snížená",J605,0)</f>
        <v>0</v>
      </c>
      <c r="BG605" s="218">
        <f>IF(N605="zákl. přenesená",J605,0)</f>
        <v>0</v>
      </c>
      <c r="BH605" s="218">
        <f>IF(N605="sníž. přenesená",J605,0)</f>
        <v>0</v>
      </c>
      <c r="BI605" s="218">
        <f>IF(N605="nulová",J605,0)</f>
        <v>0</v>
      </c>
      <c r="BJ605" s="19" t="s">
        <v>86</v>
      </c>
      <c r="BK605" s="218">
        <f>ROUND(I605*H605,2)</f>
        <v>0</v>
      </c>
      <c r="BL605" s="19" t="s">
        <v>140</v>
      </c>
      <c r="BM605" s="217" t="s">
        <v>772</v>
      </c>
    </row>
    <row r="606" spans="1:65" s="2" customFormat="1" ht="16.5" customHeight="1">
      <c r="A606" s="40"/>
      <c r="B606" s="41"/>
      <c r="C606" s="257" t="s">
        <v>435</v>
      </c>
      <c r="D606" s="257" t="s">
        <v>358</v>
      </c>
      <c r="E606" s="258" t="s">
        <v>773</v>
      </c>
      <c r="F606" s="259" t="s">
        <v>774</v>
      </c>
      <c r="G606" s="260" t="s">
        <v>154</v>
      </c>
      <c r="H606" s="261">
        <v>3</v>
      </c>
      <c r="I606" s="262"/>
      <c r="J606" s="263">
        <f>ROUND(I606*H606,2)</f>
        <v>0</v>
      </c>
      <c r="K606" s="259" t="s">
        <v>139</v>
      </c>
      <c r="L606" s="264"/>
      <c r="M606" s="265" t="s">
        <v>19</v>
      </c>
      <c r="N606" s="266" t="s">
        <v>49</v>
      </c>
      <c r="O606" s="86"/>
      <c r="P606" s="215">
        <f>O606*H606</f>
        <v>0</v>
      </c>
      <c r="Q606" s="215">
        <v>0</v>
      </c>
      <c r="R606" s="215">
        <f>Q606*H606</f>
        <v>0</v>
      </c>
      <c r="S606" s="215">
        <v>0</v>
      </c>
      <c r="T606" s="21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7" t="s">
        <v>160</v>
      </c>
      <c r="AT606" s="217" t="s">
        <v>358</v>
      </c>
      <c r="AU606" s="217" t="s">
        <v>88</v>
      </c>
      <c r="AY606" s="19" t="s">
        <v>133</v>
      </c>
      <c r="BE606" s="218">
        <f>IF(N606="základní",J606,0)</f>
        <v>0</v>
      </c>
      <c r="BF606" s="218">
        <f>IF(N606="snížená",J606,0)</f>
        <v>0</v>
      </c>
      <c r="BG606" s="218">
        <f>IF(N606="zákl. přenesená",J606,0)</f>
        <v>0</v>
      </c>
      <c r="BH606" s="218">
        <f>IF(N606="sníž. přenesená",J606,0)</f>
        <v>0</v>
      </c>
      <c r="BI606" s="218">
        <f>IF(N606="nulová",J606,0)</f>
        <v>0</v>
      </c>
      <c r="BJ606" s="19" t="s">
        <v>86</v>
      </c>
      <c r="BK606" s="218">
        <f>ROUND(I606*H606,2)</f>
        <v>0</v>
      </c>
      <c r="BL606" s="19" t="s">
        <v>140</v>
      </c>
      <c r="BM606" s="217" t="s">
        <v>775</v>
      </c>
    </row>
    <row r="607" spans="1:65" s="2" customFormat="1" ht="16.5" customHeight="1">
      <c r="A607" s="40"/>
      <c r="B607" s="41"/>
      <c r="C607" s="206" t="s">
        <v>776</v>
      </c>
      <c r="D607" s="206" t="s">
        <v>135</v>
      </c>
      <c r="E607" s="207" t="s">
        <v>777</v>
      </c>
      <c r="F607" s="208" t="s">
        <v>778</v>
      </c>
      <c r="G607" s="209" t="s">
        <v>154</v>
      </c>
      <c r="H607" s="210">
        <v>10</v>
      </c>
      <c r="I607" s="211"/>
      <c r="J607" s="212">
        <f>ROUND(I607*H607,2)</f>
        <v>0</v>
      </c>
      <c r="K607" s="208" t="s">
        <v>139</v>
      </c>
      <c r="L607" s="46"/>
      <c r="M607" s="213" t="s">
        <v>19</v>
      </c>
      <c r="N607" s="214" t="s">
        <v>49</v>
      </c>
      <c r="O607" s="86"/>
      <c r="P607" s="215">
        <f>O607*H607</f>
        <v>0</v>
      </c>
      <c r="Q607" s="215">
        <v>0</v>
      </c>
      <c r="R607" s="215">
        <f>Q607*H607</f>
        <v>0</v>
      </c>
      <c r="S607" s="215">
        <v>0</v>
      </c>
      <c r="T607" s="216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7" t="s">
        <v>140</v>
      </c>
      <c r="AT607" s="217" t="s">
        <v>135</v>
      </c>
      <c r="AU607" s="217" t="s">
        <v>88</v>
      </c>
      <c r="AY607" s="19" t="s">
        <v>133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9" t="s">
        <v>86</v>
      </c>
      <c r="BK607" s="218">
        <f>ROUND(I607*H607,2)</f>
        <v>0</v>
      </c>
      <c r="BL607" s="19" t="s">
        <v>140</v>
      </c>
      <c r="BM607" s="217" t="s">
        <v>779</v>
      </c>
    </row>
    <row r="608" spans="1:47" s="2" customFormat="1" ht="12">
      <c r="A608" s="40"/>
      <c r="B608" s="41"/>
      <c r="C608" s="42"/>
      <c r="D608" s="219" t="s">
        <v>141</v>
      </c>
      <c r="E608" s="42"/>
      <c r="F608" s="220" t="s">
        <v>780</v>
      </c>
      <c r="G608" s="42"/>
      <c r="H608" s="42"/>
      <c r="I608" s="221"/>
      <c r="J608" s="42"/>
      <c r="K608" s="42"/>
      <c r="L608" s="46"/>
      <c r="M608" s="222"/>
      <c r="N608" s="223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141</v>
      </c>
      <c r="AU608" s="19" t="s">
        <v>88</v>
      </c>
    </row>
    <row r="609" spans="1:51" s="13" customFormat="1" ht="12">
      <c r="A609" s="13"/>
      <c r="B609" s="224"/>
      <c r="C609" s="225"/>
      <c r="D609" s="226" t="s">
        <v>143</v>
      </c>
      <c r="E609" s="227" t="s">
        <v>19</v>
      </c>
      <c r="F609" s="228" t="s">
        <v>165</v>
      </c>
      <c r="G609" s="225"/>
      <c r="H609" s="229">
        <v>10</v>
      </c>
      <c r="I609" s="230"/>
      <c r="J609" s="225"/>
      <c r="K609" s="225"/>
      <c r="L609" s="231"/>
      <c r="M609" s="232"/>
      <c r="N609" s="233"/>
      <c r="O609" s="233"/>
      <c r="P609" s="233"/>
      <c r="Q609" s="233"/>
      <c r="R609" s="233"/>
      <c r="S609" s="233"/>
      <c r="T609" s="23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5" t="s">
        <v>143</v>
      </c>
      <c r="AU609" s="235" t="s">
        <v>88</v>
      </c>
      <c r="AV609" s="13" t="s">
        <v>88</v>
      </c>
      <c r="AW609" s="13" t="s">
        <v>37</v>
      </c>
      <c r="AX609" s="13" t="s">
        <v>78</v>
      </c>
      <c r="AY609" s="235" t="s">
        <v>133</v>
      </c>
    </row>
    <row r="610" spans="1:51" s="14" customFormat="1" ht="12">
      <c r="A610" s="14"/>
      <c r="B610" s="236"/>
      <c r="C610" s="237"/>
      <c r="D610" s="226" t="s">
        <v>143</v>
      </c>
      <c r="E610" s="238" t="s">
        <v>19</v>
      </c>
      <c r="F610" s="239" t="s">
        <v>145</v>
      </c>
      <c r="G610" s="237"/>
      <c r="H610" s="238" t="s">
        <v>19</v>
      </c>
      <c r="I610" s="240"/>
      <c r="J610" s="237"/>
      <c r="K610" s="237"/>
      <c r="L610" s="241"/>
      <c r="M610" s="242"/>
      <c r="N610" s="243"/>
      <c r="O610" s="243"/>
      <c r="P610" s="243"/>
      <c r="Q610" s="243"/>
      <c r="R610" s="243"/>
      <c r="S610" s="243"/>
      <c r="T610" s="24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5" t="s">
        <v>143</v>
      </c>
      <c r="AU610" s="245" t="s">
        <v>88</v>
      </c>
      <c r="AV610" s="14" t="s">
        <v>86</v>
      </c>
      <c r="AW610" s="14" t="s">
        <v>37</v>
      </c>
      <c r="AX610" s="14" t="s">
        <v>78</v>
      </c>
      <c r="AY610" s="245" t="s">
        <v>133</v>
      </c>
    </row>
    <row r="611" spans="1:51" s="15" customFormat="1" ht="12">
      <c r="A611" s="15"/>
      <c r="B611" s="246"/>
      <c r="C611" s="247"/>
      <c r="D611" s="226" t="s">
        <v>143</v>
      </c>
      <c r="E611" s="248" t="s">
        <v>19</v>
      </c>
      <c r="F611" s="249" t="s">
        <v>146</v>
      </c>
      <c r="G611" s="247"/>
      <c r="H611" s="250">
        <v>10</v>
      </c>
      <c r="I611" s="251"/>
      <c r="J611" s="247"/>
      <c r="K611" s="247"/>
      <c r="L611" s="252"/>
      <c r="M611" s="253"/>
      <c r="N611" s="254"/>
      <c r="O611" s="254"/>
      <c r="P611" s="254"/>
      <c r="Q611" s="254"/>
      <c r="R611" s="254"/>
      <c r="S611" s="254"/>
      <c r="T611" s="25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56" t="s">
        <v>143</v>
      </c>
      <c r="AU611" s="256" t="s">
        <v>88</v>
      </c>
      <c r="AV611" s="15" t="s">
        <v>140</v>
      </c>
      <c r="AW611" s="15" t="s">
        <v>37</v>
      </c>
      <c r="AX611" s="15" t="s">
        <v>86</v>
      </c>
      <c r="AY611" s="256" t="s">
        <v>133</v>
      </c>
    </row>
    <row r="612" spans="1:63" s="12" customFormat="1" ht="22.8" customHeight="1">
      <c r="A612" s="12"/>
      <c r="B612" s="190"/>
      <c r="C612" s="191"/>
      <c r="D612" s="192" t="s">
        <v>77</v>
      </c>
      <c r="E612" s="204" t="s">
        <v>217</v>
      </c>
      <c r="F612" s="204" t="s">
        <v>781</v>
      </c>
      <c r="G612" s="191"/>
      <c r="H612" s="191"/>
      <c r="I612" s="194"/>
      <c r="J612" s="205">
        <f>BK612</f>
        <v>0</v>
      </c>
      <c r="K612" s="191"/>
      <c r="L612" s="196"/>
      <c r="M612" s="197"/>
      <c r="N612" s="198"/>
      <c r="O612" s="198"/>
      <c r="P612" s="199">
        <f>SUM(P613:P786)</f>
        <v>0</v>
      </c>
      <c r="Q612" s="198"/>
      <c r="R612" s="199">
        <f>SUM(R613:R786)</f>
        <v>0</v>
      </c>
      <c r="S612" s="198"/>
      <c r="T612" s="200">
        <f>SUM(T613:T786)</f>
        <v>0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201" t="s">
        <v>86</v>
      </c>
      <c r="AT612" s="202" t="s">
        <v>77</v>
      </c>
      <c r="AU612" s="202" t="s">
        <v>86</v>
      </c>
      <c r="AY612" s="201" t="s">
        <v>133</v>
      </c>
      <c r="BK612" s="203">
        <f>SUM(BK613:BK786)</f>
        <v>0</v>
      </c>
    </row>
    <row r="613" spans="1:65" s="2" customFormat="1" ht="16.5" customHeight="1">
      <c r="A613" s="40"/>
      <c r="B613" s="41"/>
      <c r="C613" s="206" t="s">
        <v>441</v>
      </c>
      <c r="D613" s="206" t="s">
        <v>135</v>
      </c>
      <c r="E613" s="207" t="s">
        <v>782</v>
      </c>
      <c r="F613" s="208" t="s">
        <v>783</v>
      </c>
      <c r="G613" s="209" t="s">
        <v>154</v>
      </c>
      <c r="H613" s="210">
        <v>2</v>
      </c>
      <c r="I613" s="211"/>
      <c r="J613" s="212">
        <f>ROUND(I613*H613,2)</f>
        <v>0</v>
      </c>
      <c r="K613" s="208" t="s">
        <v>139</v>
      </c>
      <c r="L613" s="46"/>
      <c r="M613" s="213" t="s">
        <v>19</v>
      </c>
      <c r="N613" s="214" t="s">
        <v>49</v>
      </c>
      <c r="O613" s="86"/>
      <c r="P613" s="215">
        <f>O613*H613</f>
        <v>0</v>
      </c>
      <c r="Q613" s="215">
        <v>0</v>
      </c>
      <c r="R613" s="215">
        <f>Q613*H613</f>
        <v>0</v>
      </c>
      <c r="S613" s="215">
        <v>0</v>
      </c>
      <c r="T613" s="216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17" t="s">
        <v>140</v>
      </c>
      <c r="AT613" s="217" t="s">
        <v>135</v>
      </c>
      <c r="AU613" s="217" t="s">
        <v>88</v>
      </c>
      <c r="AY613" s="19" t="s">
        <v>133</v>
      </c>
      <c r="BE613" s="218">
        <f>IF(N613="základní",J613,0)</f>
        <v>0</v>
      </c>
      <c r="BF613" s="218">
        <f>IF(N613="snížená",J613,0)</f>
        <v>0</v>
      </c>
      <c r="BG613" s="218">
        <f>IF(N613="zákl. přenesená",J613,0)</f>
        <v>0</v>
      </c>
      <c r="BH613" s="218">
        <f>IF(N613="sníž. přenesená",J613,0)</f>
        <v>0</v>
      </c>
      <c r="BI613" s="218">
        <f>IF(N613="nulová",J613,0)</f>
        <v>0</v>
      </c>
      <c r="BJ613" s="19" t="s">
        <v>86</v>
      </c>
      <c r="BK613" s="218">
        <f>ROUND(I613*H613,2)</f>
        <v>0</v>
      </c>
      <c r="BL613" s="19" t="s">
        <v>140</v>
      </c>
      <c r="BM613" s="217" t="s">
        <v>784</v>
      </c>
    </row>
    <row r="614" spans="1:47" s="2" customFormat="1" ht="12">
      <c r="A614" s="40"/>
      <c r="B614" s="41"/>
      <c r="C614" s="42"/>
      <c r="D614" s="219" t="s">
        <v>141</v>
      </c>
      <c r="E614" s="42"/>
      <c r="F614" s="220" t="s">
        <v>785</v>
      </c>
      <c r="G614" s="42"/>
      <c r="H614" s="42"/>
      <c r="I614" s="221"/>
      <c r="J614" s="42"/>
      <c r="K614" s="42"/>
      <c r="L614" s="46"/>
      <c r="M614" s="222"/>
      <c r="N614" s="223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141</v>
      </c>
      <c r="AU614" s="19" t="s">
        <v>88</v>
      </c>
    </row>
    <row r="615" spans="1:51" s="13" customFormat="1" ht="12">
      <c r="A615" s="13"/>
      <c r="B615" s="224"/>
      <c r="C615" s="225"/>
      <c r="D615" s="226" t="s">
        <v>143</v>
      </c>
      <c r="E615" s="227" t="s">
        <v>19</v>
      </c>
      <c r="F615" s="228" t="s">
        <v>88</v>
      </c>
      <c r="G615" s="225"/>
      <c r="H615" s="229">
        <v>2</v>
      </c>
      <c r="I615" s="230"/>
      <c r="J615" s="225"/>
      <c r="K615" s="225"/>
      <c r="L615" s="231"/>
      <c r="M615" s="232"/>
      <c r="N615" s="233"/>
      <c r="O615" s="233"/>
      <c r="P615" s="233"/>
      <c r="Q615" s="233"/>
      <c r="R615" s="233"/>
      <c r="S615" s="233"/>
      <c r="T615" s="23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5" t="s">
        <v>143</v>
      </c>
      <c r="AU615" s="235" t="s">
        <v>88</v>
      </c>
      <c r="AV615" s="13" t="s">
        <v>88</v>
      </c>
      <c r="AW615" s="13" t="s">
        <v>37</v>
      </c>
      <c r="AX615" s="13" t="s">
        <v>78</v>
      </c>
      <c r="AY615" s="235" t="s">
        <v>133</v>
      </c>
    </row>
    <row r="616" spans="1:51" s="14" customFormat="1" ht="12">
      <c r="A616" s="14"/>
      <c r="B616" s="236"/>
      <c r="C616" s="237"/>
      <c r="D616" s="226" t="s">
        <v>143</v>
      </c>
      <c r="E616" s="238" t="s">
        <v>19</v>
      </c>
      <c r="F616" s="239" t="s">
        <v>145</v>
      </c>
      <c r="G616" s="237"/>
      <c r="H616" s="238" t="s">
        <v>19</v>
      </c>
      <c r="I616" s="240"/>
      <c r="J616" s="237"/>
      <c r="K616" s="237"/>
      <c r="L616" s="241"/>
      <c r="M616" s="242"/>
      <c r="N616" s="243"/>
      <c r="O616" s="243"/>
      <c r="P616" s="243"/>
      <c r="Q616" s="243"/>
      <c r="R616" s="243"/>
      <c r="S616" s="243"/>
      <c r="T616" s="24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5" t="s">
        <v>143</v>
      </c>
      <c r="AU616" s="245" t="s">
        <v>88</v>
      </c>
      <c r="AV616" s="14" t="s">
        <v>86</v>
      </c>
      <c r="AW616" s="14" t="s">
        <v>37</v>
      </c>
      <c r="AX616" s="14" t="s">
        <v>78</v>
      </c>
      <c r="AY616" s="245" t="s">
        <v>133</v>
      </c>
    </row>
    <row r="617" spans="1:51" s="15" customFormat="1" ht="12">
      <c r="A617" s="15"/>
      <c r="B617" s="246"/>
      <c r="C617" s="247"/>
      <c r="D617" s="226" t="s">
        <v>143</v>
      </c>
      <c r="E617" s="248" t="s">
        <v>19</v>
      </c>
      <c r="F617" s="249" t="s">
        <v>146</v>
      </c>
      <c r="G617" s="247"/>
      <c r="H617" s="250">
        <v>2</v>
      </c>
      <c r="I617" s="251"/>
      <c r="J617" s="247"/>
      <c r="K617" s="247"/>
      <c r="L617" s="252"/>
      <c r="M617" s="253"/>
      <c r="N617" s="254"/>
      <c r="O617" s="254"/>
      <c r="P617" s="254"/>
      <c r="Q617" s="254"/>
      <c r="R617" s="254"/>
      <c r="S617" s="254"/>
      <c r="T617" s="25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56" t="s">
        <v>143</v>
      </c>
      <c r="AU617" s="256" t="s">
        <v>88</v>
      </c>
      <c r="AV617" s="15" t="s">
        <v>140</v>
      </c>
      <c r="AW617" s="15" t="s">
        <v>37</v>
      </c>
      <c r="AX617" s="15" t="s">
        <v>86</v>
      </c>
      <c r="AY617" s="256" t="s">
        <v>133</v>
      </c>
    </row>
    <row r="618" spans="1:65" s="2" customFormat="1" ht="16.5" customHeight="1">
      <c r="A618" s="40"/>
      <c r="B618" s="41"/>
      <c r="C618" s="257" t="s">
        <v>786</v>
      </c>
      <c r="D618" s="257" t="s">
        <v>358</v>
      </c>
      <c r="E618" s="258" t="s">
        <v>787</v>
      </c>
      <c r="F618" s="259" t="s">
        <v>788</v>
      </c>
      <c r="G618" s="260" t="s">
        <v>154</v>
      </c>
      <c r="H618" s="261">
        <v>2</v>
      </c>
      <c r="I618" s="262"/>
      <c r="J618" s="263">
        <f>ROUND(I618*H618,2)</f>
        <v>0</v>
      </c>
      <c r="K618" s="259" t="s">
        <v>139</v>
      </c>
      <c r="L618" s="264"/>
      <c r="M618" s="265" t="s">
        <v>19</v>
      </c>
      <c r="N618" s="266" t="s">
        <v>49</v>
      </c>
      <c r="O618" s="86"/>
      <c r="P618" s="215">
        <f>O618*H618</f>
        <v>0</v>
      </c>
      <c r="Q618" s="215">
        <v>0</v>
      </c>
      <c r="R618" s="215">
        <f>Q618*H618</f>
        <v>0</v>
      </c>
      <c r="S618" s="215">
        <v>0</v>
      </c>
      <c r="T618" s="216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7" t="s">
        <v>160</v>
      </c>
      <c r="AT618" s="217" t="s">
        <v>358</v>
      </c>
      <c r="AU618" s="217" t="s">
        <v>88</v>
      </c>
      <c r="AY618" s="19" t="s">
        <v>133</v>
      </c>
      <c r="BE618" s="218">
        <f>IF(N618="základní",J618,0)</f>
        <v>0</v>
      </c>
      <c r="BF618" s="218">
        <f>IF(N618="snížená",J618,0)</f>
        <v>0</v>
      </c>
      <c r="BG618" s="218">
        <f>IF(N618="zákl. přenesená",J618,0)</f>
        <v>0</v>
      </c>
      <c r="BH618" s="218">
        <f>IF(N618="sníž. přenesená",J618,0)</f>
        <v>0</v>
      </c>
      <c r="BI618" s="218">
        <f>IF(N618="nulová",J618,0)</f>
        <v>0</v>
      </c>
      <c r="BJ618" s="19" t="s">
        <v>86</v>
      </c>
      <c r="BK618" s="218">
        <f>ROUND(I618*H618,2)</f>
        <v>0</v>
      </c>
      <c r="BL618" s="19" t="s">
        <v>140</v>
      </c>
      <c r="BM618" s="217" t="s">
        <v>789</v>
      </c>
    </row>
    <row r="619" spans="1:65" s="2" customFormat="1" ht="16.5" customHeight="1">
      <c r="A619" s="40"/>
      <c r="B619" s="41"/>
      <c r="C619" s="206" t="s">
        <v>445</v>
      </c>
      <c r="D619" s="206" t="s">
        <v>135</v>
      </c>
      <c r="E619" s="207" t="s">
        <v>790</v>
      </c>
      <c r="F619" s="208" t="s">
        <v>791</v>
      </c>
      <c r="G619" s="209" t="s">
        <v>154</v>
      </c>
      <c r="H619" s="210">
        <v>2</v>
      </c>
      <c r="I619" s="211"/>
      <c r="J619" s="212">
        <f>ROUND(I619*H619,2)</f>
        <v>0</v>
      </c>
      <c r="K619" s="208" t="s">
        <v>139</v>
      </c>
      <c r="L619" s="46"/>
      <c r="M619" s="213" t="s">
        <v>19</v>
      </c>
      <c r="N619" s="214" t="s">
        <v>49</v>
      </c>
      <c r="O619" s="86"/>
      <c r="P619" s="215">
        <f>O619*H619</f>
        <v>0</v>
      </c>
      <c r="Q619" s="215">
        <v>0</v>
      </c>
      <c r="R619" s="215">
        <f>Q619*H619</f>
        <v>0</v>
      </c>
      <c r="S619" s="215">
        <v>0</v>
      </c>
      <c r="T619" s="21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140</v>
      </c>
      <c r="AT619" s="217" t="s">
        <v>135</v>
      </c>
      <c r="AU619" s="217" t="s">
        <v>88</v>
      </c>
      <c r="AY619" s="19" t="s">
        <v>133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86</v>
      </c>
      <c r="BK619" s="218">
        <f>ROUND(I619*H619,2)</f>
        <v>0</v>
      </c>
      <c r="BL619" s="19" t="s">
        <v>140</v>
      </c>
      <c r="BM619" s="217" t="s">
        <v>792</v>
      </c>
    </row>
    <row r="620" spans="1:47" s="2" customFormat="1" ht="12">
      <c r="A620" s="40"/>
      <c r="B620" s="41"/>
      <c r="C620" s="42"/>
      <c r="D620" s="219" t="s">
        <v>141</v>
      </c>
      <c r="E620" s="42"/>
      <c r="F620" s="220" t="s">
        <v>793</v>
      </c>
      <c r="G620" s="42"/>
      <c r="H620" s="42"/>
      <c r="I620" s="221"/>
      <c r="J620" s="42"/>
      <c r="K620" s="42"/>
      <c r="L620" s="46"/>
      <c r="M620" s="222"/>
      <c r="N620" s="223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141</v>
      </c>
      <c r="AU620" s="19" t="s">
        <v>88</v>
      </c>
    </row>
    <row r="621" spans="1:51" s="13" customFormat="1" ht="12">
      <c r="A621" s="13"/>
      <c r="B621" s="224"/>
      <c r="C621" s="225"/>
      <c r="D621" s="226" t="s">
        <v>143</v>
      </c>
      <c r="E621" s="227" t="s">
        <v>19</v>
      </c>
      <c r="F621" s="228" t="s">
        <v>88</v>
      </c>
      <c r="G621" s="225"/>
      <c r="H621" s="229">
        <v>2</v>
      </c>
      <c r="I621" s="230"/>
      <c r="J621" s="225"/>
      <c r="K621" s="225"/>
      <c r="L621" s="231"/>
      <c r="M621" s="232"/>
      <c r="N621" s="233"/>
      <c r="O621" s="233"/>
      <c r="P621" s="233"/>
      <c r="Q621" s="233"/>
      <c r="R621" s="233"/>
      <c r="S621" s="233"/>
      <c r="T621" s="23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5" t="s">
        <v>143</v>
      </c>
      <c r="AU621" s="235" t="s">
        <v>88</v>
      </c>
      <c r="AV621" s="13" t="s">
        <v>88</v>
      </c>
      <c r="AW621" s="13" t="s">
        <v>37</v>
      </c>
      <c r="AX621" s="13" t="s">
        <v>78</v>
      </c>
      <c r="AY621" s="235" t="s">
        <v>133</v>
      </c>
    </row>
    <row r="622" spans="1:51" s="14" customFormat="1" ht="12">
      <c r="A622" s="14"/>
      <c r="B622" s="236"/>
      <c r="C622" s="237"/>
      <c r="D622" s="226" t="s">
        <v>143</v>
      </c>
      <c r="E622" s="238" t="s">
        <v>19</v>
      </c>
      <c r="F622" s="239" t="s">
        <v>145</v>
      </c>
      <c r="G622" s="237"/>
      <c r="H622" s="238" t="s">
        <v>19</v>
      </c>
      <c r="I622" s="240"/>
      <c r="J622" s="237"/>
      <c r="K622" s="237"/>
      <c r="L622" s="241"/>
      <c r="M622" s="242"/>
      <c r="N622" s="243"/>
      <c r="O622" s="243"/>
      <c r="P622" s="243"/>
      <c r="Q622" s="243"/>
      <c r="R622" s="243"/>
      <c r="S622" s="243"/>
      <c r="T622" s="24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5" t="s">
        <v>143</v>
      </c>
      <c r="AU622" s="245" t="s">
        <v>88</v>
      </c>
      <c r="AV622" s="14" t="s">
        <v>86</v>
      </c>
      <c r="AW622" s="14" t="s">
        <v>37</v>
      </c>
      <c r="AX622" s="14" t="s">
        <v>78</v>
      </c>
      <c r="AY622" s="245" t="s">
        <v>133</v>
      </c>
    </row>
    <row r="623" spans="1:51" s="15" customFormat="1" ht="12">
      <c r="A623" s="15"/>
      <c r="B623" s="246"/>
      <c r="C623" s="247"/>
      <c r="D623" s="226" t="s">
        <v>143</v>
      </c>
      <c r="E623" s="248" t="s">
        <v>19</v>
      </c>
      <c r="F623" s="249" t="s">
        <v>146</v>
      </c>
      <c r="G623" s="247"/>
      <c r="H623" s="250">
        <v>2</v>
      </c>
      <c r="I623" s="251"/>
      <c r="J623" s="247"/>
      <c r="K623" s="247"/>
      <c r="L623" s="252"/>
      <c r="M623" s="253"/>
      <c r="N623" s="254"/>
      <c r="O623" s="254"/>
      <c r="P623" s="254"/>
      <c r="Q623" s="254"/>
      <c r="R623" s="254"/>
      <c r="S623" s="254"/>
      <c r="T623" s="25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56" t="s">
        <v>143</v>
      </c>
      <c r="AU623" s="256" t="s">
        <v>88</v>
      </c>
      <c r="AV623" s="15" t="s">
        <v>140</v>
      </c>
      <c r="AW623" s="15" t="s">
        <v>37</v>
      </c>
      <c r="AX623" s="15" t="s">
        <v>86</v>
      </c>
      <c r="AY623" s="256" t="s">
        <v>133</v>
      </c>
    </row>
    <row r="624" spans="1:65" s="2" customFormat="1" ht="16.5" customHeight="1">
      <c r="A624" s="40"/>
      <c r="B624" s="41"/>
      <c r="C624" s="206" t="s">
        <v>794</v>
      </c>
      <c r="D624" s="206" t="s">
        <v>135</v>
      </c>
      <c r="E624" s="207" t="s">
        <v>795</v>
      </c>
      <c r="F624" s="208" t="s">
        <v>796</v>
      </c>
      <c r="G624" s="209" t="s">
        <v>154</v>
      </c>
      <c r="H624" s="210">
        <v>2</v>
      </c>
      <c r="I624" s="211"/>
      <c r="J624" s="212">
        <f>ROUND(I624*H624,2)</f>
        <v>0</v>
      </c>
      <c r="K624" s="208" t="s">
        <v>19</v>
      </c>
      <c r="L624" s="46"/>
      <c r="M624" s="213" t="s">
        <v>19</v>
      </c>
      <c r="N624" s="214" t="s">
        <v>49</v>
      </c>
      <c r="O624" s="86"/>
      <c r="P624" s="215">
        <f>O624*H624</f>
        <v>0</v>
      </c>
      <c r="Q624" s="215">
        <v>0</v>
      </c>
      <c r="R624" s="215">
        <f>Q624*H624</f>
        <v>0</v>
      </c>
      <c r="S624" s="215">
        <v>0</v>
      </c>
      <c r="T624" s="21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7" t="s">
        <v>140</v>
      </c>
      <c r="AT624" s="217" t="s">
        <v>135</v>
      </c>
      <c r="AU624" s="217" t="s">
        <v>88</v>
      </c>
      <c r="AY624" s="19" t="s">
        <v>133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9" t="s">
        <v>86</v>
      </c>
      <c r="BK624" s="218">
        <f>ROUND(I624*H624,2)</f>
        <v>0</v>
      </c>
      <c r="BL624" s="19" t="s">
        <v>140</v>
      </c>
      <c r="BM624" s="217" t="s">
        <v>797</v>
      </c>
    </row>
    <row r="625" spans="1:51" s="13" customFormat="1" ht="12">
      <c r="A625" s="13"/>
      <c r="B625" s="224"/>
      <c r="C625" s="225"/>
      <c r="D625" s="226" t="s">
        <v>143</v>
      </c>
      <c r="E625" s="227" t="s">
        <v>19</v>
      </c>
      <c r="F625" s="228" t="s">
        <v>88</v>
      </c>
      <c r="G625" s="225"/>
      <c r="H625" s="229">
        <v>2</v>
      </c>
      <c r="I625" s="230"/>
      <c r="J625" s="225"/>
      <c r="K625" s="225"/>
      <c r="L625" s="231"/>
      <c r="M625" s="232"/>
      <c r="N625" s="233"/>
      <c r="O625" s="233"/>
      <c r="P625" s="233"/>
      <c r="Q625" s="233"/>
      <c r="R625" s="233"/>
      <c r="S625" s="233"/>
      <c r="T625" s="23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5" t="s">
        <v>143</v>
      </c>
      <c r="AU625" s="235" t="s">
        <v>88</v>
      </c>
      <c r="AV625" s="13" t="s">
        <v>88</v>
      </c>
      <c r="AW625" s="13" t="s">
        <v>37</v>
      </c>
      <c r="AX625" s="13" t="s">
        <v>78</v>
      </c>
      <c r="AY625" s="235" t="s">
        <v>133</v>
      </c>
    </row>
    <row r="626" spans="1:51" s="14" customFormat="1" ht="12">
      <c r="A626" s="14"/>
      <c r="B626" s="236"/>
      <c r="C626" s="237"/>
      <c r="D626" s="226" t="s">
        <v>143</v>
      </c>
      <c r="E626" s="238" t="s">
        <v>19</v>
      </c>
      <c r="F626" s="239" t="s">
        <v>267</v>
      </c>
      <c r="G626" s="237"/>
      <c r="H626" s="238" t="s">
        <v>19</v>
      </c>
      <c r="I626" s="240"/>
      <c r="J626" s="237"/>
      <c r="K626" s="237"/>
      <c r="L626" s="241"/>
      <c r="M626" s="242"/>
      <c r="N626" s="243"/>
      <c r="O626" s="243"/>
      <c r="P626" s="243"/>
      <c r="Q626" s="243"/>
      <c r="R626" s="243"/>
      <c r="S626" s="243"/>
      <c r="T626" s="24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5" t="s">
        <v>143</v>
      </c>
      <c r="AU626" s="245" t="s">
        <v>88</v>
      </c>
      <c r="AV626" s="14" t="s">
        <v>86</v>
      </c>
      <c r="AW626" s="14" t="s">
        <v>37</v>
      </c>
      <c r="AX626" s="14" t="s">
        <v>78</v>
      </c>
      <c r="AY626" s="245" t="s">
        <v>133</v>
      </c>
    </row>
    <row r="627" spans="1:51" s="15" customFormat="1" ht="12">
      <c r="A627" s="15"/>
      <c r="B627" s="246"/>
      <c r="C627" s="247"/>
      <c r="D627" s="226" t="s">
        <v>143</v>
      </c>
      <c r="E627" s="248" t="s">
        <v>19</v>
      </c>
      <c r="F627" s="249" t="s">
        <v>146</v>
      </c>
      <c r="G627" s="247"/>
      <c r="H627" s="250">
        <v>2</v>
      </c>
      <c r="I627" s="251"/>
      <c r="J627" s="247"/>
      <c r="K627" s="247"/>
      <c r="L627" s="252"/>
      <c r="M627" s="253"/>
      <c r="N627" s="254"/>
      <c r="O627" s="254"/>
      <c r="P627" s="254"/>
      <c r="Q627" s="254"/>
      <c r="R627" s="254"/>
      <c r="S627" s="254"/>
      <c r="T627" s="25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56" t="s">
        <v>143</v>
      </c>
      <c r="AU627" s="256" t="s">
        <v>88</v>
      </c>
      <c r="AV627" s="15" t="s">
        <v>140</v>
      </c>
      <c r="AW627" s="15" t="s">
        <v>37</v>
      </c>
      <c r="AX627" s="15" t="s">
        <v>86</v>
      </c>
      <c r="AY627" s="256" t="s">
        <v>133</v>
      </c>
    </row>
    <row r="628" spans="1:65" s="2" customFormat="1" ht="16.5" customHeight="1">
      <c r="A628" s="40"/>
      <c r="B628" s="41"/>
      <c r="C628" s="206" t="s">
        <v>451</v>
      </c>
      <c r="D628" s="206" t="s">
        <v>135</v>
      </c>
      <c r="E628" s="207" t="s">
        <v>798</v>
      </c>
      <c r="F628" s="208" t="s">
        <v>799</v>
      </c>
      <c r="G628" s="209" t="s">
        <v>154</v>
      </c>
      <c r="H628" s="210">
        <v>1</v>
      </c>
      <c r="I628" s="211"/>
      <c r="J628" s="212">
        <f>ROUND(I628*H628,2)</f>
        <v>0</v>
      </c>
      <c r="K628" s="208" t="s">
        <v>19</v>
      </c>
      <c r="L628" s="46"/>
      <c r="M628" s="213" t="s">
        <v>19</v>
      </c>
      <c r="N628" s="214" t="s">
        <v>49</v>
      </c>
      <c r="O628" s="86"/>
      <c r="P628" s="215">
        <f>O628*H628</f>
        <v>0</v>
      </c>
      <c r="Q628" s="215">
        <v>0</v>
      </c>
      <c r="R628" s="215">
        <f>Q628*H628</f>
        <v>0</v>
      </c>
      <c r="S628" s="215">
        <v>0</v>
      </c>
      <c r="T628" s="216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17" t="s">
        <v>140</v>
      </c>
      <c r="AT628" s="217" t="s">
        <v>135</v>
      </c>
      <c r="AU628" s="217" t="s">
        <v>88</v>
      </c>
      <c r="AY628" s="19" t="s">
        <v>133</v>
      </c>
      <c r="BE628" s="218">
        <f>IF(N628="základní",J628,0)</f>
        <v>0</v>
      </c>
      <c r="BF628" s="218">
        <f>IF(N628="snížená",J628,0)</f>
        <v>0</v>
      </c>
      <c r="BG628" s="218">
        <f>IF(N628="zákl. přenesená",J628,0)</f>
        <v>0</v>
      </c>
      <c r="BH628" s="218">
        <f>IF(N628="sníž. přenesená",J628,0)</f>
        <v>0</v>
      </c>
      <c r="BI628" s="218">
        <f>IF(N628="nulová",J628,0)</f>
        <v>0</v>
      </c>
      <c r="BJ628" s="19" t="s">
        <v>86</v>
      </c>
      <c r="BK628" s="218">
        <f>ROUND(I628*H628,2)</f>
        <v>0</v>
      </c>
      <c r="BL628" s="19" t="s">
        <v>140</v>
      </c>
      <c r="BM628" s="217" t="s">
        <v>800</v>
      </c>
    </row>
    <row r="629" spans="1:51" s="13" customFormat="1" ht="12">
      <c r="A629" s="13"/>
      <c r="B629" s="224"/>
      <c r="C629" s="225"/>
      <c r="D629" s="226" t="s">
        <v>143</v>
      </c>
      <c r="E629" s="227" t="s">
        <v>19</v>
      </c>
      <c r="F629" s="228" t="s">
        <v>86</v>
      </c>
      <c r="G629" s="225"/>
      <c r="H629" s="229">
        <v>1</v>
      </c>
      <c r="I629" s="230"/>
      <c r="J629" s="225"/>
      <c r="K629" s="225"/>
      <c r="L629" s="231"/>
      <c r="M629" s="232"/>
      <c r="N629" s="233"/>
      <c r="O629" s="233"/>
      <c r="P629" s="233"/>
      <c r="Q629" s="233"/>
      <c r="R629" s="233"/>
      <c r="S629" s="233"/>
      <c r="T629" s="23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5" t="s">
        <v>143</v>
      </c>
      <c r="AU629" s="235" t="s">
        <v>88</v>
      </c>
      <c r="AV629" s="13" t="s">
        <v>88</v>
      </c>
      <c r="AW629" s="13" t="s">
        <v>37</v>
      </c>
      <c r="AX629" s="13" t="s">
        <v>78</v>
      </c>
      <c r="AY629" s="235" t="s">
        <v>133</v>
      </c>
    </row>
    <row r="630" spans="1:51" s="14" customFormat="1" ht="12">
      <c r="A630" s="14"/>
      <c r="B630" s="236"/>
      <c r="C630" s="237"/>
      <c r="D630" s="226" t="s">
        <v>143</v>
      </c>
      <c r="E630" s="238" t="s">
        <v>19</v>
      </c>
      <c r="F630" s="239" t="s">
        <v>145</v>
      </c>
      <c r="G630" s="237"/>
      <c r="H630" s="238" t="s">
        <v>19</v>
      </c>
      <c r="I630" s="240"/>
      <c r="J630" s="237"/>
      <c r="K630" s="237"/>
      <c r="L630" s="241"/>
      <c r="M630" s="242"/>
      <c r="N630" s="243"/>
      <c r="O630" s="243"/>
      <c r="P630" s="243"/>
      <c r="Q630" s="243"/>
      <c r="R630" s="243"/>
      <c r="S630" s="243"/>
      <c r="T630" s="24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5" t="s">
        <v>143</v>
      </c>
      <c r="AU630" s="245" t="s">
        <v>88</v>
      </c>
      <c r="AV630" s="14" t="s">
        <v>86</v>
      </c>
      <c r="AW630" s="14" t="s">
        <v>37</v>
      </c>
      <c r="AX630" s="14" t="s">
        <v>78</v>
      </c>
      <c r="AY630" s="245" t="s">
        <v>133</v>
      </c>
    </row>
    <row r="631" spans="1:51" s="15" customFormat="1" ht="12">
      <c r="A631" s="15"/>
      <c r="B631" s="246"/>
      <c r="C631" s="247"/>
      <c r="D631" s="226" t="s">
        <v>143</v>
      </c>
      <c r="E631" s="248" t="s">
        <v>19</v>
      </c>
      <c r="F631" s="249" t="s">
        <v>146</v>
      </c>
      <c r="G631" s="247"/>
      <c r="H631" s="250">
        <v>1</v>
      </c>
      <c r="I631" s="251"/>
      <c r="J631" s="247"/>
      <c r="K631" s="247"/>
      <c r="L631" s="252"/>
      <c r="M631" s="253"/>
      <c r="N631" s="254"/>
      <c r="O631" s="254"/>
      <c r="P631" s="254"/>
      <c r="Q631" s="254"/>
      <c r="R631" s="254"/>
      <c r="S631" s="254"/>
      <c r="T631" s="25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56" t="s">
        <v>143</v>
      </c>
      <c r="AU631" s="256" t="s">
        <v>88</v>
      </c>
      <c r="AV631" s="15" t="s">
        <v>140</v>
      </c>
      <c r="AW631" s="15" t="s">
        <v>37</v>
      </c>
      <c r="AX631" s="15" t="s">
        <v>86</v>
      </c>
      <c r="AY631" s="256" t="s">
        <v>133</v>
      </c>
    </row>
    <row r="632" spans="1:65" s="2" customFormat="1" ht="16.5" customHeight="1">
      <c r="A632" s="40"/>
      <c r="B632" s="41"/>
      <c r="C632" s="206" t="s">
        <v>325</v>
      </c>
      <c r="D632" s="206" t="s">
        <v>135</v>
      </c>
      <c r="E632" s="207" t="s">
        <v>801</v>
      </c>
      <c r="F632" s="208" t="s">
        <v>802</v>
      </c>
      <c r="G632" s="209" t="s">
        <v>154</v>
      </c>
      <c r="H632" s="210">
        <v>2</v>
      </c>
      <c r="I632" s="211"/>
      <c r="J632" s="212">
        <f>ROUND(I632*H632,2)</f>
        <v>0</v>
      </c>
      <c r="K632" s="208" t="s">
        <v>139</v>
      </c>
      <c r="L632" s="46"/>
      <c r="M632" s="213" t="s">
        <v>19</v>
      </c>
      <c r="N632" s="214" t="s">
        <v>49</v>
      </c>
      <c r="O632" s="86"/>
      <c r="P632" s="215">
        <f>O632*H632</f>
        <v>0</v>
      </c>
      <c r="Q632" s="215">
        <v>0</v>
      </c>
      <c r="R632" s="215">
        <f>Q632*H632</f>
        <v>0</v>
      </c>
      <c r="S632" s="215">
        <v>0</v>
      </c>
      <c r="T632" s="216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17" t="s">
        <v>140</v>
      </c>
      <c r="AT632" s="217" t="s">
        <v>135</v>
      </c>
      <c r="AU632" s="217" t="s">
        <v>88</v>
      </c>
      <c r="AY632" s="19" t="s">
        <v>133</v>
      </c>
      <c r="BE632" s="218">
        <f>IF(N632="základní",J632,0)</f>
        <v>0</v>
      </c>
      <c r="BF632" s="218">
        <f>IF(N632="snížená",J632,0)</f>
        <v>0</v>
      </c>
      <c r="BG632" s="218">
        <f>IF(N632="zákl. přenesená",J632,0)</f>
        <v>0</v>
      </c>
      <c r="BH632" s="218">
        <f>IF(N632="sníž. přenesená",J632,0)</f>
        <v>0</v>
      </c>
      <c r="BI632" s="218">
        <f>IF(N632="nulová",J632,0)</f>
        <v>0</v>
      </c>
      <c r="BJ632" s="19" t="s">
        <v>86</v>
      </c>
      <c r="BK632" s="218">
        <f>ROUND(I632*H632,2)</f>
        <v>0</v>
      </c>
      <c r="BL632" s="19" t="s">
        <v>140</v>
      </c>
      <c r="BM632" s="217" t="s">
        <v>803</v>
      </c>
    </row>
    <row r="633" spans="1:47" s="2" customFormat="1" ht="12">
      <c r="A633" s="40"/>
      <c r="B633" s="41"/>
      <c r="C633" s="42"/>
      <c r="D633" s="219" t="s">
        <v>141</v>
      </c>
      <c r="E633" s="42"/>
      <c r="F633" s="220" t="s">
        <v>804</v>
      </c>
      <c r="G633" s="42"/>
      <c r="H633" s="42"/>
      <c r="I633" s="221"/>
      <c r="J633" s="42"/>
      <c r="K633" s="42"/>
      <c r="L633" s="46"/>
      <c r="M633" s="222"/>
      <c r="N633" s="223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141</v>
      </c>
      <c r="AU633" s="19" t="s">
        <v>88</v>
      </c>
    </row>
    <row r="634" spans="1:51" s="13" customFormat="1" ht="12">
      <c r="A634" s="13"/>
      <c r="B634" s="224"/>
      <c r="C634" s="225"/>
      <c r="D634" s="226" t="s">
        <v>143</v>
      </c>
      <c r="E634" s="227" t="s">
        <v>19</v>
      </c>
      <c r="F634" s="228" t="s">
        <v>88</v>
      </c>
      <c r="G634" s="225"/>
      <c r="H634" s="229">
        <v>2</v>
      </c>
      <c r="I634" s="230"/>
      <c r="J634" s="225"/>
      <c r="K634" s="225"/>
      <c r="L634" s="231"/>
      <c r="M634" s="232"/>
      <c r="N634" s="233"/>
      <c r="O634" s="233"/>
      <c r="P634" s="233"/>
      <c r="Q634" s="233"/>
      <c r="R634" s="233"/>
      <c r="S634" s="233"/>
      <c r="T634" s="23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5" t="s">
        <v>143</v>
      </c>
      <c r="AU634" s="235" t="s">
        <v>88</v>
      </c>
      <c r="AV634" s="13" t="s">
        <v>88</v>
      </c>
      <c r="AW634" s="13" t="s">
        <v>37</v>
      </c>
      <c r="AX634" s="13" t="s">
        <v>78</v>
      </c>
      <c r="AY634" s="235" t="s">
        <v>133</v>
      </c>
    </row>
    <row r="635" spans="1:51" s="15" customFormat="1" ht="12">
      <c r="A635" s="15"/>
      <c r="B635" s="246"/>
      <c r="C635" s="247"/>
      <c r="D635" s="226" t="s">
        <v>143</v>
      </c>
      <c r="E635" s="248" t="s">
        <v>19</v>
      </c>
      <c r="F635" s="249" t="s">
        <v>146</v>
      </c>
      <c r="G635" s="247"/>
      <c r="H635" s="250">
        <v>2</v>
      </c>
      <c r="I635" s="251"/>
      <c r="J635" s="247"/>
      <c r="K635" s="247"/>
      <c r="L635" s="252"/>
      <c r="M635" s="253"/>
      <c r="N635" s="254"/>
      <c r="O635" s="254"/>
      <c r="P635" s="254"/>
      <c r="Q635" s="254"/>
      <c r="R635" s="254"/>
      <c r="S635" s="254"/>
      <c r="T635" s="25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56" t="s">
        <v>143</v>
      </c>
      <c r="AU635" s="256" t="s">
        <v>88</v>
      </c>
      <c r="AV635" s="15" t="s">
        <v>140</v>
      </c>
      <c r="AW635" s="15" t="s">
        <v>37</v>
      </c>
      <c r="AX635" s="15" t="s">
        <v>86</v>
      </c>
      <c r="AY635" s="256" t="s">
        <v>133</v>
      </c>
    </row>
    <row r="636" spans="1:65" s="2" customFormat="1" ht="16.5" customHeight="1">
      <c r="A636" s="40"/>
      <c r="B636" s="41"/>
      <c r="C636" s="257" t="s">
        <v>456</v>
      </c>
      <c r="D636" s="257" t="s">
        <v>358</v>
      </c>
      <c r="E636" s="258" t="s">
        <v>805</v>
      </c>
      <c r="F636" s="259" t="s">
        <v>806</v>
      </c>
      <c r="G636" s="260" t="s">
        <v>154</v>
      </c>
      <c r="H636" s="261">
        <v>2</v>
      </c>
      <c r="I636" s="262"/>
      <c r="J636" s="263">
        <f>ROUND(I636*H636,2)</f>
        <v>0</v>
      </c>
      <c r="K636" s="259" t="s">
        <v>139</v>
      </c>
      <c r="L636" s="264"/>
      <c r="M636" s="265" t="s">
        <v>19</v>
      </c>
      <c r="N636" s="266" t="s">
        <v>49</v>
      </c>
      <c r="O636" s="86"/>
      <c r="P636" s="215">
        <f>O636*H636</f>
        <v>0</v>
      </c>
      <c r="Q636" s="215">
        <v>0</v>
      </c>
      <c r="R636" s="215">
        <f>Q636*H636</f>
        <v>0</v>
      </c>
      <c r="S636" s="215">
        <v>0</v>
      </c>
      <c r="T636" s="216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17" t="s">
        <v>160</v>
      </c>
      <c r="AT636" s="217" t="s">
        <v>358</v>
      </c>
      <c r="AU636" s="217" t="s">
        <v>88</v>
      </c>
      <c r="AY636" s="19" t="s">
        <v>133</v>
      </c>
      <c r="BE636" s="218">
        <f>IF(N636="základní",J636,0)</f>
        <v>0</v>
      </c>
      <c r="BF636" s="218">
        <f>IF(N636="snížená",J636,0)</f>
        <v>0</v>
      </c>
      <c r="BG636" s="218">
        <f>IF(N636="zákl. přenesená",J636,0)</f>
        <v>0</v>
      </c>
      <c r="BH636" s="218">
        <f>IF(N636="sníž. přenesená",J636,0)</f>
        <v>0</v>
      </c>
      <c r="BI636" s="218">
        <f>IF(N636="nulová",J636,0)</f>
        <v>0</v>
      </c>
      <c r="BJ636" s="19" t="s">
        <v>86</v>
      </c>
      <c r="BK636" s="218">
        <f>ROUND(I636*H636,2)</f>
        <v>0</v>
      </c>
      <c r="BL636" s="19" t="s">
        <v>140</v>
      </c>
      <c r="BM636" s="217" t="s">
        <v>807</v>
      </c>
    </row>
    <row r="637" spans="1:65" s="2" customFormat="1" ht="16.5" customHeight="1">
      <c r="A637" s="40"/>
      <c r="B637" s="41"/>
      <c r="C637" s="257" t="s">
        <v>808</v>
      </c>
      <c r="D637" s="257" t="s">
        <v>358</v>
      </c>
      <c r="E637" s="258" t="s">
        <v>809</v>
      </c>
      <c r="F637" s="259" t="s">
        <v>810</v>
      </c>
      <c r="G637" s="260" t="s">
        <v>154</v>
      </c>
      <c r="H637" s="261">
        <v>2</v>
      </c>
      <c r="I637" s="262"/>
      <c r="J637" s="263">
        <f>ROUND(I637*H637,2)</f>
        <v>0</v>
      </c>
      <c r="K637" s="259" t="s">
        <v>139</v>
      </c>
      <c r="L637" s="264"/>
      <c r="M637" s="265" t="s">
        <v>19</v>
      </c>
      <c r="N637" s="266" t="s">
        <v>49</v>
      </c>
      <c r="O637" s="86"/>
      <c r="P637" s="215">
        <f>O637*H637</f>
        <v>0</v>
      </c>
      <c r="Q637" s="215">
        <v>0</v>
      </c>
      <c r="R637" s="215">
        <f>Q637*H637</f>
        <v>0</v>
      </c>
      <c r="S637" s="215">
        <v>0</v>
      </c>
      <c r="T637" s="216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17" t="s">
        <v>160</v>
      </c>
      <c r="AT637" s="217" t="s">
        <v>358</v>
      </c>
      <c r="AU637" s="217" t="s">
        <v>88</v>
      </c>
      <c r="AY637" s="19" t="s">
        <v>133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9" t="s">
        <v>86</v>
      </c>
      <c r="BK637" s="218">
        <f>ROUND(I637*H637,2)</f>
        <v>0</v>
      </c>
      <c r="BL637" s="19" t="s">
        <v>140</v>
      </c>
      <c r="BM637" s="217" t="s">
        <v>811</v>
      </c>
    </row>
    <row r="638" spans="1:65" s="2" customFormat="1" ht="16.5" customHeight="1">
      <c r="A638" s="40"/>
      <c r="B638" s="41"/>
      <c r="C638" s="257" t="s">
        <v>460</v>
      </c>
      <c r="D638" s="257" t="s">
        <v>358</v>
      </c>
      <c r="E638" s="258" t="s">
        <v>812</v>
      </c>
      <c r="F638" s="259" t="s">
        <v>813</v>
      </c>
      <c r="G638" s="260" t="s">
        <v>154</v>
      </c>
      <c r="H638" s="261">
        <v>2</v>
      </c>
      <c r="I638" s="262"/>
      <c r="J638" s="263">
        <f>ROUND(I638*H638,2)</f>
        <v>0</v>
      </c>
      <c r="K638" s="259" t="s">
        <v>139</v>
      </c>
      <c r="L638" s="264"/>
      <c r="M638" s="265" t="s">
        <v>19</v>
      </c>
      <c r="N638" s="266" t="s">
        <v>49</v>
      </c>
      <c r="O638" s="86"/>
      <c r="P638" s="215">
        <f>O638*H638</f>
        <v>0</v>
      </c>
      <c r="Q638" s="215">
        <v>0</v>
      </c>
      <c r="R638" s="215">
        <f>Q638*H638</f>
        <v>0</v>
      </c>
      <c r="S638" s="215">
        <v>0</v>
      </c>
      <c r="T638" s="216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17" t="s">
        <v>160</v>
      </c>
      <c r="AT638" s="217" t="s">
        <v>358</v>
      </c>
      <c r="AU638" s="217" t="s">
        <v>88</v>
      </c>
      <c r="AY638" s="19" t="s">
        <v>133</v>
      </c>
      <c r="BE638" s="218">
        <f>IF(N638="základní",J638,0)</f>
        <v>0</v>
      </c>
      <c r="BF638" s="218">
        <f>IF(N638="snížená",J638,0)</f>
        <v>0</v>
      </c>
      <c r="BG638" s="218">
        <f>IF(N638="zákl. přenesená",J638,0)</f>
        <v>0</v>
      </c>
      <c r="BH638" s="218">
        <f>IF(N638="sníž. přenesená",J638,0)</f>
        <v>0</v>
      </c>
      <c r="BI638" s="218">
        <f>IF(N638="nulová",J638,0)</f>
        <v>0</v>
      </c>
      <c r="BJ638" s="19" t="s">
        <v>86</v>
      </c>
      <c r="BK638" s="218">
        <f>ROUND(I638*H638,2)</f>
        <v>0</v>
      </c>
      <c r="BL638" s="19" t="s">
        <v>140</v>
      </c>
      <c r="BM638" s="217" t="s">
        <v>814</v>
      </c>
    </row>
    <row r="639" spans="1:65" s="2" customFormat="1" ht="16.5" customHeight="1">
      <c r="A639" s="40"/>
      <c r="B639" s="41"/>
      <c r="C639" s="257" t="s">
        <v>815</v>
      </c>
      <c r="D639" s="257" t="s">
        <v>358</v>
      </c>
      <c r="E639" s="258" t="s">
        <v>816</v>
      </c>
      <c r="F639" s="259" t="s">
        <v>817</v>
      </c>
      <c r="G639" s="260" t="s">
        <v>154</v>
      </c>
      <c r="H639" s="261">
        <v>2</v>
      </c>
      <c r="I639" s="262"/>
      <c r="J639" s="263">
        <f>ROUND(I639*H639,2)</f>
        <v>0</v>
      </c>
      <c r="K639" s="259" t="s">
        <v>139</v>
      </c>
      <c r="L639" s="264"/>
      <c r="M639" s="265" t="s">
        <v>19</v>
      </c>
      <c r="N639" s="266" t="s">
        <v>49</v>
      </c>
      <c r="O639" s="86"/>
      <c r="P639" s="215">
        <f>O639*H639</f>
        <v>0</v>
      </c>
      <c r="Q639" s="215">
        <v>0</v>
      </c>
      <c r="R639" s="215">
        <f>Q639*H639</f>
        <v>0</v>
      </c>
      <c r="S639" s="215">
        <v>0</v>
      </c>
      <c r="T639" s="216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7" t="s">
        <v>160</v>
      </c>
      <c r="AT639" s="217" t="s">
        <v>358</v>
      </c>
      <c r="AU639" s="217" t="s">
        <v>88</v>
      </c>
      <c r="AY639" s="19" t="s">
        <v>133</v>
      </c>
      <c r="BE639" s="218">
        <f>IF(N639="základní",J639,0)</f>
        <v>0</v>
      </c>
      <c r="BF639" s="218">
        <f>IF(N639="snížená",J639,0)</f>
        <v>0</v>
      </c>
      <c r="BG639" s="218">
        <f>IF(N639="zákl. přenesená",J639,0)</f>
        <v>0</v>
      </c>
      <c r="BH639" s="218">
        <f>IF(N639="sníž. přenesená",J639,0)</f>
        <v>0</v>
      </c>
      <c r="BI639" s="218">
        <f>IF(N639="nulová",J639,0)</f>
        <v>0</v>
      </c>
      <c r="BJ639" s="19" t="s">
        <v>86</v>
      </c>
      <c r="BK639" s="218">
        <f>ROUND(I639*H639,2)</f>
        <v>0</v>
      </c>
      <c r="BL639" s="19" t="s">
        <v>140</v>
      </c>
      <c r="BM639" s="217" t="s">
        <v>458</v>
      </c>
    </row>
    <row r="640" spans="1:65" s="2" customFormat="1" ht="16.5" customHeight="1">
      <c r="A640" s="40"/>
      <c r="B640" s="41"/>
      <c r="C640" s="206" t="s">
        <v>464</v>
      </c>
      <c r="D640" s="206" t="s">
        <v>135</v>
      </c>
      <c r="E640" s="207" t="s">
        <v>818</v>
      </c>
      <c r="F640" s="208" t="s">
        <v>819</v>
      </c>
      <c r="G640" s="209" t="s">
        <v>230</v>
      </c>
      <c r="H640" s="210">
        <v>134</v>
      </c>
      <c r="I640" s="211"/>
      <c r="J640" s="212">
        <f>ROUND(I640*H640,2)</f>
        <v>0</v>
      </c>
      <c r="K640" s="208" t="s">
        <v>139</v>
      </c>
      <c r="L640" s="46"/>
      <c r="M640" s="213" t="s">
        <v>19</v>
      </c>
      <c r="N640" s="214" t="s">
        <v>49</v>
      </c>
      <c r="O640" s="86"/>
      <c r="P640" s="215">
        <f>O640*H640</f>
        <v>0</v>
      </c>
      <c r="Q640" s="215">
        <v>0</v>
      </c>
      <c r="R640" s="215">
        <f>Q640*H640</f>
        <v>0</v>
      </c>
      <c r="S640" s="215">
        <v>0</v>
      </c>
      <c r="T640" s="216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17" t="s">
        <v>140</v>
      </c>
      <c r="AT640" s="217" t="s">
        <v>135</v>
      </c>
      <c r="AU640" s="217" t="s">
        <v>88</v>
      </c>
      <c r="AY640" s="19" t="s">
        <v>133</v>
      </c>
      <c r="BE640" s="218">
        <f>IF(N640="základní",J640,0)</f>
        <v>0</v>
      </c>
      <c r="BF640" s="218">
        <f>IF(N640="snížená",J640,0)</f>
        <v>0</v>
      </c>
      <c r="BG640" s="218">
        <f>IF(N640="zákl. přenesená",J640,0)</f>
        <v>0</v>
      </c>
      <c r="BH640" s="218">
        <f>IF(N640="sníž. přenesená",J640,0)</f>
        <v>0</v>
      </c>
      <c r="BI640" s="218">
        <f>IF(N640="nulová",J640,0)</f>
        <v>0</v>
      </c>
      <c r="BJ640" s="19" t="s">
        <v>86</v>
      </c>
      <c r="BK640" s="218">
        <f>ROUND(I640*H640,2)</f>
        <v>0</v>
      </c>
      <c r="BL640" s="19" t="s">
        <v>140</v>
      </c>
      <c r="BM640" s="217" t="s">
        <v>820</v>
      </c>
    </row>
    <row r="641" spans="1:47" s="2" customFormat="1" ht="12">
      <c r="A641" s="40"/>
      <c r="B641" s="41"/>
      <c r="C641" s="42"/>
      <c r="D641" s="219" t="s">
        <v>141</v>
      </c>
      <c r="E641" s="42"/>
      <c r="F641" s="220" t="s">
        <v>821</v>
      </c>
      <c r="G641" s="42"/>
      <c r="H641" s="42"/>
      <c r="I641" s="221"/>
      <c r="J641" s="42"/>
      <c r="K641" s="42"/>
      <c r="L641" s="46"/>
      <c r="M641" s="222"/>
      <c r="N641" s="223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141</v>
      </c>
      <c r="AU641" s="19" t="s">
        <v>88</v>
      </c>
    </row>
    <row r="642" spans="1:51" s="13" customFormat="1" ht="12">
      <c r="A642" s="13"/>
      <c r="B642" s="224"/>
      <c r="C642" s="225"/>
      <c r="D642" s="226" t="s">
        <v>143</v>
      </c>
      <c r="E642" s="227" t="s">
        <v>19</v>
      </c>
      <c r="F642" s="228" t="s">
        <v>822</v>
      </c>
      <c r="G642" s="225"/>
      <c r="H642" s="229">
        <v>134</v>
      </c>
      <c r="I642" s="230"/>
      <c r="J642" s="225"/>
      <c r="K642" s="225"/>
      <c r="L642" s="231"/>
      <c r="M642" s="232"/>
      <c r="N642" s="233"/>
      <c r="O642" s="233"/>
      <c r="P642" s="233"/>
      <c r="Q642" s="233"/>
      <c r="R642" s="233"/>
      <c r="S642" s="233"/>
      <c r="T642" s="23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5" t="s">
        <v>143</v>
      </c>
      <c r="AU642" s="235" t="s">
        <v>88</v>
      </c>
      <c r="AV642" s="13" t="s">
        <v>88</v>
      </c>
      <c r="AW642" s="13" t="s">
        <v>37</v>
      </c>
      <c r="AX642" s="13" t="s">
        <v>78</v>
      </c>
      <c r="AY642" s="235" t="s">
        <v>133</v>
      </c>
    </row>
    <row r="643" spans="1:51" s="14" customFormat="1" ht="12">
      <c r="A643" s="14"/>
      <c r="B643" s="236"/>
      <c r="C643" s="237"/>
      <c r="D643" s="226" t="s">
        <v>143</v>
      </c>
      <c r="E643" s="238" t="s">
        <v>19</v>
      </c>
      <c r="F643" s="239" t="s">
        <v>823</v>
      </c>
      <c r="G643" s="237"/>
      <c r="H643" s="238" t="s">
        <v>19</v>
      </c>
      <c r="I643" s="240"/>
      <c r="J643" s="237"/>
      <c r="K643" s="237"/>
      <c r="L643" s="241"/>
      <c r="M643" s="242"/>
      <c r="N643" s="243"/>
      <c r="O643" s="243"/>
      <c r="P643" s="243"/>
      <c r="Q643" s="243"/>
      <c r="R643" s="243"/>
      <c r="S643" s="243"/>
      <c r="T643" s="24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5" t="s">
        <v>143</v>
      </c>
      <c r="AU643" s="245" t="s">
        <v>88</v>
      </c>
      <c r="AV643" s="14" t="s">
        <v>86</v>
      </c>
      <c r="AW643" s="14" t="s">
        <v>37</v>
      </c>
      <c r="AX643" s="14" t="s">
        <v>78</v>
      </c>
      <c r="AY643" s="245" t="s">
        <v>133</v>
      </c>
    </row>
    <row r="644" spans="1:51" s="15" customFormat="1" ht="12">
      <c r="A644" s="15"/>
      <c r="B644" s="246"/>
      <c r="C644" s="247"/>
      <c r="D644" s="226" t="s">
        <v>143</v>
      </c>
      <c r="E644" s="248" t="s">
        <v>19</v>
      </c>
      <c r="F644" s="249" t="s">
        <v>146</v>
      </c>
      <c r="G644" s="247"/>
      <c r="H644" s="250">
        <v>134</v>
      </c>
      <c r="I644" s="251"/>
      <c r="J644" s="247"/>
      <c r="K644" s="247"/>
      <c r="L644" s="252"/>
      <c r="M644" s="253"/>
      <c r="N644" s="254"/>
      <c r="O644" s="254"/>
      <c r="P644" s="254"/>
      <c r="Q644" s="254"/>
      <c r="R644" s="254"/>
      <c r="S644" s="254"/>
      <c r="T644" s="25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56" t="s">
        <v>143</v>
      </c>
      <c r="AU644" s="256" t="s">
        <v>88</v>
      </c>
      <c r="AV644" s="15" t="s">
        <v>140</v>
      </c>
      <c r="AW644" s="15" t="s">
        <v>37</v>
      </c>
      <c r="AX644" s="15" t="s">
        <v>86</v>
      </c>
      <c r="AY644" s="256" t="s">
        <v>133</v>
      </c>
    </row>
    <row r="645" spans="1:65" s="2" customFormat="1" ht="16.5" customHeight="1">
      <c r="A645" s="40"/>
      <c r="B645" s="41"/>
      <c r="C645" s="206" t="s">
        <v>824</v>
      </c>
      <c r="D645" s="206" t="s">
        <v>135</v>
      </c>
      <c r="E645" s="207" t="s">
        <v>818</v>
      </c>
      <c r="F645" s="208" t="s">
        <v>819</v>
      </c>
      <c r="G645" s="209" t="s">
        <v>230</v>
      </c>
      <c r="H645" s="210">
        <v>67</v>
      </c>
      <c r="I645" s="211"/>
      <c r="J645" s="212">
        <f>ROUND(I645*H645,2)</f>
        <v>0</v>
      </c>
      <c r="K645" s="208" t="s">
        <v>139</v>
      </c>
      <c r="L645" s="46"/>
      <c r="M645" s="213" t="s">
        <v>19</v>
      </c>
      <c r="N645" s="214" t="s">
        <v>49</v>
      </c>
      <c r="O645" s="86"/>
      <c r="P645" s="215">
        <f>O645*H645</f>
        <v>0</v>
      </c>
      <c r="Q645" s="215">
        <v>0</v>
      </c>
      <c r="R645" s="215">
        <f>Q645*H645</f>
        <v>0</v>
      </c>
      <c r="S645" s="215">
        <v>0</v>
      </c>
      <c r="T645" s="216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17" t="s">
        <v>140</v>
      </c>
      <c r="AT645" s="217" t="s">
        <v>135</v>
      </c>
      <c r="AU645" s="217" t="s">
        <v>88</v>
      </c>
      <c r="AY645" s="19" t="s">
        <v>133</v>
      </c>
      <c r="BE645" s="218">
        <f>IF(N645="základní",J645,0)</f>
        <v>0</v>
      </c>
      <c r="BF645" s="218">
        <f>IF(N645="snížená",J645,0)</f>
        <v>0</v>
      </c>
      <c r="BG645" s="218">
        <f>IF(N645="zákl. přenesená",J645,0)</f>
        <v>0</v>
      </c>
      <c r="BH645" s="218">
        <f>IF(N645="sníž. přenesená",J645,0)</f>
        <v>0</v>
      </c>
      <c r="BI645" s="218">
        <f>IF(N645="nulová",J645,0)</f>
        <v>0</v>
      </c>
      <c r="BJ645" s="19" t="s">
        <v>86</v>
      </c>
      <c r="BK645" s="218">
        <f>ROUND(I645*H645,2)</f>
        <v>0</v>
      </c>
      <c r="BL645" s="19" t="s">
        <v>140</v>
      </c>
      <c r="BM645" s="217" t="s">
        <v>825</v>
      </c>
    </row>
    <row r="646" spans="1:47" s="2" customFormat="1" ht="12">
      <c r="A646" s="40"/>
      <c r="B646" s="41"/>
      <c r="C646" s="42"/>
      <c r="D646" s="219" t="s">
        <v>141</v>
      </c>
      <c r="E646" s="42"/>
      <c r="F646" s="220" t="s">
        <v>821</v>
      </c>
      <c r="G646" s="42"/>
      <c r="H646" s="42"/>
      <c r="I646" s="221"/>
      <c r="J646" s="42"/>
      <c r="K646" s="42"/>
      <c r="L646" s="46"/>
      <c r="M646" s="222"/>
      <c r="N646" s="223"/>
      <c r="O646" s="86"/>
      <c r="P646" s="86"/>
      <c r="Q646" s="86"/>
      <c r="R646" s="86"/>
      <c r="S646" s="86"/>
      <c r="T646" s="87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141</v>
      </c>
      <c r="AU646" s="19" t="s">
        <v>88</v>
      </c>
    </row>
    <row r="647" spans="1:51" s="13" customFormat="1" ht="12">
      <c r="A647" s="13"/>
      <c r="B647" s="224"/>
      <c r="C647" s="225"/>
      <c r="D647" s="226" t="s">
        <v>143</v>
      </c>
      <c r="E647" s="227" t="s">
        <v>19</v>
      </c>
      <c r="F647" s="228" t="s">
        <v>523</v>
      </c>
      <c r="G647" s="225"/>
      <c r="H647" s="229">
        <v>67</v>
      </c>
      <c r="I647" s="230"/>
      <c r="J647" s="225"/>
      <c r="K647" s="225"/>
      <c r="L647" s="231"/>
      <c r="M647" s="232"/>
      <c r="N647" s="233"/>
      <c r="O647" s="233"/>
      <c r="P647" s="233"/>
      <c r="Q647" s="233"/>
      <c r="R647" s="233"/>
      <c r="S647" s="233"/>
      <c r="T647" s="23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5" t="s">
        <v>143</v>
      </c>
      <c r="AU647" s="235" t="s">
        <v>88</v>
      </c>
      <c r="AV647" s="13" t="s">
        <v>88</v>
      </c>
      <c r="AW647" s="13" t="s">
        <v>37</v>
      </c>
      <c r="AX647" s="13" t="s">
        <v>78</v>
      </c>
      <c r="AY647" s="235" t="s">
        <v>133</v>
      </c>
    </row>
    <row r="648" spans="1:51" s="14" customFormat="1" ht="12">
      <c r="A648" s="14"/>
      <c r="B648" s="236"/>
      <c r="C648" s="237"/>
      <c r="D648" s="226" t="s">
        <v>143</v>
      </c>
      <c r="E648" s="238" t="s">
        <v>19</v>
      </c>
      <c r="F648" s="239" t="s">
        <v>826</v>
      </c>
      <c r="G648" s="237"/>
      <c r="H648" s="238" t="s">
        <v>19</v>
      </c>
      <c r="I648" s="240"/>
      <c r="J648" s="237"/>
      <c r="K648" s="237"/>
      <c r="L648" s="241"/>
      <c r="M648" s="242"/>
      <c r="N648" s="243"/>
      <c r="O648" s="243"/>
      <c r="P648" s="243"/>
      <c r="Q648" s="243"/>
      <c r="R648" s="243"/>
      <c r="S648" s="243"/>
      <c r="T648" s="24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5" t="s">
        <v>143</v>
      </c>
      <c r="AU648" s="245" t="s">
        <v>88</v>
      </c>
      <c r="AV648" s="14" t="s">
        <v>86</v>
      </c>
      <c r="AW648" s="14" t="s">
        <v>37</v>
      </c>
      <c r="AX648" s="14" t="s">
        <v>78</v>
      </c>
      <c r="AY648" s="245" t="s">
        <v>133</v>
      </c>
    </row>
    <row r="649" spans="1:51" s="15" customFormat="1" ht="12">
      <c r="A649" s="15"/>
      <c r="B649" s="246"/>
      <c r="C649" s="247"/>
      <c r="D649" s="226" t="s">
        <v>143</v>
      </c>
      <c r="E649" s="248" t="s">
        <v>19</v>
      </c>
      <c r="F649" s="249" t="s">
        <v>146</v>
      </c>
      <c r="G649" s="247"/>
      <c r="H649" s="250">
        <v>67</v>
      </c>
      <c r="I649" s="251"/>
      <c r="J649" s="247"/>
      <c r="K649" s="247"/>
      <c r="L649" s="252"/>
      <c r="M649" s="253"/>
      <c r="N649" s="254"/>
      <c r="O649" s="254"/>
      <c r="P649" s="254"/>
      <c r="Q649" s="254"/>
      <c r="R649" s="254"/>
      <c r="S649" s="254"/>
      <c r="T649" s="25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56" t="s">
        <v>143</v>
      </c>
      <c r="AU649" s="256" t="s">
        <v>88</v>
      </c>
      <c r="AV649" s="15" t="s">
        <v>140</v>
      </c>
      <c r="AW649" s="15" t="s">
        <v>37</v>
      </c>
      <c r="AX649" s="15" t="s">
        <v>86</v>
      </c>
      <c r="AY649" s="256" t="s">
        <v>133</v>
      </c>
    </row>
    <row r="650" spans="1:65" s="2" customFormat="1" ht="24.15" customHeight="1">
      <c r="A650" s="40"/>
      <c r="B650" s="41"/>
      <c r="C650" s="206" t="s">
        <v>469</v>
      </c>
      <c r="D650" s="206" t="s">
        <v>135</v>
      </c>
      <c r="E650" s="207" t="s">
        <v>827</v>
      </c>
      <c r="F650" s="208" t="s">
        <v>828</v>
      </c>
      <c r="G650" s="209" t="s">
        <v>230</v>
      </c>
      <c r="H650" s="210">
        <v>201</v>
      </c>
      <c r="I650" s="211"/>
      <c r="J650" s="212">
        <f>ROUND(I650*H650,2)</f>
        <v>0</v>
      </c>
      <c r="K650" s="208" t="s">
        <v>139</v>
      </c>
      <c r="L650" s="46"/>
      <c r="M650" s="213" t="s">
        <v>19</v>
      </c>
      <c r="N650" s="214" t="s">
        <v>49</v>
      </c>
      <c r="O650" s="86"/>
      <c r="P650" s="215">
        <f>O650*H650</f>
        <v>0</v>
      </c>
      <c r="Q650" s="215">
        <v>0</v>
      </c>
      <c r="R650" s="215">
        <f>Q650*H650</f>
        <v>0</v>
      </c>
      <c r="S650" s="215">
        <v>0</v>
      </c>
      <c r="T650" s="216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7" t="s">
        <v>140</v>
      </c>
      <c r="AT650" s="217" t="s">
        <v>135</v>
      </c>
      <c r="AU650" s="217" t="s">
        <v>88</v>
      </c>
      <c r="AY650" s="19" t="s">
        <v>133</v>
      </c>
      <c r="BE650" s="218">
        <f>IF(N650="základní",J650,0)</f>
        <v>0</v>
      </c>
      <c r="BF650" s="218">
        <f>IF(N650="snížená",J650,0)</f>
        <v>0</v>
      </c>
      <c r="BG650" s="218">
        <f>IF(N650="zákl. přenesená",J650,0)</f>
        <v>0</v>
      </c>
      <c r="BH650" s="218">
        <f>IF(N650="sníž. přenesená",J650,0)</f>
        <v>0</v>
      </c>
      <c r="BI650" s="218">
        <f>IF(N650="nulová",J650,0)</f>
        <v>0</v>
      </c>
      <c r="BJ650" s="19" t="s">
        <v>86</v>
      </c>
      <c r="BK650" s="218">
        <f>ROUND(I650*H650,2)</f>
        <v>0</v>
      </c>
      <c r="BL650" s="19" t="s">
        <v>140</v>
      </c>
      <c r="BM650" s="217" t="s">
        <v>829</v>
      </c>
    </row>
    <row r="651" spans="1:47" s="2" customFormat="1" ht="12">
      <c r="A651" s="40"/>
      <c r="B651" s="41"/>
      <c r="C651" s="42"/>
      <c r="D651" s="219" t="s">
        <v>141</v>
      </c>
      <c r="E651" s="42"/>
      <c r="F651" s="220" t="s">
        <v>830</v>
      </c>
      <c r="G651" s="42"/>
      <c r="H651" s="42"/>
      <c r="I651" s="221"/>
      <c r="J651" s="42"/>
      <c r="K651" s="42"/>
      <c r="L651" s="46"/>
      <c r="M651" s="222"/>
      <c r="N651" s="223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141</v>
      </c>
      <c r="AU651" s="19" t="s">
        <v>88</v>
      </c>
    </row>
    <row r="652" spans="1:51" s="13" customFormat="1" ht="12">
      <c r="A652" s="13"/>
      <c r="B652" s="224"/>
      <c r="C652" s="225"/>
      <c r="D652" s="226" t="s">
        <v>143</v>
      </c>
      <c r="E652" s="227" t="s">
        <v>19</v>
      </c>
      <c r="F652" s="228" t="s">
        <v>831</v>
      </c>
      <c r="G652" s="225"/>
      <c r="H652" s="229">
        <v>201</v>
      </c>
      <c r="I652" s="230"/>
      <c r="J652" s="225"/>
      <c r="K652" s="225"/>
      <c r="L652" s="231"/>
      <c r="M652" s="232"/>
      <c r="N652" s="233"/>
      <c r="O652" s="233"/>
      <c r="P652" s="233"/>
      <c r="Q652" s="233"/>
      <c r="R652" s="233"/>
      <c r="S652" s="233"/>
      <c r="T652" s="23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5" t="s">
        <v>143</v>
      </c>
      <c r="AU652" s="235" t="s">
        <v>88</v>
      </c>
      <c r="AV652" s="13" t="s">
        <v>88</v>
      </c>
      <c r="AW652" s="13" t="s">
        <v>37</v>
      </c>
      <c r="AX652" s="13" t="s">
        <v>78</v>
      </c>
      <c r="AY652" s="235" t="s">
        <v>133</v>
      </c>
    </row>
    <row r="653" spans="1:51" s="15" customFormat="1" ht="12">
      <c r="A653" s="15"/>
      <c r="B653" s="246"/>
      <c r="C653" s="247"/>
      <c r="D653" s="226" t="s">
        <v>143</v>
      </c>
      <c r="E653" s="248" t="s">
        <v>19</v>
      </c>
      <c r="F653" s="249" t="s">
        <v>146</v>
      </c>
      <c r="G653" s="247"/>
      <c r="H653" s="250">
        <v>201</v>
      </c>
      <c r="I653" s="251"/>
      <c r="J653" s="247"/>
      <c r="K653" s="247"/>
      <c r="L653" s="252"/>
      <c r="M653" s="253"/>
      <c r="N653" s="254"/>
      <c r="O653" s="254"/>
      <c r="P653" s="254"/>
      <c r="Q653" s="254"/>
      <c r="R653" s="254"/>
      <c r="S653" s="254"/>
      <c r="T653" s="25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56" t="s">
        <v>143</v>
      </c>
      <c r="AU653" s="256" t="s">
        <v>88</v>
      </c>
      <c r="AV653" s="15" t="s">
        <v>140</v>
      </c>
      <c r="AW653" s="15" t="s">
        <v>37</v>
      </c>
      <c r="AX653" s="15" t="s">
        <v>86</v>
      </c>
      <c r="AY653" s="256" t="s">
        <v>133</v>
      </c>
    </row>
    <row r="654" spans="1:65" s="2" customFormat="1" ht="24.15" customHeight="1">
      <c r="A654" s="40"/>
      <c r="B654" s="41"/>
      <c r="C654" s="206" t="s">
        <v>832</v>
      </c>
      <c r="D654" s="206" t="s">
        <v>135</v>
      </c>
      <c r="E654" s="207" t="s">
        <v>833</v>
      </c>
      <c r="F654" s="208" t="s">
        <v>834</v>
      </c>
      <c r="G654" s="209" t="s">
        <v>230</v>
      </c>
      <c r="H654" s="210">
        <v>70</v>
      </c>
      <c r="I654" s="211"/>
      <c r="J654" s="212">
        <f>ROUND(I654*H654,2)</f>
        <v>0</v>
      </c>
      <c r="K654" s="208" t="s">
        <v>139</v>
      </c>
      <c r="L654" s="46"/>
      <c r="M654" s="213" t="s">
        <v>19</v>
      </c>
      <c r="N654" s="214" t="s">
        <v>49</v>
      </c>
      <c r="O654" s="86"/>
      <c r="P654" s="215">
        <f>O654*H654</f>
        <v>0</v>
      </c>
      <c r="Q654" s="215">
        <v>0</v>
      </c>
      <c r="R654" s="215">
        <f>Q654*H654</f>
        <v>0</v>
      </c>
      <c r="S654" s="215">
        <v>0</v>
      </c>
      <c r="T654" s="216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7" t="s">
        <v>140</v>
      </c>
      <c r="AT654" s="217" t="s">
        <v>135</v>
      </c>
      <c r="AU654" s="217" t="s">
        <v>88</v>
      </c>
      <c r="AY654" s="19" t="s">
        <v>133</v>
      </c>
      <c r="BE654" s="218">
        <f>IF(N654="základní",J654,0)</f>
        <v>0</v>
      </c>
      <c r="BF654" s="218">
        <f>IF(N654="snížená",J654,0)</f>
        <v>0</v>
      </c>
      <c r="BG654" s="218">
        <f>IF(N654="zákl. přenesená",J654,0)</f>
        <v>0</v>
      </c>
      <c r="BH654" s="218">
        <f>IF(N654="sníž. přenesená",J654,0)</f>
        <v>0</v>
      </c>
      <c r="BI654" s="218">
        <f>IF(N654="nulová",J654,0)</f>
        <v>0</v>
      </c>
      <c r="BJ654" s="19" t="s">
        <v>86</v>
      </c>
      <c r="BK654" s="218">
        <f>ROUND(I654*H654,2)</f>
        <v>0</v>
      </c>
      <c r="BL654" s="19" t="s">
        <v>140</v>
      </c>
      <c r="BM654" s="217" t="s">
        <v>835</v>
      </c>
    </row>
    <row r="655" spans="1:47" s="2" customFormat="1" ht="12">
      <c r="A655" s="40"/>
      <c r="B655" s="41"/>
      <c r="C655" s="42"/>
      <c r="D655" s="219" t="s">
        <v>141</v>
      </c>
      <c r="E655" s="42"/>
      <c r="F655" s="220" t="s">
        <v>836</v>
      </c>
      <c r="G655" s="42"/>
      <c r="H655" s="42"/>
      <c r="I655" s="221"/>
      <c r="J655" s="42"/>
      <c r="K655" s="42"/>
      <c r="L655" s="46"/>
      <c r="M655" s="222"/>
      <c r="N655" s="223"/>
      <c r="O655" s="86"/>
      <c r="P655" s="86"/>
      <c r="Q655" s="86"/>
      <c r="R655" s="86"/>
      <c r="S655" s="86"/>
      <c r="T655" s="87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141</v>
      </c>
      <c r="AU655" s="19" t="s">
        <v>88</v>
      </c>
    </row>
    <row r="656" spans="1:51" s="13" customFormat="1" ht="12">
      <c r="A656" s="13"/>
      <c r="B656" s="224"/>
      <c r="C656" s="225"/>
      <c r="D656" s="226" t="s">
        <v>143</v>
      </c>
      <c r="E656" s="227" t="s">
        <v>19</v>
      </c>
      <c r="F656" s="228" t="s">
        <v>318</v>
      </c>
      <c r="G656" s="225"/>
      <c r="H656" s="229">
        <v>70</v>
      </c>
      <c r="I656" s="230"/>
      <c r="J656" s="225"/>
      <c r="K656" s="225"/>
      <c r="L656" s="231"/>
      <c r="M656" s="232"/>
      <c r="N656" s="233"/>
      <c r="O656" s="233"/>
      <c r="P656" s="233"/>
      <c r="Q656" s="233"/>
      <c r="R656" s="233"/>
      <c r="S656" s="233"/>
      <c r="T656" s="23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5" t="s">
        <v>143</v>
      </c>
      <c r="AU656" s="235" t="s">
        <v>88</v>
      </c>
      <c r="AV656" s="13" t="s">
        <v>88</v>
      </c>
      <c r="AW656" s="13" t="s">
        <v>37</v>
      </c>
      <c r="AX656" s="13" t="s">
        <v>78</v>
      </c>
      <c r="AY656" s="235" t="s">
        <v>133</v>
      </c>
    </row>
    <row r="657" spans="1:51" s="14" customFormat="1" ht="12">
      <c r="A657" s="14"/>
      <c r="B657" s="236"/>
      <c r="C657" s="237"/>
      <c r="D657" s="226" t="s">
        <v>143</v>
      </c>
      <c r="E657" s="238" t="s">
        <v>19</v>
      </c>
      <c r="F657" s="239" t="s">
        <v>145</v>
      </c>
      <c r="G657" s="237"/>
      <c r="H657" s="238" t="s">
        <v>19</v>
      </c>
      <c r="I657" s="240"/>
      <c r="J657" s="237"/>
      <c r="K657" s="237"/>
      <c r="L657" s="241"/>
      <c r="M657" s="242"/>
      <c r="N657" s="243"/>
      <c r="O657" s="243"/>
      <c r="P657" s="243"/>
      <c r="Q657" s="243"/>
      <c r="R657" s="243"/>
      <c r="S657" s="243"/>
      <c r="T657" s="24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5" t="s">
        <v>143</v>
      </c>
      <c r="AU657" s="245" t="s">
        <v>88</v>
      </c>
      <c r="AV657" s="14" t="s">
        <v>86</v>
      </c>
      <c r="AW657" s="14" t="s">
        <v>37</v>
      </c>
      <c r="AX657" s="14" t="s">
        <v>78</v>
      </c>
      <c r="AY657" s="245" t="s">
        <v>133</v>
      </c>
    </row>
    <row r="658" spans="1:51" s="15" customFormat="1" ht="12">
      <c r="A658" s="15"/>
      <c r="B658" s="246"/>
      <c r="C658" s="247"/>
      <c r="D658" s="226" t="s">
        <v>143</v>
      </c>
      <c r="E658" s="248" t="s">
        <v>19</v>
      </c>
      <c r="F658" s="249" t="s">
        <v>146</v>
      </c>
      <c r="G658" s="247"/>
      <c r="H658" s="250">
        <v>70</v>
      </c>
      <c r="I658" s="251"/>
      <c r="J658" s="247"/>
      <c r="K658" s="247"/>
      <c r="L658" s="252"/>
      <c r="M658" s="253"/>
      <c r="N658" s="254"/>
      <c r="O658" s="254"/>
      <c r="P658" s="254"/>
      <c r="Q658" s="254"/>
      <c r="R658" s="254"/>
      <c r="S658" s="254"/>
      <c r="T658" s="25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56" t="s">
        <v>143</v>
      </c>
      <c r="AU658" s="256" t="s">
        <v>88</v>
      </c>
      <c r="AV658" s="15" t="s">
        <v>140</v>
      </c>
      <c r="AW658" s="15" t="s">
        <v>37</v>
      </c>
      <c r="AX658" s="15" t="s">
        <v>86</v>
      </c>
      <c r="AY658" s="256" t="s">
        <v>133</v>
      </c>
    </row>
    <row r="659" spans="1:65" s="2" customFormat="1" ht="16.5" customHeight="1">
      <c r="A659" s="40"/>
      <c r="B659" s="41"/>
      <c r="C659" s="257" t="s">
        <v>472</v>
      </c>
      <c r="D659" s="257" t="s">
        <v>358</v>
      </c>
      <c r="E659" s="258" t="s">
        <v>837</v>
      </c>
      <c r="F659" s="259" t="s">
        <v>838</v>
      </c>
      <c r="G659" s="260" t="s">
        <v>230</v>
      </c>
      <c r="H659" s="261">
        <v>71.4</v>
      </c>
      <c r="I659" s="262"/>
      <c r="J659" s="263">
        <f>ROUND(I659*H659,2)</f>
        <v>0</v>
      </c>
      <c r="K659" s="259" t="s">
        <v>139</v>
      </c>
      <c r="L659" s="264"/>
      <c r="M659" s="265" t="s">
        <v>19</v>
      </c>
      <c r="N659" s="266" t="s">
        <v>49</v>
      </c>
      <c r="O659" s="86"/>
      <c r="P659" s="215">
        <f>O659*H659</f>
        <v>0</v>
      </c>
      <c r="Q659" s="215">
        <v>0</v>
      </c>
      <c r="R659" s="215">
        <f>Q659*H659</f>
        <v>0</v>
      </c>
      <c r="S659" s="215">
        <v>0</v>
      </c>
      <c r="T659" s="216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17" t="s">
        <v>160</v>
      </c>
      <c r="AT659" s="217" t="s">
        <v>358</v>
      </c>
      <c r="AU659" s="217" t="s">
        <v>88</v>
      </c>
      <c r="AY659" s="19" t="s">
        <v>133</v>
      </c>
      <c r="BE659" s="218">
        <f>IF(N659="základní",J659,0)</f>
        <v>0</v>
      </c>
      <c r="BF659" s="218">
        <f>IF(N659="snížená",J659,0)</f>
        <v>0</v>
      </c>
      <c r="BG659" s="218">
        <f>IF(N659="zákl. přenesená",J659,0)</f>
        <v>0</v>
      </c>
      <c r="BH659" s="218">
        <f>IF(N659="sníž. přenesená",J659,0)</f>
        <v>0</v>
      </c>
      <c r="BI659" s="218">
        <f>IF(N659="nulová",J659,0)</f>
        <v>0</v>
      </c>
      <c r="BJ659" s="19" t="s">
        <v>86</v>
      </c>
      <c r="BK659" s="218">
        <f>ROUND(I659*H659,2)</f>
        <v>0</v>
      </c>
      <c r="BL659" s="19" t="s">
        <v>140</v>
      </c>
      <c r="BM659" s="217" t="s">
        <v>839</v>
      </c>
    </row>
    <row r="660" spans="1:51" s="13" customFormat="1" ht="12">
      <c r="A660" s="13"/>
      <c r="B660" s="224"/>
      <c r="C660" s="225"/>
      <c r="D660" s="226" t="s">
        <v>143</v>
      </c>
      <c r="E660" s="227" t="s">
        <v>19</v>
      </c>
      <c r="F660" s="228" t="s">
        <v>840</v>
      </c>
      <c r="G660" s="225"/>
      <c r="H660" s="229">
        <v>71.4</v>
      </c>
      <c r="I660" s="230"/>
      <c r="J660" s="225"/>
      <c r="K660" s="225"/>
      <c r="L660" s="231"/>
      <c r="M660" s="232"/>
      <c r="N660" s="233"/>
      <c r="O660" s="233"/>
      <c r="P660" s="233"/>
      <c r="Q660" s="233"/>
      <c r="R660" s="233"/>
      <c r="S660" s="233"/>
      <c r="T660" s="23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5" t="s">
        <v>143</v>
      </c>
      <c r="AU660" s="235" t="s">
        <v>88</v>
      </c>
      <c r="AV660" s="13" t="s">
        <v>88</v>
      </c>
      <c r="AW660" s="13" t="s">
        <v>37</v>
      </c>
      <c r="AX660" s="13" t="s">
        <v>78</v>
      </c>
      <c r="AY660" s="235" t="s">
        <v>133</v>
      </c>
    </row>
    <row r="661" spans="1:51" s="15" customFormat="1" ht="12">
      <c r="A661" s="15"/>
      <c r="B661" s="246"/>
      <c r="C661" s="247"/>
      <c r="D661" s="226" t="s">
        <v>143</v>
      </c>
      <c r="E661" s="248" t="s">
        <v>19</v>
      </c>
      <c r="F661" s="249" t="s">
        <v>146</v>
      </c>
      <c r="G661" s="247"/>
      <c r="H661" s="250">
        <v>71.4</v>
      </c>
      <c r="I661" s="251"/>
      <c r="J661" s="247"/>
      <c r="K661" s="247"/>
      <c r="L661" s="252"/>
      <c r="M661" s="253"/>
      <c r="N661" s="254"/>
      <c r="O661" s="254"/>
      <c r="P661" s="254"/>
      <c r="Q661" s="254"/>
      <c r="R661" s="254"/>
      <c r="S661" s="254"/>
      <c r="T661" s="25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6" t="s">
        <v>143</v>
      </c>
      <c r="AU661" s="256" t="s">
        <v>88</v>
      </c>
      <c r="AV661" s="15" t="s">
        <v>140</v>
      </c>
      <c r="AW661" s="15" t="s">
        <v>37</v>
      </c>
      <c r="AX661" s="15" t="s">
        <v>86</v>
      </c>
      <c r="AY661" s="256" t="s">
        <v>133</v>
      </c>
    </row>
    <row r="662" spans="1:65" s="2" customFormat="1" ht="16.5" customHeight="1">
      <c r="A662" s="40"/>
      <c r="B662" s="41"/>
      <c r="C662" s="206" t="s">
        <v>841</v>
      </c>
      <c r="D662" s="206" t="s">
        <v>135</v>
      </c>
      <c r="E662" s="207" t="s">
        <v>842</v>
      </c>
      <c r="F662" s="208" t="s">
        <v>843</v>
      </c>
      <c r="G662" s="209" t="s">
        <v>230</v>
      </c>
      <c r="H662" s="210">
        <v>34</v>
      </c>
      <c r="I662" s="211"/>
      <c r="J662" s="212">
        <f>ROUND(I662*H662,2)</f>
        <v>0</v>
      </c>
      <c r="K662" s="208" t="s">
        <v>139</v>
      </c>
      <c r="L662" s="46"/>
      <c r="M662" s="213" t="s">
        <v>19</v>
      </c>
      <c r="N662" s="214" t="s">
        <v>49</v>
      </c>
      <c r="O662" s="86"/>
      <c r="P662" s="215">
        <f>O662*H662</f>
        <v>0</v>
      </c>
      <c r="Q662" s="215">
        <v>0</v>
      </c>
      <c r="R662" s="215">
        <f>Q662*H662</f>
        <v>0</v>
      </c>
      <c r="S662" s="215">
        <v>0</v>
      </c>
      <c r="T662" s="216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17" t="s">
        <v>140</v>
      </c>
      <c r="AT662" s="217" t="s">
        <v>135</v>
      </c>
      <c r="AU662" s="217" t="s">
        <v>88</v>
      </c>
      <c r="AY662" s="19" t="s">
        <v>133</v>
      </c>
      <c r="BE662" s="218">
        <f>IF(N662="základní",J662,0)</f>
        <v>0</v>
      </c>
      <c r="BF662" s="218">
        <f>IF(N662="snížená",J662,0)</f>
        <v>0</v>
      </c>
      <c r="BG662" s="218">
        <f>IF(N662="zákl. přenesená",J662,0)</f>
        <v>0</v>
      </c>
      <c r="BH662" s="218">
        <f>IF(N662="sníž. přenesená",J662,0)</f>
        <v>0</v>
      </c>
      <c r="BI662" s="218">
        <f>IF(N662="nulová",J662,0)</f>
        <v>0</v>
      </c>
      <c r="BJ662" s="19" t="s">
        <v>86</v>
      </c>
      <c r="BK662" s="218">
        <f>ROUND(I662*H662,2)</f>
        <v>0</v>
      </c>
      <c r="BL662" s="19" t="s">
        <v>140</v>
      </c>
      <c r="BM662" s="217" t="s">
        <v>844</v>
      </c>
    </row>
    <row r="663" spans="1:47" s="2" customFormat="1" ht="12">
      <c r="A663" s="40"/>
      <c r="B663" s="41"/>
      <c r="C663" s="42"/>
      <c r="D663" s="219" t="s">
        <v>141</v>
      </c>
      <c r="E663" s="42"/>
      <c r="F663" s="220" t="s">
        <v>845</v>
      </c>
      <c r="G663" s="42"/>
      <c r="H663" s="42"/>
      <c r="I663" s="221"/>
      <c r="J663" s="42"/>
      <c r="K663" s="42"/>
      <c r="L663" s="46"/>
      <c r="M663" s="222"/>
      <c r="N663" s="223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141</v>
      </c>
      <c r="AU663" s="19" t="s">
        <v>88</v>
      </c>
    </row>
    <row r="664" spans="1:51" s="13" customFormat="1" ht="12">
      <c r="A664" s="13"/>
      <c r="B664" s="224"/>
      <c r="C664" s="225"/>
      <c r="D664" s="226" t="s">
        <v>143</v>
      </c>
      <c r="E664" s="227" t="s">
        <v>19</v>
      </c>
      <c r="F664" s="228" t="s">
        <v>231</v>
      </c>
      <c r="G664" s="225"/>
      <c r="H664" s="229">
        <v>34</v>
      </c>
      <c r="I664" s="230"/>
      <c r="J664" s="225"/>
      <c r="K664" s="225"/>
      <c r="L664" s="231"/>
      <c r="M664" s="232"/>
      <c r="N664" s="233"/>
      <c r="O664" s="233"/>
      <c r="P664" s="233"/>
      <c r="Q664" s="233"/>
      <c r="R664" s="233"/>
      <c r="S664" s="233"/>
      <c r="T664" s="234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5" t="s">
        <v>143</v>
      </c>
      <c r="AU664" s="235" t="s">
        <v>88</v>
      </c>
      <c r="AV664" s="13" t="s">
        <v>88</v>
      </c>
      <c r="AW664" s="13" t="s">
        <v>37</v>
      </c>
      <c r="AX664" s="13" t="s">
        <v>78</v>
      </c>
      <c r="AY664" s="235" t="s">
        <v>133</v>
      </c>
    </row>
    <row r="665" spans="1:51" s="15" customFormat="1" ht="12">
      <c r="A665" s="15"/>
      <c r="B665" s="246"/>
      <c r="C665" s="247"/>
      <c r="D665" s="226" t="s">
        <v>143</v>
      </c>
      <c r="E665" s="248" t="s">
        <v>19</v>
      </c>
      <c r="F665" s="249" t="s">
        <v>146</v>
      </c>
      <c r="G665" s="247"/>
      <c r="H665" s="250">
        <v>34</v>
      </c>
      <c r="I665" s="251"/>
      <c r="J665" s="247"/>
      <c r="K665" s="247"/>
      <c r="L665" s="252"/>
      <c r="M665" s="253"/>
      <c r="N665" s="254"/>
      <c r="O665" s="254"/>
      <c r="P665" s="254"/>
      <c r="Q665" s="254"/>
      <c r="R665" s="254"/>
      <c r="S665" s="254"/>
      <c r="T665" s="25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56" t="s">
        <v>143</v>
      </c>
      <c r="AU665" s="256" t="s">
        <v>88</v>
      </c>
      <c r="AV665" s="15" t="s">
        <v>140</v>
      </c>
      <c r="AW665" s="15" t="s">
        <v>37</v>
      </c>
      <c r="AX665" s="15" t="s">
        <v>86</v>
      </c>
      <c r="AY665" s="256" t="s">
        <v>133</v>
      </c>
    </row>
    <row r="666" spans="1:65" s="2" customFormat="1" ht="16.5" customHeight="1">
      <c r="A666" s="40"/>
      <c r="B666" s="41"/>
      <c r="C666" s="257" t="s">
        <v>478</v>
      </c>
      <c r="D666" s="257" t="s">
        <v>358</v>
      </c>
      <c r="E666" s="258" t="s">
        <v>846</v>
      </c>
      <c r="F666" s="259" t="s">
        <v>847</v>
      </c>
      <c r="G666" s="260" t="s">
        <v>230</v>
      </c>
      <c r="H666" s="261">
        <v>34</v>
      </c>
      <c r="I666" s="262"/>
      <c r="J666" s="263">
        <f>ROUND(I666*H666,2)</f>
        <v>0</v>
      </c>
      <c r="K666" s="259" t="s">
        <v>139</v>
      </c>
      <c r="L666" s="264"/>
      <c r="M666" s="265" t="s">
        <v>19</v>
      </c>
      <c r="N666" s="266" t="s">
        <v>49</v>
      </c>
      <c r="O666" s="86"/>
      <c r="P666" s="215">
        <f>O666*H666</f>
        <v>0</v>
      </c>
      <c r="Q666" s="215">
        <v>0</v>
      </c>
      <c r="R666" s="215">
        <f>Q666*H666</f>
        <v>0</v>
      </c>
      <c r="S666" s="215">
        <v>0</v>
      </c>
      <c r="T666" s="216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17" t="s">
        <v>160</v>
      </c>
      <c r="AT666" s="217" t="s">
        <v>358</v>
      </c>
      <c r="AU666" s="217" t="s">
        <v>88</v>
      </c>
      <c r="AY666" s="19" t="s">
        <v>133</v>
      </c>
      <c r="BE666" s="218">
        <f>IF(N666="základní",J666,0)</f>
        <v>0</v>
      </c>
      <c r="BF666" s="218">
        <f>IF(N666="snížená",J666,0)</f>
        <v>0</v>
      </c>
      <c r="BG666" s="218">
        <f>IF(N666="zákl. přenesená",J666,0)</f>
        <v>0</v>
      </c>
      <c r="BH666" s="218">
        <f>IF(N666="sníž. přenesená",J666,0)</f>
        <v>0</v>
      </c>
      <c r="BI666" s="218">
        <f>IF(N666="nulová",J666,0)</f>
        <v>0</v>
      </c>
      <c r="BJ666" s="19" t="s">
        <v>86</v>
      </c>
      <c r="BK666" s="218">
        <f>ROUND(I666*H666,2)</f>
        <v>0</v>
      </c>
      <c r="BL666" s="19" t="s">
        <v>140</v>
      </c>
      <c r="BM666" s="217" t="s">
        <v>848</v>
      </c>
    </row>
    <row r="667" spans="1:65" s="2" customFormat="1" ht="24.15" customHeight="1">
      <c r="A667" s="40"/>
      <c r="B667" s="41"/>
      <c r="C667" s="206" t="s">
        <v>849</v>
      </c>
      <c r="D667" s="206" t="s">
        <v>135</v>
      </c>
      <c r="E667" s="207" t="s">
        <v>850</v>
      </c>
      <c r="F667" s="208" t="s">
        <v>851</v>
      </c>
      <c r="G667" s="209" t="s">
        <v>230</v>
      </c>
      <c r="H667" s="210">
        <v>31</v>
      </c>
      <c r="I667" s="211"/>
      <c r="J667" s="212">
        <f>ROUND(I667*H667,2)</f>
        <v>0</v>
      </c>
      <c r="K667" s="208" t="s">
        <v>139</v>
      </c>
      <c r="L667" s="46"/>
      <c r="M667" s="213" t="s">
        <v>19</v>
      </c>
      <c r="N667" s="214" t="s">
        <v>49</v>
      </c>
      <c r="O667" s="86"/>
      <c r="P667" s="215">
        <f>O667*H667</f>
        <v>0</v>
      </c>
      <c r="Q667" s="215">
        <v>0</v>
      </c>
      <c r="R667" s="215">
        <f>Q667*H667</f>
        <v>0</v>
      </c>
      <c r="S667" s="215">
        <v>0</v>
      </c>
      <c r="T667" s="216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17" t="s">
        <v>140</v>
      </c>
      <c r="AT667" s="217" t="s">
        <v>135</v>
      </c>
      <c r="AU667" s="217" t="s">
        <v>88</v>
      </c>
      <c r="AY667" s="19" t="s">
        <v>133</v>
      </c>
      <c r="BE667" s="218">
        <f>IF(N667="základní",J667,0)</f>
        <v>0</v>
      </c>
      <c r="BF667" s="218">
        <f>IF(N667="snížená",J667,0)</f>
        <v>0</v>
      </c>
      <c r="BG667" s="218">
        <f>IF(N667="zákl. přenesená",J667,0)</f>
        <v>0</v>
      </c>
      <c r="BH667" s="218">
        <f>IF(N667="sníž. přenesená",J667,0)</f>
        <v>0</v>
      </c>
      <c r="BI667" s="218">
        <f>IF(N667="nulová",J667,0)</f>
        <v>0</v>
      </c>
      <c r="BJ667" s="19" t="s">
        <v>86</v>
      </c>
      <c r="BK667" s="218">
        <f>ROUND(I667*H667,2)</f>
        <v>0</v>
      </c>
      <c r="BL667" s="19" t="s">
        <v>140</v>
      </c>
      <c r="BM667" s="217" t="s">
        <v>852</v>
      </c>
    </row>
    <row r="668" spans="1:47" s="2" customFormat="1" ht="12">
      <c r="A668" s="40"/>
      <c r="B668" s="41"/>
      <c r="C668" s="42"/>
      <c r="D668" s="219" t="s">
        <v>141</v>
      </c>
      <c r="E668" s="42"/>
      <c r="F668" s="220" t="s">
        <v>853</v>
      </c>
      <c r="G668" s="42"/>
      <c r="H668" s="42"/>
      <c r="I668" s="221"/>
      <c r="J668" s="42"/>
      <c r="K668" s="42"/>
      <c r="L668" s="46"/>
      <c r="M668" s="222"/>
      <c r="N668" s="223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141</v>
      </c>
      <c r="AU668" s="19" t="s">
        <v>88</v>
      </c>
    </row>
    <row r="669" spans="1:51" s="13" customFormat="1" ht="12">
      <c r="A669" s="13"/>
      <c r="B669" s="224"/>
      <c r="C669" s="225"/>
      <c r="D669" s="226" t="s">
        <v>143</v>
      </c>
      <c r="E669" s="227" t="s">
        <v>19</v>
      </c>
      <c r="F669" s="228" t="s">
        <v>335</v>
      </c>
      <c r="G669" s="225"/>
      <c r="H669" s="229">
        <v>31</v>
      </c>
      <c r="I669" s="230"/>
      <c r="J669" s="225"/>
      <c r="K669" s="225"/>
      <c r="L669" s="231"/>
      <c r="M669" s="232"/>
      <c r="N669" s="233"/>
      <c r="O669" s="233"/>
      <c r="P669" s="233"/>
      <c r="Q669" s="233"/>
      <c r="R669" s="233"/>
      <c r="S669" s="233"/>
      <c r="T669" s="23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5" t="s">
        <v>143</v>
      </c>
      <c r="AU669" s="235" t="s">
        <v>88</v>
      </c>
      <c r="AV669" s="13" t="s">
        <v>88</v>
      </c>
      <c r="AW669" s="13" t="s">
        <v>37</v>
      </c>
      <c r="AX669" s="13" t="s">
        <v>78</v>
      </c>
      <c r="AY669" s="235" t="s">
        <v>133</v>
      </c>
    </row>
    <row r="670" spans="1:51" s="14" customFormat="1" ht="12">
      <c r="A670" s="14"/>
      <c r="B670" s="236"/>
      <c r="C670" s="237"/>
      <c r="D670" s="226" t="s">
        <v>143</v>
      </c>
      <c r="E670" s="238" t="s">
        <v>19</v>
      </c>
      <c r="F670" s="239" t="s">
        <v>145</v>
      </c>
      <c r="G670" s="237"/>
      <c r="H670" s="238" t="s">
        <v>19</v>
      </c>
      <c r="I670" s="240"/>
      <c r="J670" s="237"/>
      <c r="K670" s="237"/>
      <c r="L670" s="241"/>
      <c r="M670" s="242"/>
      <c r="N670" s="243"/>
      <c r="O670" s="243"/>
      <c r="P670" s="243"/>
      <c r="Q670" s="243"/>
      <c r="R670" s="243"/>
      <c r="S670" s="243"/>
      <c r="T670" s="24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5" t="s">
        <v>143</v>
      </c>
      <c r="AU670" s="245" t="s">
        <v>88</v>
      </c>
      <c r="AV670" s="14" t="s">
        <v>86</v>
      </c>
      <c r="AW670" s="14" t="s">
        <v>37</v>
      </c>
      <c r="AX670" s="14" t="s">
        <v>78</v>
      </c>
      <c r="AY670" s="245" t="s">
        <v>133</v>
      </c>
    </row>
    <row r="671" spans="1:51" s="15" customFormat="1" ht="12">
      <c r="A671" s="15"/>
      <c r="B671" s="246"/>
      <c r="C671" s="247"/>
      <c r="D671" s="226" t="s">
        <v>143</v>
      </c>
      <c r="E671" s="248" t="s">
        <v>19</v>
      </c>
      <c r="F671" s="249" t="s">
        <v>146</v>
      </c>
      <c r="G671" s="247"/>
      <c r="H671" s="250">
        <v>31</v>
      </c>
      <c r="I671" s="251"/>
      <c r="J671" s="247"/>
      <c r="K671" s="247"/>
      <c r="L671" s="252"/>
      <c r="M671" s="253"/>
      <c r="N671" s="254"/>
      <c r="O671" s="254"/>
      <c r="P671" s="254"/>
      <c r="Q671" s="254"/>
      <c r="R671" s="254"/>
      <c r="S671" s="254"/>
      <c r="T671" s="25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56" t="s">
        <v>143</v>
      </c>
      <c r="AU671" s="256" t="s">
        <v>88</v>
      </c>
      <c r="AV671" s="15" t="s">
        <v>140</v>
      </c>
      <c r="AW671" s="15" t="s">
        <v>37</v>
      </c>
      <c r="AX671" s="15" t="s">
        <v>86</v>
      </c>
      <c r="AY671" s="256" t="s">
        <v>133</v>
      </c>
    </row>
    <row r="672" spans="1:65" s="2" customFormat="1" ht="16.5" customHeight="1">
      <c r="A672" s="40"/>
      <c r="B672" s="41"/>
      <c r="C672" s="257" t="s">
        <v>482</v>
      </c>
      <c r="D672" s="257" t="s">
        <v>358</v>
      </c>
      <c r="E672" s="258" t="s">
        <v>854</v>
      </c>
      <c r="F672" s="259" t="s">
        <v>855</v>
      </c>
      <c r="G672" s="260" t="s">
        <v>230</v>
      </c>
      <c r="H672" s="261">
        <v>31.31</v>
      </c>
      <c r="I672" s="262"/>
      <c r="J672" s="263">
        <f>ROUND(I672*H672,2)</f>
        <v>0</v>
      </c>
      <c r="K672" s="259" t="s">
        <v>139</v>
      </c>
      <c r="L672" s="264"/>
      <c r="M672" s="265" t="s">
        <v>19</v>
      </c>
      <c r="N672" s="266" t="s">
        <v>49</v>
      </c>
      <c r="O672" s="86"/>
      <c r="P672" s="215">
        <f>O672*H672</f>
        <v>0</v>
      </c>
      <c r="Q672" s="215">
        <v>0</v>
      </c>
      <c r="R672" s="215">
        <f>Q672*H672</f>
        <v>0</v>
      </c>
      <c r="S672" s="215">
        <v>0</v>
      </c>
      <c r="T672" s="216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17" t="s">
        <v>160</v>
      </c>
      <c r="AT672" s="217" t="s">
        <v>358</v>
      </c>
      <c r="AU672" s="217" t="s">
        <v>88</v>
      </c>
      <c r="AY672" s="19" t="s">
        <v>133</v>
      </c>
      <c r="BE672" s="218">
        <f>IF(N672="základní",J672,0)</f>
        <v>0</v>
      </c>
      <c r="BF672" s="218">
        <f>IF(N672="snížená",J672,0)</f>
        <v>0</v>
      </c>
      <c r="BG672" s="218">
        <f>IF(N672="zákl. přenesená",J672,0)</f>
        <v>0</v>
      </c>
      <c r="BH672" s="218">
        <f>IF(N672="sníž. přenesená",J672,0)</f>
        <v>0</v>
      </c>
      <c r="BI672" s="218">
        <f>IF(N672="nulová",J672,0)</f>
        <v>0</v>
      </c>
      <c r="BJ672" s="19" t="s">
        <v>86</v>
      </c>
      <c r="BK672" s="218">
        <f>ROUND(I672*H672,2)</f>
        <v>0</v>
      </c>
      <c r="BL672" s="19" t="s">
        <v>140</v>
      </c>
      <c r="BM672" s="217" t="s">
        <v>856</v>
      </c>
    </row>
    <row r="673" spans="1:51" s="13" customFormat="1" ht="12">
      <c r="A673" s="13"/>
      <c r="B673" s="224"/>
      <c r="C673" s="225"/>
      <c r="D673" s="226" t="s">
        <v>143</v>
      </c>
      <c r="E673" s="227" t="s">
        <v>19</v>
      </c>
      <c r="F673" s="228" t="s">
        <v>857</v>
      </c>
      <c r="G673" s="225"/>
      <c r="H673" s="229">
        <v>31.31</v>
      </c>
      <c r="I673" s="230"/>
      <c r="J673" s="225"/>
      <c r="K673" s="225"/>
      <c r="L673" s="231"/>
      <c r="M673" s="232"/>
      <c r="N673" s="233"/>
      <c r="O673" s="233"/>
      <c r="P673" s="233"/>
      <c r="Q673" s="233"/>
      <c r="R673" s="233"/>
      <c r="S673" s="233"/>
      <c r="T673" s="234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5" t="s">
        <v>143</v>
      </c>
      <c r="AU673" s="235" t="s">
        <v>88</v>
      </c>
      <c r="AV673" s="13" t="s">
        <v>88</v>
      </c>
      <c r="AW673" s="13" t="s">
        <v>37</v>
      </c>
      <c r="AX673" s="13" t="s">
        <v>78</v>
      </c>
      <c r="AY673" s="235" t="s">
        <v>133</v>
      </c>
    </row>
    <row r="674" spans="1:51" s="15" customFormat="1" ht="12">
      <c r="A674" s="15"/>
      <c r="B674" s="246"/>
      <c r="C674" s="247"/>
      <c r="D674" s="226" t="s">
        <v>143</v>
      </c>
      <c r="E674" s="248" t="s">
        <v>19</v>
      </c>
      <c r="F674" s="249" t="s">
        <v>146</v>
      </c>
      <c r="G674" s="247"/>
      <c r="H674" s="250">
        <v>31.31</v>
      </c>
      <c r="I674" s="251"/>
      <c r="J674" s="247"/>
      <c r="K674" s="247"/>
      <c r="L674" s="252"/>
      <c r="M674" s="253"/>
      <c r="N674" s="254"/>
      <c r="O674" s="254"/>
      <c r="P674" s="254"/>
      <c r="Q674" s="254"/>
      <c r="R674" s="254"/>
      <c r="S674" s="254"/>
      <c r="T674" s="25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56" t="s">
        <v>143</v>
      </c>
      <c r="AU674" s="256" t="s">
        <v>88</v>
      </c>
      <c r="AV674" s="15" t="s">
        <v>140</v>
      </c>
      <c r="AW674" s="15" t="s">
        <v>37</v>
      </c>
      <c r="AX674" s="15" t="s">
        <v>86</v>
      </c>
      <c r="AY674" s="256" t="s">
        <v>133</v>
      </c>
    </row>
    <row r="675" spans="1:65" s="2" customFormat="1" ht="16.5" customHeight="1">
      <c r="A675" s="40"/>
      <c r="B675" s="41"/>
      <c r="C675" s="206" t="s">
        <v>858</v>
      </c>
      <c r="D675" s="206" t="s">
        <v>135</v>
      </c>
      <c r="E675" s="207" t="s">
        <v>859</v>
      </c>
      <c r="F675" s="208" t="s">
        <v>860</v>
      </c>
      <c r="G675" s="209" t="s">
        <v>230</v>
      </c>
      <c r="H675" s="210">
        <v>8</v>
      </c>
      <c r="I675" s="211"/>
      <c r="J675" s="212">
        <f>ROUND(I675*H675,2)</f>
        <v>0</v>
      </c>
      <c r="K675" s="208" t="s">
        <v>19</v>
      </c>
      <c r="L675" s="46"/>
      <c r="M675" s="213" t="s">
        <v>19</v>
      </c>
      <c r="N675" s="214" t="s">
        <v>49</v>
      </c>
      <c r="O675" s="86"/>
      <c r="P675" s="215">
        <f>O675*H675</f>
        <v>0</v>
      </c>
      <c r="Q675" s="215">
        <v>0</v>
      </c>
      <c r="R675" s="215">
        <f>Q675*H675</f>
        <v>0</v>
      </c>
      <c r="S675" s="215">
        <v>0</v>
      </c>
      <c r="T675" s="216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17" t="s">
        <v>140</v>
      </c>
      <c r="AT675" s="217" t="s">
        <v>135</v>
      </c>
      <c r="AU675" s="217" t="s">
        <v>88</v>
      </c>
      <c r="AY675" s="19" t="s">
        <v>133</v>
      </c>
      <c r="BE675" s="218">
        <f>IF(N675="základní",J675,0)</f>
        <v>0</v>
      </c>
      <c r="BF675" s="218">
        <f>IF(N675="snížená",J675,0)</f>
        <v>0</v>
      </c>
      <c r="BG675" s="218">
        <f>IF(N675="zákl. přenesená",J675,0)</f>
        <v>0</v>
      </c>
      <c r="BH675" s="218">
        <f>IF(N675="sníž. přenesená",J675,0)</f>
        <v>0</v>
      </c>
      <c r="BI675" s="218">
        <f>IF(N675="nulová",J675,0)</f>
        <v>0</v>
      </c>
      <c r="BJ675" s="19" t="s">
        <v>86</v>
      </c>
      <c r="BK675" s="218">
        <f>ROUND(I675*H675,2)</f>
        <v>0</v>
      </c>
      <c r="BL675" s="19" t="s">
        <v>140</v>
      </c>
      <c r="BM675" s="217" t="s">
        <v>609</v>
      </c>
    </row>
    <row r="676" spans="1:51" s="13" customFormat="1" ht="12">
      <c r="A676" s="13"/>
      <c r="B676" s="224"/>
      <c r="C676" s="225"/>
      <c r="D676" s="226" t="s">
        <v>143</v>
      </c>
      <c r="E676" s="227" t="s">
        <v>19</v>
      </c>
      <c r="F676" s="228" t="s">
        <v>861</v>
      </c>
      <c r="G676" s="225"/>
      <c r="H676" s="229">
        <v>8</v>
      </c>
      <c r="I676" s="230"/>
      <c r="J676" s="225"/>
      <c r="K676" s="225"/>
      <c r="L676" s="231"/>
      <c r="M676" s="232"/>
      <c r="N676" s="233"/>
      <c r="O676" s="233"/>
      <c r="P676" s="233"/>
      <c r="Q676" s="233"/>
      <c r="R676" s="233"/>
      <c r="S676" s="233"/>
      <c r="T676" s="23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5" t="s">
        <v>143</v>
      </c>
      <c r="AU676" s="235" t="s">
        <v>88</v>
      </c>
      <c r="AV676" s="13" t="s">
        <v>88</v>
      </c>
      <c r="AW676" s="13" t="s">
        <v>37</v>
      </c>
      <c r="AX676" s="13" t="s">
        <v>78</v>
      </c>
      <c r="AY676" s="235" t="s">
        <v>133</v>
      </c>
    </row>
    <row r="677" spans="1:51" s="14" customFormat="1" ht="12">
      <c r="A677" s="14"/>
      <c r="B677" s="236"/>
      <c r="C677" s="237"/>
      <c r="D677" s="226" t="s">
        <v>143</v>
      </c>
      <c r="E677" s="238" t="s">
        <v>19</v>
      </c>
      <c r="F677" s="239" t="s">
        <v>145</v>
      </c>
      <c r="G677" s="237"/>
      <c r="H677" s="238" t="s">
        <v>19</v>
      </c>
      <c r="I677" s="240"/>
      <c r="J677" s="237"/>
      <c r="K677" s="237"/>
      <c r="L677" s="241"/>
      <c r="M677" s="242"/>
      <c r="N677" s="243"/>
      <c r="O677" s="243"/>
      <c r="P677" s="243"/>
      <c r="Q677" s="243"/>
      <c r="R677" s="243"/>
      <c r="S677" s="243"/>
      <c r="T677" s="24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5" t="s">
        <v>143</v>
      </c>
      <c r="AU677" s="245" t="s">
        <v>88</v>
      </c>
      <c r="AV677" s="14" t="s">
        <v>86</v>
      </c>
      <c r="AW677" s="14" t="s">
        <v>37</v>
      </c>
      <c r="AX677" s="14" t="s">
        <v>78</v>
      </c>
      <c r="AY677" s="245" t="s">
        <v>133</v>
      </c>
    </row>
    <row r="678" spans="1:51" s="15" customFormat="1" ht="12">
      <c r="A678" s="15"/>
      <c r="B678" s="246"/>
      <c r="C678" s="247"/>
      <c r="D678" s="226" t="s">
        <v>143</v>
      </c>
      <c r="E678" s="248" t="s">
        <v>19</v>
      </c>
      <c r="F678" s="249" t="s">
        <v>146</v>
      </c>
      <c r="G678" s="247"/>
      <c r="H678" s="250">
        <v>8</v>
      </c>
      <c r="I678" s="251"/>
      <c r="J678" s="247"/>
      <c r="K678" s="247"/>
      <c r="L678" s="252"/>
      <c r="M678" s="253"/>
      <c r="N678" s="254"/>
      <c r="O678" s="254"/>
      <c r="P678" s="254"/>
      <c r="Q678" s="254"/>
      <c r="R678" s="254"/>
      <c r="S678" s="254"/>
      <c r="T678" s="25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56" t="s">
        <v>143</v>
      </c>
      <c r="AU678" s="256" t="s">
        <v>88</v>
      </c>
      <c r="AV678" s="15" t="s">
        <v>140</v>
      </c>
      <c r="AW678" s="15" t="s">
        <v>37</v>
      </c>
      <c r="AX678" s="15" t="s">
        <v>86</v>
      </c>
      <c r="AY678" s="256" t="s">
        <v>133</v>
      </c>
    </row>
    <row r="679" spans="1:65" s="2" customFormat="1" ht="24.15" customHeight="1">
      <c r="A679" s="40"/>
      <c r="B679" s="41"/>
      <c r="C679" s="206" t="s">
        <v>487</v>
      </c>
      <c r="D679" s="206" t="s">
        <v>135</v>
      </c>
      <c r="E679" s="207" t="s">
        <v>862</v>
      </c>
      <c r="F679" s="208" t="s">
        <v>863</v>
      </c>
      <c r="G679" s="209" t="s">
        <v>230</v>
      </c>
      <c r="H679" s="210">
        <v>147</v>
      </c>
      <c r="I679" s="211"/>
      <c r="J679" s="212">
        <f>ROUND(I679*H679,2)</f>
        <v>0</v>
      </c>
      <c r="K679" s="208" t="s">
        <v>139</v>
      </c>
      <c r="L679" s="46"/>
      <c r="M679" s="213" t="s">
        <v>19</v>
      </c>
      <c r="N679" s="214" t="s">
        <v>49</v>
      </c>
      <c r="O679" s="86"/>
      <c r="P679" s="215">
        <f>O679*H679</f>
        <v>0</v>
      </c>
      <c r="Q679" s="215">
        <v>0</v>
      </c>
      <c r="R679" s="215">
        <f>Q679*H679</f>
        <v>0</v>
      </c>
      <c r="S679" s="215">
        <v>0</v>
      </c>
      <c r="T679" s="216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17" t="s">
        <v>140</v>
      </c>
      <c r="AT679" s="217" t="s">
        <v>135</v>
      </c>
      <c r="AU679" s="217" t="s">
        <v>88</v>
      </c>
      <c r="AY679" s="19" t="s">
        <v>133</v>
      </c>
      <c r="BE679" s="218">
        <f>IF(N679="základní",J679,0)</f>
        <v>0</v>
      </c>
      <c r="BF679" s="218">
        <f>IF(N679="snížená",J679,0)</f>
        <v>0</v>
      </c>
      <c r="BG679" s="218">
        <f>IF(N679="zákl. přenesená",J679,0)</f>
        <v>0</v>
      </c>
      <c r="BH679" s="218">
        <f>IF(N679="sníž. přenesená",J679,0)</f>
        <v>0</v>
      </c>
      <c r="BI679" s="218">
        <f>IF(N679="nulová",J679,0)</f>
        <v>0</v>
      </c>
      <c r="BJ679" s="19" t="s">
        <v>86</v>
      </c>
      <c r="BK679" s="218">
        <f>ROUND(I679*H679,2)</f>
        <v>0</v>
      </c>
      <c r="BL679" s="19" t="s">
        <v>140</v>
      </c>
      <c r="BM679" s="217" t="s">
        <v>864</v>
      </c>
    </row>
    <row r="680" spans="1:47" s="2" customFormat="1" ht="12">
      <c r="A680" s="40"/>
      <c r="B680" s="41"/>
      <c r="C680" s="42"/>
      <c r="D680" s="219" t="s">
        <v>141</v>
      </c>
      <c r="E680" s="42"/>
      <c r="F680" s="220" t="s">
        <v>865</v>
      </c>
      <c r="G680" s="42"/>
      <c r="H680" s="42"/>
      <c r="I680" s="221"/>
      <c r="J680" s="42"/>
      <c r="K680" s="42"/>
      <c r="L680" s="46"/>
      <c r="M680" s="222"/>
      <c r="N680" s="223"/>
      <c r="O680" s="86"/>
      <c r="P680" s="86"/>
      <c r="Q680" s="86"/>
      <c r="R680" s="86"/>
      <c r="S680" s="86"/>
      <c r="T680" s="87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T680" s="19" t="s">
        <v>141</v>
      </c>
      <c r="AU680" s="19" t="s">
        <v>88</v>
      </c>
    </row>
    <row r="681" spans="1:51" s="13" customFormat="1" ht="12">
      <c r="A681" s="13"/>
      <c r="B681" s="224"/>
      <c r="C681" s="225"/>
      <c r="D681" s="226" t="s">
        <v>143</v>
      </c>
      <c r="E681" s="227" t="s">
        <v>19</v>
      </c>
      <c r="F681" s="228" t="s">
        <v>184</v>
      </c>
      <c r="G681" s="225"/>
      <c r="H681" s="229">
        <v>18</v>
      </c>
      <c r="I681" s="230"/>
      <c r="J681" s="225"/>
      <c r="K681" s="225"/>
      <c r="L681" s="231"/>
      <c r="M681" s="232"/>
      <c r="N681" s="233"/>
      <c r="O681" s="233"/>
      <c r="P681" s="233"/>
      <c r="Q681" s="233"/>
      <c r="R681" s="233"/>
      <c r="S681" s="233"/>
      <c r="T681" s="234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5" t="s">
        <v>143</v>
      </c>
      <c r="AU681" s="235" t="s">
        <v>88</v>
      </c>
      <c r="AV681" s="13" t="s">
        <v>88</v>
      </c>
      <c r="AW681" s="13" t="s">
        <v>37</v>
      </c>
      <c r="AX681" s="13" t="s">
        <v>78</v>
      </c>
      <c r="AY681" s="235" t="s">
        <v>133</v>
      </c>
    </row>
    <row r="682" spans="1:51" s="14" customFormat="1" ht="12">
      <c r="A682" s="14"/>
      <c r="B682" s="236"/>
      <c r="C682" s="237"/>
      <c r="D682" s="226" t="s">
        <v>143</v>
      </c>
      <c r="E682" s="238" t="s">
        <v>19</v>
      </c>
      <c r="F682" s="239" t="s">
        <v>866</v>
      </c>
      <c r="G682" s="237"/>
      <c r="H682" s="238" t="s">
        <v>19</v>
      </c>
      <c r="I682" s="240"/>
      <c r="J682" s="237"/>
      <c r="K682" s="237"/>
      <c r="L682" s="241"/>
      <c r="M682" s="242"/>
      <c r="N682" s="243"/>
      <c r="O682" s="243"/>
      <c r="P682" s="243"/>
      <c r="Q682" s="243"/>
      <c r="R682" s="243"/>
      <c r="S682" s="243"/>
      <c r="T682" s="24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5" t="s">
        <v>143</v>
      </c>
      <c r="AU682" s="245" t="s">
        <v>88</v>
      </c>
      <c r="AV682" s="14" t="s">
        <v>86</v>
      </c>
      <c r="AW682" s="14" t="s">
        <v>37</v>
      </c>
      <c r="AX682" s="14" t="s">
        <v>78</v>
      </c>
      <c r="AY682" s="245" t="s">
        <v>133</v>
      </c>
    </row>
    <row r="683" spans="1:51" s="13" customFormat="1" ht="12">
      <c r="A683" s="13"/>
      <c r="B683" s="224"/>
      <c r="C683" s="225"/>
      <c r="D683" s="226" t="s">
        <v>143</v>
      </c>
      <c r="E683" s="227" t="s">
        <v>19</v>
      </c>
      <c r="F683" s="228" t="s">
        <v>420</v>
      </c>
      <c r="G683" s="225"/>
      <c r="H683" s="229">
        <v>112</v>
      </c>
      <c r="I683" s="230"/>
      <c r="J683" s="225"/>
      <c r="K683" s="225"/>
      <c r="L683" s="231"/>
      <c r="M683" s="232"/>
      <c r="N683" s="233"/>
      <c r="O683" s="233"/>
      <c r="P683" s="233"/>
      <c r="Q683" s="233"/>
      <c r="R683" s="233"/>
      <c r="S683" s="233"/>
      <c r="T683" s="23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5" t="s">
        <v>143</v>
      </c>
      <c r="AU683" s="235" t="s">
        <v>88</v>
      </c>
      <c r="AV683" s="13" t="s">
        <v>88</v>
      </c>
      <c r="AW683" s="13" t="s">
        <v>37</v>
      </c>
      <c r="AX683" s="13" t="s">
        <v>78</v>
      </c>
      <c r="AY683" s="235" t="s">
        <v>133</v>
      </c>
    </row>
    <row r="684" spans="1:51" s="14" customFormat="1" ht="12">
      <c r="A684" s="14"/>
      <c r="B684" s="236"/>
      <c r="C684" s="237"/>
      <c r="D684" s="226" t="s">
        <v>143</v>
      </c>
      <c r="E684" s="238" t="s">
        <v>19</v>
      </c>
      <c r="F684" s="239" t="s">
        <v>594</v>
      </c>
      <c r="G684" s="237"/>
      <c r="H684" s="238" t="s">
        <v>19</v>
      </c>
      <c r="I684" s="240"/>
      <c r="J684" s="237"/>
      <c r="K684" s="237"/>
      <c r="L684" s="241"/>
      <c r="M684" s="242"/>
      <c r="N684" s="243"/>
      <c r="O684" s="243"/>
      <c r="P684" s="243"/>
      <c r="Q684" s="243"/>
      <c r="R684" s="243"/>
      <c r="S684" s="243"/>
      <c r="T684" s="24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5" t="s">
        <v>143</v>
      </c>
      <c r="AU684" s="245" t="s">
        <v>88</v>
      </c>
      <c r="AV684" s="14" t="s">
        <v>86</v>
      </c>
      <c r="AW684" s="14" t="s">
        <v>37</v>
      </c>
      <c r="AX684" s="14" t="s">
        <v>78</v>
      </c>
      <c r="AY684" s="245" t="s">
        <v>133</v>
      </c>
    </row>
    <row r="685" spans="1:51" s="13" customFormat="1" ht="12">
      <c r="A685" s="13"/>
      <c r="B685" s="224"/>
      <c r="C685" s="225"/>
      <c r="D685" s="226" t="s">
        <v>143</v>
      </c>
      <c r="E685" s="227" t="s">
        <v>19</v>
      </c>
      <c r="F685" s="228" t="s">
        <v>140</v>
      </c>
      <c r="G685" s="225"/>
      <c r="H685" s="229">
        <v>4</v>
      </c>
      <c r="I685" s="230"/>
      <c r="J685" s="225"/>
      <c r="K685" s="225"/>
      <c r="L685" s="231"/>
      <c r="M685" s="232"/>
      <c r="N685" s="233"/>
      <c r="O685" s="233"/>
      <c r="P685" s="233"/>
      <c r="Q685" s="233"/>
      <c r="R685" s="233"/>
      <c r="S685" s="233"/>
      <c r="T685" s="234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5" t="s">
        <v>143</v>
      </c>
      <c r="AU685" s="235" t="s">
        <v>88</v>
      </c>
      <c r="AV685" s="13" t="s">
        <v>88</v>
      </c>
      <c r="AW685" s="13" t="s">
        <v>37</v>
      </c>
      <c r="AX685" s="13" t="s">
        <v>78</v>
      </c>
      <c r="AY685" s="235" t="s">
        <v>133</v>
      </c>
    </row>
    <row r="686" spans="1:51" s="14" customFormat="1" ht="12">
      <c r="A686" s="14"/>
      <c r="B686" s="236"/>
      <c r="C686" s="237"/>
      <c r="D686" s="226" t="s">
        <v>143</v>
      </c>
      <c r="E686" s="238" t="s">
        <v>19</v>
      </c>
      <c r="F686" s="239" t="s">
        <v>867</v>
      </c>
      <c r="G686" s="237"/>
      <c r="H686" s="238" t="s">
        <v>19</v>
      </c>
      <c r="I686" s="240"/>
      <c r="J686" s="237"/>
      <c r="K686" s="237"/>
      <c r="L686" s="241"/>
      <c r="M686" s="242"/>
      <c r="N686" s="243"/>
      <c r="O686" s="243"/>
      <c r="P686" s="243"/>
      <c r="Q686" s="243"/>
      <c r="R686" s="243"/>
      <c r="S686" s="243"/>
      <c r="T686" s="24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5" t="s">
        <v>143</v>
      </c>
      <c r="AU686" s="245" t="s">
        <v>88</v>
      </c>
      <c r="AV686" s="14" t="s">
        <v>86</v>
      </c>
      <c r="AW686" s="14" t="s">
        <v>37</v>
      </c>
      <c r="AX686" s="14" t="s">
        <v>78</v>
      </c>
      <c r="AY686" s="245" t="s">
        <v>133</v>
      </c>
    </row>
    <row r="687" spans="1:51" s="13" customFormat="1" ht="12">
      <c r="A687" s="13"/>
      <c r="B687" s="224"/>
      <c r="C687" s="225"/>
      <c r="D687" s="226" t="s">
        <v>143</v>
      </c>
      <c r="E687" s="227" t="s">
        <v>19</v>
      </c>
      <c r="F687" s="228" t="s">
        <v>868</v>
      </c>
      <c r="G687" s="225"/>
      <c r="H687" s="229">
        <v>13</v>
      </c>
      <c r="I687" s="230"/>
      <c r="J687" s="225"/>
      <c r="K687" s="225"/>
      <c r="L687" s="231"/>
      <c r="M687" s="232"/>
      <c r="N687" s="233"/>
      <c r="O687" s="233"/>
      <c r="P687" s="233"/>
      <c r="Q687" s="233"/>
      <c r="R687" s="233"/>
      <c r="S687" s="233"/>
      <c r="T687" s="23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5" t="s">
        <v>143</v>
      </c>
      <c r="AU687" s="235" t="s">
        <v>88</v>
      </c>
      <c r="AV687" s="13" t="s">
        <v>88</v>
      </c>
      <c r="AW687" s="13" t="s">
        <v>37</v>
      </c>
      <c r="AX687" s="13" t="s">
        <v>78</v>
      </c>
      <c r="AY687" s="235" t="s">
        <v>133</v>
      </c>
    </row>
    <row r="688" spans="1:51" s="14" customFormat="1" ht="12">
      <c r="A688" s="14"/>
      <c r="B688" s="236"/>
      <c r="C688" s="237"/>
      <c r="D688" s="226" t="s">
        <v>143</v>
      </c>
      <c r="E688" s="238" t="s">
        <v>19</v>
      </c>
      <c r="F688" s="239" t="s">
        <v>869</v>
      </c>
      <c r="G688" s="237"/>
      <c r="H688" s="238" t="s">
        <v>19</v>
      </c>
      <c r="I688" s="240"/>
      <c r="J688" s="237"/>
      <c r="K688" s="237"/>
      <c r="L688" s="241"/>
      <c r="M688" s="242"/>
      <c r="N688" s="243"/>
      <c r="O688" s="243"/>
      <c r="P688" s="243"/>
      <c r="Q688" s="243"/>
      <c r="R688" s="243"/>
      <c r="S688" s="243"/>
      <c r="T688" s="24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5" t="s">
        <v>143</v>
      </c>
      <c r="AU688" s="245" t="s">
        <v>88</v>
      </c>
      <c r="AV688" s="14" t="s">
        <v>86</v>
      </c>
      <c r="AW688" s="14" t="s">
        <v>37</v>
      </c>
      <c r="AX688" s="14" t="s">
        <v>78</v>
      </c>
      <c r="AY688" s="245" t="s">
        <v>133</v>
      </c>
    </row>
    <row r="689" spans="1:51" s="14" customFormat="1" ht="12">
      <c r="A689" s="14"/>
      <c r="B689" s="236"/>
      <c r="C689" s="237"/>
      <c r="D689" s="226" t="s">
        <v>143</v>
      </c>
      <c r="E689" s="238" t="s">
        <v>19</v>
      </c>
      <c r="F689" s="239" t="s">
        <v>145</v>
      </c>
      <c r="G689" s="237"/>
      <c r="H689" s="238" t="s">
        <v>19</v>
      </c>
      <c r="I689" s="240"/>
      <c r="J689" s="237"/>
      <c r="K689" s="237"/>
      <c r="L689" s="241"/>
      <c r="M689" s="242"/>
      <c r="N689" s="243"/>
      <c r="O689" s="243"/>
      <c r="P689" s="243"/>
      <c r="Q689" s="243"/>
      <c r="R689" s="243"/>
      <c r="S689" s="243"/>
      <c r="T689" s="24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5" t="s">
        <v>143</v>
      </c>
      <c r="AU689" s="245" t="s">
        <v>88</v>
      </c>
      <c r="AV689" s="14" t="s">
        <v>86</v>
      </c>
      <c r="AW689" s="14" t="s">
        <v>37</v>
      </c>
      <c r="AX689" s="14" t="s">
        <v>78</v>
      </c>
      <c r="AY689" s="245" t="s">
        <v>133</v>
      </c>
    </row>
    <row r="690" spans="1:51" s="15" customFormat="1" ht="12">
      <c r="A690" s="15"/>
      <c r="B690" s="246"/>
      <c r="C690" s="247"/>
      <c r="D690" s="226" t="s">
        <v>143</v>
      </c>
      <c r="E690" s="248" t="s">
        <v>19</v>
      </c>
      <c r="F690" s="249" t="s">
        <v>146</v>
      </c>
      <c r="G690" s="247"/>
      <c r="H690" s="250">
        <v>147</v>
      </c>
      <c r="I690" s="251"/>
      <c r="J690" s="247"/>
      <c r="K690" s="247"/>
      <c r="L690" s="252"/>
      <c r="M690" s="253"/>
      <c r="N690" s="254"/>
      <c r="O690" s="254"/>
      <c r="P690" s="254"/>
      <c r="Q690" s="254"/>
      <c r="R690" s="254"/>
      <c r="S690" s="254"/>
      <c r="T690" s="25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56" t="s">
        <v>143</v>
      </c>
      <c r="AU690" s="256" t="s">
        <v>88</v>
      </c>
      <c r="AV690" s="15" t="s">
        <v>140</v>
      </c>
      <c r="AW690" s="15" t="s">
        <v>37</v>
      </c>
      <c r="AX690" s="15" t="s">
        <v>86</v>
      </c>
      <c r="AY690" s="256" t="s">
        <v>133</v>
      </c>
    </row>
    <row r="691" spans="1:65" s="2" customFormat="1" ht="16.5" customHeight="1">
      <c r="A691" s="40"/>
      <c r="B691" s="41"/>
      <c r="C691" s="206" t="s">
        <v>870</v>
      </c>
      <c r="D691" s="206" t="s">
        <v>135</v>
      </c>
      <c r="E691" s="207" t="s">
        <v>871</v>
      </c>
      <c r="F691" s="208" t="s">
        <v>872</v>
      </c>
      <c r="G691" s="209" t="s">
        <v>138</v>
      </c>
      <c r="H691" s="210">
        <v>45</v>
      </c>
      <c r="I691" s="211"/>
      <c r="J691" s="212">
        <f>ROUND(I691*H691,2)</f>
        <v>0</v>
      </c>
      <c r="K691" s="208" t="s">
        <v>19</v>
      </c>
      <c r="L691" s="46"/>
      <c r="M691" s="213" t="s">
        <v>19</v>
      </c>
      <c r="N691" s="214" t="s">
        <v>49</v>
      </c>
      <c r="O691" s="86"/>
      <c r="P691" s="215">
        <f>O691*H691</f>
        <v>0</v>
      </c>
      <c r="Q691" s="215">
        <v>0</v>
      </c>
      <c r="R691" s="215">
        <f>Q691*H691</f>
        <v>0</v>
      </c>
      <c r="S691" s="215">
        <v>0</v>
      </c>
      <c r="T691" s="216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17" t="s">
        <v>140</v>
      </c>
      <c r="AT691" s="217" t="s">
        <v>135</v>
      </c>
      <c r="AU691" s="217" t="s">
        <v>88</v>
      </c>
      <c r="AY691" s="19" t="s">
        <v>133</v>
      </c>
      <c r="BE691" s="218">
        <f>IF(N691="základní",J691,0)</f>
        <v>0</v>
      </c>
      <c r="BF691" s="218">
        <f>IF(N691="snížená",J691,0)</f>
        <v>0</v>
      </c>
      <c r="BG691" s="218">
        <f>IF(N691="zákl. přenesená",J691,0)</f>
        <v>0</v>
      </c>
      <c r="BH691" s="218">
        <f>IF(N691="sníž. přenesená",J691,0)</f>
        <v>0</v>
      </c>
      <c r="BI691" s="218">
        <f>IF(N691="nulová",J691,0)</f>
        <v>0</v>
      </c>
      <c r="BJ691" s="19" t="s">
        <v>86</v>
      </c>
      <c r="BK691" s="218">
        <f>ROUND(I691*H691,2)</f>
        <v>0</v>
      </c>
      <c r="BL691" s="19" t="s">
        <v>140</v>
      </c>
      <c r="BM691" s="217" t="s">
        <v>873</v>
      </c>
    </row>
    <row r="692" spans="1:51" s="13" customFormat="1" ht="12">
      <c r="A692" s="13"/>
      <c r="B692" s="224"/>
      <c r="C692" s="225"/>
      <c r="D692" s="226" t="s">
        <v>143</v>
      </c>
      <c r="E692" s="227" t="s">
        <v>19</v>
      </c>
      <c r="F692" s="228" t="s">
        <v>874</v>
      </c>
      <c r="G692" s="225"/>
      <c r="H692" s="229">
        <v>45</v>
      </c>
      <c r="I692" s="230"/>
      <c r="J692" s="225"/>
      <c r="K692" s="225"/>
      <c r="L692" s="231"/>
      <c r="M692" s="232"/>
      <c r="N692" s="233"/>
      <c r="O692" s="233"/>
      <c r="P692" s="233"/>
      <c r="Q692" s="233"/>
      <c r="R692" s="233"/>
      <c r="S692" s="233"/>
      <c r="T692" s="23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5" t="s">
        <v>143</v>
      </c>
      <c r="AU692" s="235" t="s">
        <v>88</v>
      </c>
      <c r="AV692" s="13" t="s">
        <v>88</v>
      </c>
      <c r="AW692" s="13" t="s">
        <v>37</v>
      </c>
      <c r="AX692" s="13" t="s">
        <v>78</v>
      </c>
      <c r="AY692" s="235" t="s">
        <v>133</v>
      </c>
    </row>
    <row r="693" spans="1:51" s="14" customFormat="1" ht="12">
      <c r="A693" s="14"/>
      <c r="B693" s="236"/>
      <c r="C693" s="237"/>
      <c r="D693" s="226" t="s">
        <v>143</v>
      </c>
      <c r="E693" s="238" t="s">
        <v>19</v>
      </c>
      <c r="F693" s="239" t="s">
        <v>145</v>
      </c>
      <c r="G693" s="237"/>
      <c r="H693" s="238" t="s">
        <v>19</v>
      </c>
      <c r="I693" s="240"/>
      <c r="J693" s="237"/>
      <c r="K693" s="237"/>
      <c r="L693" s="241"/>
      <c r="M693" s="242"/>
      <c r="N693" s="243"/>
      <c r="O693" s="243"/>
      <c r="P693" s="243"/>
      <c r="Q693" s="243"/>
      <c r="R693" s="243"/>
      <c r="S693" s="243"/>
      <c r="T693" s="24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5" t="s">
        <v>143</v>
      </c>
      <c r="AU693" s="245" t="s">
        <v>88</v>
      </c>
      <c r="AV693" s="14" t="s">
        <v>86</v>
      </c>
      <c r="AW693" s="14" t="s">
        <v>37</v>
      </c>
      <c r="AX693" s="14" t="s">
        <v>78</v>
      </c>
      <c r="AY693" s="245" t="s">
        <v>133</v>
      </c>
    </row>
    <row r="694" spans="1:51" s="15" customFormat="1" ht="12">
      <c r="A694" s="15"/>
      <c r="B694" s="246"/>
      <c r="C694" s="247"/>
      <c r="D694" s="226" t="s">
        <v>143</v>
      </c>
      <c r="E694" s="248" t="s">
        <v>19</v>
      </c>
      <c r="F694" s="249" t="s">
        <v>875</v>
      </c>
      <c r="G694" s="247"/>
      <c r="H694" s="250">
        <v>45</v>
      </c>
      <c r="I694" s="251"/>
      <c r="J694" s="247"/>
      <c r="K694" s="247"/>
      <c r="L694" s="252"/>
      <c r="M694" s="253"/>
      <c r="N694" s="254"/>
      <c r="O694" s="254"/>
      <c r="P694" s="254"/>
      <c r="Q694" s="254"/>
      <c r="R694" s="254"/>
      <c r="S694" s="254"/>
      <c r="T694" s="25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56" t="s">
        <v>143</v>
      </c>
      <c r="AU694" s="256" t="s">
        <v>88</v>
      </c>
      <c r="AV694" s="15" t="s">
        <v>140</v>
      </c>
      <c r="AW694" s="15" t="s">
        <v>37</v>
      </c>
      <c r="AX694" s="15" t="s">
        <v>86</v>
      </c>
      <c r="AY694" s="256" t="s">
        <v>133</v>
      </c>
    </row>
    <row r="695" spans="1:65" s="2" customFormat="1" ht="16.5" customHeight="1">
      <c r="A695" s="40"/>
      <c r="B695" s="41"/>
      <c r="C695" s="206" t="s">
        <v>490</v>
      </c>
      <c r="D695" s="206" t="s">
        <v>135</v>
      </c>
      <c r="E695" s="207" t="s">
        <v>876</v>
      </c>
      <c r="F695" s="208" t="s">
        <v>877</v>
      </c>
      <c r="G695" s="209" t="s">
        <v>230</v>
      </c>
      <c r="H695" s="210">
        <v>31</v>
      </c>
      <c r="I695" s="211"/>
      <c r="J695" s="212">
        <f>ROUND(I695*H695,2)</f>
        <v>0</v>
      </c>
      <c r="K695" s="208" t="s">
        <v>139</v>
      </c>
      <c r="L695" s="46"/>
      <c r="M695" s="213" t="s">
        <v>19</v>
      </c>
      <c r="N695" s="214" t="s">
        <v>49</v>
      </c>
      <c r="O695" s="86"/>
      <c r="P695" s="215">
        <f>O695*H695</f>
        <v>0</v>
      </c>
      <c r="Q695" s="215">
        <v>0</v>
      </c>
      <c r="R695" s="215">
        <f>Q695*H695</f>
        <v>0</v>
      </c>
      <c r="S695" s="215">
        <v>0</v>
      </c>
      <c r="T695" s="216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17" t="s">
        <v>140</v>
      </c>
      <c r="AT695" s="217" t="s">
        <v>135</v>
      </c>
      <c r="AU695" s="217" t="s">
        <v>88</v>
      </c>
      <c r="AY695" s="19" t="s">
        <v>133</v>
      </c>
      <c r="BE695" s="218">
        <f>IF(N695="základní",J695,0)</f>
        <v>0</v>
      </c>
      <c r="BF695" s="218">
        <f>IF(N695="snížená",J695,0)</f>
        <v>0</v>
      </c>
      <c r="BG695" s="218">
        <f>IF(N695="zákl. přenesená",J695,0)</f>
        <v>0</v>
      </c>
      <c r="BH695" s="218">
        <f>IF(N695="sníž. přenesená",J695,0)</f>
        <v>0</v>
      </c>
      <c r="BI695" s="218">
        <f>IF(N695="nulová",J695,0)</f>
        <v>0</v>
      </c>
      <c r="BJ695" s="19" t="s">
        <v>86</v>
      </c>
      <c r="BK695" s="218">
        <f>ROUND(I695*H695,2)</f>
        <v>0</v>
      </c>
      <c r="BL695" s="19" t="s">
        <v>140</v>
      </c>
      <c r="BM695" s="217" t="s">
        <v>878</v>
      </c>
    </row>
    <row r="696" spans="1:47" s="2" customFormat="1" ht="12">
      <c r="A696" s="40"/>
      <c r="B696" s="41"/>
      <c r="C696" s="42"/>
      <c r="D696" s="219" t="s">
        <v>141</v>
      </c>
      <c r="E696" s="42"/>
      <c r="F696" s="220" t="s">
        <v>879</v>
      </c>
      <c r="G696" s="42"/>
      <c r="H696" s="42"/>
      <c r="I696" s="221"/>
      <c r="J696" s="42"/>
      <c r="K696" s="42"/>
      <c r="L696" s="46"/>
      <c r="M696" s="222"/>
      <c r="N696" s="223"/>
      <c r="O696" s="86"/>
      <c r="P696" s="86"/>
      <c r="Q696" s="86"/>
      <c r="R696" s="86"/>
      <c r="S696" s="86"/>
      <c r="T696" s="87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T696" s="19" t="s">
        <v>141</v>
      </c>
      <c r="AU696" s="19" t="s">
        <v>88</v>
      </c>
    </row>
    <row r="697" spans="1:51" s="13" customFormat="1" ht="12">
      <c r="A697" s="13"/>
      <c r="B697" s="224"/>
      <c r="C697" s="225"/>
      <c r="D697" s="226" t="s">
        <v>143</v>
      </c>
      <c r="E697" s="227" t="s">
        <v>19</v>
      </c>
      <c r="F697" s="228" t="s">
        <v>184</v>
      </c>
      <c r="G697" s="225"/>
      <c r="H697" s="229">
        <v>18</v>
      </c>
      <c r="I697" s="230"/>
      <c r="J697" s="225"/>
      <c r="K697" s="225"/>
      <c r="L697" s="231"/>
      <c r="M697" s="232"/>
      <c r="N697" s="233"/>
      <c r="O697" s="233"/>
      <c r="P697" s="233"/>
      <c r="Q697" s="233"/>
      <c r="R697" s="233"/>
      <c r="S697" s="233"/>
      <c r="T697" s="23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5" t="s">
        <v>143</v>
      </c>
      <c r="AU697" s="235" t="s">
        <v>88</v>
      </c>
      <c r="AV697" s="13" t="s">
        <v>88</v>
      </c>
      <c r="AW697" s="13" t="s">
        <v>37</v>
      </c>
      <c r="AX697" s="13" t="s">
        <v>78</v>
      </c>
      <c r="AY697" s="235" t="s">
        <v>133</v>
      </c>
    </row>
    <row r="698" spans="1:51" s="14" customFormat="1" ht="12">
      <c r="A698" s="14"/>
      <c r="B698" s="236"/>
      <c r="C698" s="237"/>
      <c r="D698" s="226" t="s">
        <v>143</v>
      </c>
      <c r="E698" s="238" t="s">
        <v>19</v>
      </c>
      <c r="F698" s="239" t="s">
        <v>880</v>
      </c>
      <c r="G698" s="237"/>
      <c r="H698" s="238" t="s">
        <v>19</v>
      </c>
      <c r="I698" s="240"/>
      <c r="J698" s="237"/>
      <c r="K698" s="237"/>
      <c r="L698" s="241"/>
      <c r="M698" s="242"/>
      <c r="N698" s="243"/>
      <c r="O698" s="243"/>
      <c r="P698" s="243"/>
      <c r="Q698" s="243"/>
      <c r="R698" s="243"/>
      <c r="S698" s="243"/>
      <c r="T698" s="24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5" t="s">
        <v>143</v>
      </c>
      <c r="AU698" s="245" t="s">
        <v>88</v>
      </c>
      <c r="AV698" s="14" t="s">
        <v>86</v>
      </c>
      <c r="AW698" s="14" t="s">
        <v>37</v>
      </c>
      <c r="AX698" s="14" t="s">
        <v>78</v>
      </c>
      <c r="AY698" s="245" t="s">
        <v>133</v>
      </c>
    </row>
    <row r="699" spans="1:51" s="13" customFormat="1" ht="12">
      <c r="A699" s="13"/>
      <c r="B699" s="224"/>
      <c r="C699" s="225"/>
      <c r="D699" s="226" t="s">
        <v>143</v>
      </c>
      <c r="E699" s="227" t="s">
        <v>19</v>
      </c>
      <c r="F699" s="228" t="s">
        <v>868</v>
      </c>
      <c r="G699" s="225"/>
      <c r="H699" s="229">
        <v>13</v>
      </c>
      <c r="I699" s="230"/>
      <c r="J699" s="225"/>
      <c r="K699" s="225"/>
      <c r="L699" s="231"/>
      <c r="M699" s="232"/>
      <c r="N699" s="233"/>
      <c r="O699" s="233"/>
      <c r="P699" s="233"/>
      <c r="Q699" s="233"/>
      <c r="R699" s="233"/>
      <c r="S699" s="233"/>
      <c r="T699" s="23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5" t="s">
        <v>143</v>
      </c>
      <c r="AU699" s="235" t="s">
        <v>88</v>
      </c>
      <c r="AV699" s="13" t="s">
        <v>88</v>
      </c>
      <c r="AW699" s="13" t="s">
        <v>37</v>
      </c>
      <c r="AX699" s="13" t="s">
        <v>78</v>
      </c>
      <c r="AY699" s="235" t="s">
        <v>133</v>
      </c>
    </row>
    <row r="700" spans="1:51" s="14" customFormat="1" ht="12">
      <c r="A700" s="14"/>
      <c r="B700" s="236"/>
      <c r="C700" s="237"/>
      <c r="D700" s="226" t="s">
        <v>143</v>
      </c>
      <c r="E700" s="238" t="s">
        <v>19</v>
      </c>
      <c r="F700" s="239" t="s">
        <v>869</v>
      </c>
      <c r="G700" s="237"/>
      <c r="H700" s="238" t="s">
        <v>19</v>
      </c>
      <c r="I700" s="240"/>
      <c r="J700" s="237"/>
      <c r="K700" s="237"/>
      <c r="L700" s="241"/>
      <c r="M700" s="242"/>
      <c r="N700" s="243"/>
      <c r="O700" s="243"/>
      <c r="P700" s="243"/>
      <c r="Q700" s="243"/>
      <c r="R700" s="243"/>
      <c r="S700" s="243"/>
      <c r="T700" s="24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5" t="s">
        <v>143</v>
      </c>
      <c r="AU700" s="245" t="s">
        <v>88</v>
      </c>
      <c r="AV700" s="14" t="s">
        <v>86</v>
      </c>
      <c r="AW700" s="14" t="s">
        <v>37</v>
      </c>
      <c r="AX700" s="14" t="s">
        <v>78</v>
      </c>
      <c r="AY700" s="245" t="s">
        <v>133</v>
      </c>
    </row>
    <row r="701" spans="1:51" s="14" customFormat="1" ht="12">
      <c r="A701" s="14"/>
      <c r="B701" s="236"/>
      <c r="C701" s="237"/>
      <c r="D701" s="226" t="s">
        <v>143</v>
      </c>
      <c r="E701" s="238" t="s">
        <v>19</v>
      </c>
      <c r="F701" s="239" t="s">
        <v>145</v>
      </c>
      <c r="G701" s="237"/>
      <c r="H701" s="238" t="s">
        <v>19</v>
      </c>
      <c r="I701" s="240"/>
      <c r="J701" s="237"/>
      <c r="K701" s="237"/>
      <c r="L701" s="241"/>
      <c r="M701" s="242"/>
      <c r="N701" s="243"/>
      <c r="O701" s="243"/>
      <c r="P701" s="243"/>
      <c r="Q701" s="243"/>
      <c r="R701" s="243"/>
      <c r="S701" s="243"/>
      <c r="T701" s="24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5" t="s">
        <v>143</v>
      </c>
      <c r="AU701" s="245" t="s">
        <v>88</v>
      </c>
      <c r="AV701" s="14" t="s">
        <v>86</v>
      </c>
      <c r="AW701" s="14" t="s">
        <v>37</v>
      </c>
      <c r="AX701" s="14" t="s">
        <v>78</v>
      </c>
      <c r="AY701" s="245" t="s">
        <v>133</v>
      </c>
    </row>
    <row r="702" spans="1:51" s="15" customFormat="1" ht="12">
      <c r="A702" s="15"/>
      <c r="B702" s="246"/>
      <c r="C702" s="247"/>
      <c r="D702" s="226" t="s">
        <v>143</v>
      </c>
      <c r="E702" s="248" t="s">
        <v>19</v>
      </c>
      <c r="F702" s="249" t="s">
        <v>146</v>
      </c>
      <c r="G702" s="247"/>
      <c r="H702" s="250">
        <v>31</v>
      </c>
      <c r="I702" s="251"/>
      <c r="J702" s="247"/>
      <c r="K702" s="247"/>
      <c r="L702" s="252"/>
      <c r="M702" s="253"/>
      <c r="N702" s="254"/>
      <c r="O702" s="254"/>
      <c r="P702" s="254"/>
      <c r="Q702" s="254"/>
      <c r="R702" s="254"/>
      <c r="S702" s="254"/>
      <c r="T702" s="25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56" t="s">
        <v>143</v>
      </c>
      <c r="AU702" s="256" t="s">
        <v>88</v>
      </c>
      <c r="AV702" s="15" t="s">
        <v>140</v>
      </c>
      <c r="AW702" s="15" t="s">
        <v>37</v>
      </c>
      <c r="AX702" s="15" t="s">
        <v>86</v>
      </c>
      <c r="AY702" s="256" t="s">
        <v>133</v>
      </c>
    </row>
    <row r="703" spans="1:65" s="2" customFormat="1" ht="16.5" customHeight="1">
      <c r="A703" s="40"/>
      <c r="B703" s="41"/>
      <c r="C703" s="206" t="s">
        <v>881</v>
      </c>
      <c r="D703" s="206" t="s">
        <v>135</v>
      </c>
      <c r="E703" s="207" t="s">
        <v>882</v>
      </c>
      <c r="F703" s="208" t="s">
        <v>883</v>
      </c>
      <c r="G703" s="209" t="s">
        <v>138</v>
      </c>
      <c r="H703" s="210">
        <v>14.7</v>
      </c>
      <c r="I703" s="211"/>
      <c r="J703" s="212">
        <f>ROUND(I703*H703,2)</f>
        <v>0</v>
      </c>
      <c r="K703" s="208" t="s">
        <v>139</v>
      </c>
      <c r="L703" s="46"/>
      <c r="M703" s="213" t="s">
        <v>19</v>
      </c>
      <c r="N703" s="214" t="s">
        <v>49</v>
      </c>
      <c r="O703" s="86"/>
      <c r="P703" s="215">
        <f>O703*H703</f>
        <v>0</v>
      </c>
      <c r="Q703" s="215">
        <v>0</v>
      </c>
      <c r="R703" s="215">
        <f>Q703*H703</f>
        <v>0</v>
      </c>
      <c r="S703" s="215">
        <v>0</v>
      </c>
      <c r="T703" s="216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17" t="s">
        <v>140</v>
      </c>
      <c r="AT703" s="217" t="s">
        <v>135</v>
      </c>
      <c r="AU703" s="217" t="s">
        <v>88</v>
      </c>
      <c r="AY703" s="19" t="s">
        <v>133</v>
      </c>
      <c r="BE703" s="218">
        <f>IF(N703="základní",J703,0)</f>
        <v>0</v>
      </c>
      <c r="BF703" s="218">
        <f>IF(N703="snížená",J703,0)</f>
        <v>0</v>
      </c>
      <c r="BG703" s="218">
        <f>IF(N703="zákl. přenesená",J703,0)</f>
        <v>0</v>
      </c>
      <c r="BH703" s="218">
        <f>IF(N703="sníž. přenesená",J703,0)</f>
        <v>0</v>
      </c>
      <c r="BI703" s="218">
        <f>IF(N703="nulová",J703,0)</f>
        <v>0</v>
      </c>
      <c r="BJ703" s="19" t="s">
        <v>86</v>
      </c>
      <c r="BK703" s="218">
        <f>ROUND(I703*H703,2)</f>
        <v>0</v>
      </c>
      <c r="BL703" s="19" t="s">
        <v>140</v>
      </c>
      <c r="BM703" s="217" t="s">
        <v>884</v>
      </c>
    </row>
    <row r="704" spans="1:47" s="2" customFormat="1" ht="12">
      <c r="A704" s="40"/>
      <c r="B704" s="41"/>
      <c r="C704" s="42"/>
      <c r="D704" s="219" t="s">
        <v>141</v>
      </c>
      <c r="E704" s="42"/>
      <c r="F704" s="220" t="s">
        <v>885</v>
      </c>
      <c r="G704" s="42"/>
      <c r="H704" s="42"/>
      <c r="I704" s="221"/>
      <c r="J704" s="42"/>
      <c r="K704" s="42"/>
      <c r="L704" s="46"/>
      <c r="M704" s="222"/>
      <c r="N704" s="223"/>
      <c r="O704" s="86"/>
      <c r="P704" s="86"/>
      <c r="Q704" s="86"/>
      <c r="R704" s="86"/>
      <c r="S704" s="86"/>
      <c r="T704" s="87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T704" s="19" t="s">
        <v>141</v>
      </c>
      <c r="AU704" s="19" t="s">
        <v>88</v>
      </c>
    </row>
    <row r="705" spans="1:51" s="13" customFormat="1" ht="12">
      <c r="A705" s="13"/>
      <c r="B705" s="224"/>
      <c r="C705" s="225"/>
      <c r="D705" s="226" t="s">
        <v>143</v>
      </c>
      <c r="E705" s="227" t="s">
        <v>19</v>
      </c>
      <c r="F705" s="228" t="s">
        <v>886</v>
      </c>
      <c r="G705" s="225"/>
      <c r="H705" s="229">
        <v>14.7</v>
      </c>
      <c r="I705" s="230"/>
      <c r="J705" s="225"/>
      <c r="K705" s="225"/>
      <c r="L705" s="231"/>
      <c r="M705" s="232"/>
      <c r="N705" s="233"/>
      <c r="O705" s="233"/>
      <c r="P705" s="233"/>
      <c r="Q705" s="233"/>
      <c r="R705" s="233"/>
      <c r="S705" s="233"/>
      <c r="T705" s="23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5" t="s">
        <v>143</v>
      </c>
      <c r="AU705" s="235" t="s">
        <v>88</v>
      </c>
      <c r="AV705" s="13" t="s">
        <v>88</v>
      </c>
      <c r="AW705" s="13" t="s">
        <v>37</v>
      </c>
      <c r="AX705" s="13" t="s">
        <v>78</v>
      </c>
      <c r="AY705" s="235" t="s">
        <v>133</v>
      </c>
    </row>
    <row r="706" spans="1:51" s="14" customFormat="1" ht="12">
      <c r="A706" s="14"/>
      <c r="B706" s="236"/>
      <c r="C706" s="237"/>
      <c r="D706" s="226" t="s">
        <v>143</v>
      </c>
      <c r="E706" s="238" t="s">
        <v>19</v>
      </c>
      <c r="F706" s="239" t="s">
        <v>145</v>
      </c>
      <c r="G706" s="237"/>
      <c r="H706" s="238" t="s">
        <v>19</v>
      </c>
      <c r="I706" s="240"/>
      <c r="J706" s="237"/>
      <c r="K706" s="237"/>
      <c r="L706" s="241"/>
      <c r="M706" s="242"/>
      <c r="N706" s="243"/>
      <c r="O706" s="243"/>
      <c r="P706" s="243"/>
      <c r="Q706" s="243"/>
      <c r="R706" s="243"/>
      <c r="S706" s="243"/>
      <c r="T706" s="24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5" t="s">
        <v>143</v>
      </c>
      <c r="AU706" s="245" t="s">
        <v>88</v>
      </c>
      <c r="AV706" s="14" t="s">
        <v>86</v>
      </c>
      <c r="AW706" s="14" t="s">
        <v>37</v>
      </c>
      <c r="AX706" s="14" t="s">
        <v>78</v>
      </c>
      <c r="AY706" s="245" t="s">
        <v>133</v>
      </c>
    </row>
    <row r="707" spans="1:51" s="15" customFormat="1" ht="12">
      <c r="A707" s="15"/>
      <c r="B707" s="246"/>
      <c r="C707" s="247"/>
      <c r="D707" s="226" t="s">
        <v>143</v>
      </c>
      <c r="E707" s="248" t="s">
        <v>19</v>
      </c>
      <c r="F707" s="249" t="s">
        <v>146</v>
      </c>
      <c r="G707" s="247"/>
      <c r="H707" s="250">
        <v>14.7</v>
      </c>
      <c r="I707" s="251"/>
      <c r="J707" s="247"/>
      <c r="K707" s="247"/>
      <c r="L707" s="252"/>
      <c r="M707" s="253"/>
      <c r="N707" s="254"/>
      <c r="O707" s="254"/>
      <c r="P707" s="254"/>
      <c r="Q707" s="254"/>
      <c r="R707" s="254"/>
      <c r="S707" s="254"/>
      <c r="T707" s="25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56" t="s">
        <v>143</v>
      </c>
      <c r="AU707" s="256" t="s">
        <v>88</v>
      </c>
      <c r="AV707" s="15" t="s">
        <v>140</v>
      </c>
      <c r="AW707" s="15" t="s">
        <v>37</v>
      </c>
      <c r="AX707" s="15" t="s">
        <v>86</v>
      </c>
      <c r="AY707" s="256" t="s">
        <v>133</v>
      </c>
    </row>
    <row r="708" spans="1:65" s="2" customFormat="1" ht="16.5" customHeight="1">
      <c r="A708" s="40"/>
      <c r="B708" s="41"/>
      <c r="C708" s="206" t="s">
        <v>494</v>
      </c>
      <c r="D708" s="206" t="s">
        <v>135</v>
      </c>
      <c r="E708" s="207" t="s">
        <v>887</v>
      </c>
      <c r="F708" s="208" t="s">
        <v>888</v>
      </c>
      <c r="G708" s="209" t="s">
        <v>154</v>
      </c>
      <c r="H708" s="210">
        <v>8</v>
      </c>
      <c r="I708" s="211"/>
      <c r="J708" s="212">
        <f>ROUND(I708*H708,2)</f>
        <v>0</v>
      </c>
      <c r="K708" s="208" t="s">
        <v>139</v>
      </c>
      <c r="L708" s="46"/>
      <c r="M708" s="213" t="s">
        <v>19</v>
      </c>
      <c r="N708" s="214" t="s">
        <v>49</v>
      </c>
      <c r="O708" s="86"/>
      <c r="P708" s="215">
        <f>O708*H708</f>
        <v>0</v>
      </c>
      <c r="Q708" s="215">
        <v>0</v>
      </c>
      <c r="R708" s="215">
        <f>Q708*H708</f>
        <v>0</v>
      </c>
      <c r="S708" s="215">
        <v>0</v>
      </c>
      <c r="T708" s="216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17" t="s">
        <v>140</v>
      </c>
      <c r="AT708" s="217" t="s">
        <v>135</v>
      </c>
      <c r="AU708" s="217" t="s">
        <v>88</v>
      </c>
      <c r="AY708" s="19" t="s">
        <v>133</v>
      </c>
      <c r="BE708" s="218">
        <f>IF(N708="základní",J708,0)</f>
        <v>0</v>
      </c>
      <c r="BF708" s="218">
        <f>IF(N708="snížená",J708,0)</f>
        <v>0</v>
      </c>
      <c r="BG708" s="218">
        <f>IF(N708="zákl. přenesená",J708,0)</f>
        <v>0</v>
      </c>
      <c r="BH708" s="218">
        <f>IF(N708="sníž. přenesená",J708,0)</f>
        <v>0</v>
      </c>
      <c r="BI708" s="218">
        <f>IF(N708="nulová",J708,0)</f>
        <v>0</v>
      </c>
      <c r="BJ708" s="19" t="s">
        <v>86</v>
      </c>
      <c r="BK708" s="218">
        <f>ROUND(I708*H708,2)</f>
        <v>0</v>
      </c>
      <c r="BL708" s="19" t="s">
        <v>140</v>
      </c>
      <c r="BM708" s="217" t="s">
        <v>889</v>
      </c>
    </row>
    <row r="709" spans="1:47" s="2" customFormat="1" ht="12">
      <c r="A709" s="40"/>
      <c r="B709" s="41"/>
      <c r="C709" s="42"/>
      <c r="D709" s="219" t="s">
        <v>141</v>
      </c>
      <c r="E709" s="42"/>
      <c r="F709" s="220" t="s">
        <v>890</v>
      </c>
      <c r="G709" s="42"/>
      <c r="H709" s="42"/>
      <c r="I709" s="221"/>
      <c r="J709" s="42"/>
      <c r="K709" s="42"/>
      <c r="L709" s="46"/>
      <c r="M709" s="222"/>
      <c r="N709" s="223"/>
      <c r="O709" s="86"/>
      <c r="P709" s="86"/>
      <c r="Q709" s="86"/>
      <c r="R709" s="86"/>
      <c r="S709" s="86"/>
      <c r="T709" s="87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T709" s="19" t="s">
        <v>141</v>
      </c>
      <c r="AU709" s="19" t="s">
        <v>88</v>
      </c>
    </row>
    <row r="710" spans="1:51" s="13" customFormat="1" ht="12">
      <c r="A710" s="13"/>
      <c r="B710" s="224"/>
      <c r="C710" s="225"/>
      <c r="D710" s="226" t="s">
        <v>143</v>
      </c>
      <c r="E710" s="227" t="s">
        <v>19</v>
      </c>
      <c r="F710" s="228" t="s">
        <v>160</v>
      </c>
      <c r="G710" s="225"/>
      <c r="H710" s="229">
        <v>8</v>
      </c>
      <c r="I710" s="230"/>
      <c r="J710" s="225"/>
      <c r="K710" s="225"/>
      <c r="L710" s="231"/>
      <c r="M710" s="232"/>
      <c r="N710" s="233"/>
      <c r="O710" s="233"/>
      <c r="P710" s="233"/>
      <c r="Q710" s="233"/>
      <c r="R710" s="233"/>
      <c r="S710" s="233"/>
      <c r="T710" s="23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5" t="s">
        <v>143</v>
      </c>
      <c r="AU710" s="235" t="s">
        <v>88</v>
      </c>
      <c r="AV710" s="13" t="s">
        <v>88</v>
      </c>
      <c r="AW710" s="13" t="s">
        <v>37</v>
      </c>
      <c r="AX710" s="13" t="s">
        <v>78</v>
      </c>
      <c r="AY710" s="235" t="s">
        <v>133</v>
      </c>
    </row>
    <row r="711" spans="1:51" s="14" customFormat="1" ht="12">
      <c r="A711" s="14"/>
      <c r="B711" s="236"/>
      <c r="C711" s="237"/>
      <c r="D711" s="226" t="s">
        <v>143</v>
      </c>
      <c r="E711" s="238" t="s">
        <v>19</v>
      </c>
      <c r="F711" s="239" t="s">
        <v>145</v>
      </c>
      <c r="G711" s="237"/>
      <c r="H711" s="238" t="s">
        <v>19</v>
      </c>
      <c r="I711" s="240"/>
      <c r="J711" s="237"/>
      <c r="K711" s="237"/>
      <c r="L711" s="241"/>
      <c r="M711" s="242"/>
      <c r="N711" s="243"/>
      <c r="O711" s="243"/>
      <c r="P711" s="243"/>
      <c r="Q711" s="243"/>
      <c r="R711" s="243"/>
      <c r="S711" s="243"/>
      <c r="T711" s="24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5" t="s">
        <v>143</v>
      </c>
      <c r="AU711" s="245" t="s">
        <v>88</v>
      </c>
      <c r="AV711" s="14" t="s">
        <v>86</v>
      </c>
      <c r="AW711" s="14" t="s">
        <v>37</v>
      </c>
      <c r="AX711" s="14" t="s">
        <v>78</v>
      </c>
      <c r="AY711" s="245" t="s">
        <v>133</v>
      </c>
    </row>
    <row r="712" spans="1:51" s="15" customFormat="1" ht="12">
      <c r="A712" s="15"/>
      <c r="B712" s="246"/>
      <c r="C712" s="247"/>
      <c r="D712" s="226" t="s">
        <v>143</v>
      </c>
      <c r="E712" s="248" t="s">
        <v>19</v>
      </c>
      <c r="F712" s="249" t="s">
        <v>146</v>
      </c>
      <c r="G712" s="247"/>
      <c r="H712" s="250">
        <v>8</v>
      </c>
      <c r="I712" s="251"/>
      <c r="J712" s="247"/>
      <c r="K712" s="247"/>
      <c r="L712" s="252"/>
      <c r="M712" s="253"/>
      <c r="N712" s="254"/>
      <c r="O712" s="254"/>
      <c r="P712" s="254"/>
      <c r="Q712" s="254"/>
      <c r="R712" s="254"/>
      <c r="S712" s="254"/>
      <c r="T712" s="25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256" t="s">
        <v>143</v>
      </c>
      <c r="AU712" s="256" t="s">
        <v>88</v>
      </c>
      <c r="AV712" s="15" t="s">
        <v>140</v>
      </c>
      <c r="AW712" s="15" t="s">
        <v>37</v>
      </c>
      <c r="AX712" s="15" t="s">
        <v>86</v>
      </c>
      <c r="AY712" s="256" t="s">
        <v>133</v>
      </c>
    </row>
    <row r="713" spans="1:65" s="2" customFormat="1" ht="16.5" customHeight="1">
      <c r="A713" s="40"/>
      <c r="B713" s="41"/>
      <c r="C713" s="257" t="s">
        <v>891</v>
      </c>
      <c r="D713" s="257" t="s">
        <v>358</v>
      </c>
      <c r="E713" s="258" t="s">
        <v>892</v>
      </c>
      <c r="F713" s="259" t="s">
        <v>893</v>
      </c>
      <c r="G713" s="260" t="s">
        <v>154</v>
      </c>
      <c r="H713" s="261">
        <v>8</v>
      </c>
      <c r="I713" s="262"/>
      <c r="J713" s="263">
        <f>ROUND(I713*H713,2)</f>
        <v>0</v>
      </c>
      <c r="K713" s="259" t="s">
        <v>19</v>
      </c>
      <c r="L713" s="264"/>
      <c r="M713" s="265" t="s">
        <v>19</v>
      </c>
      <c r="N713" s="266" t="s">
        <v>49</v>
      </c>
      <c r="O713" s="86"/>
      <c r="P713" s="215">
        <f>O713*H713</f>
        <v>0</v>
      </c>
      <c r="Q713" s="215">
        <v>0</v>
      </c>
      <c r="R713" s="215">
        <f>Q713*H713</f>
        <v>0</v>
      </c>
      <c r="S713" s="215">
        <v>0</v>
      </c>
      <c r="T713" s="216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17" t="s">
        <v>160</v>
      </c>
      <c r="AT713" s="217" t="s">
        <v>358</v>
      </c>
      <c r="AU713" s="217" t="s">
        <v>88</v>
      </c>
      <c r="AY713" s="19" t="s">
        <v>133</v>
      </c>
      <c r="BE713" s="218">
        <f>IF(N713="základní",J713,0)</f>
        <v>0</v>
      </c>
      <c r="BF713" s="218">
        <f>IF(N713="snížená",J713,0)</f>
        <v>0</v>
      </c>
      <c r="BG713" s="218">
        <f>IF(N713="zákl. přenesená",J713,0)</f>
        <v>0</v>
      </c>
      <c r="BH713" s="218">
        <f>IF(N713="sníž. přenesená",J713,0)</f>
        <v>0</v>
      </c>
      <c r="BI713" s="218">
        <f>IF(N713="nulová",J713,0)</f>
        <v>0</v>
      </c>
      <c r="BJ713" s="19" t="s">
        <v>86</v>
      </c>
      <c r="BK713" s="218">
        <f>ROUND(I713*H713,2)</f>
        <v>0</v>
      </c>
      <c r="BL713" s="19" t="s">
        <v>140</v>
      </c>
      <c r="BM713" s="217" t="s">
        <v>894</v>
      </c>
    </row>
    <row r="714" spans="1:65" s="2" customFormat="1" ht="16.5" customHeight="1">
      <c r="A714" s="40"/>
      <c r="B714" s="41"/>
      <c r="C714" s="206" t="s">
        <v>499</v>
      </c>
      <c r="D714" s="206" t="s">
        <v>135</v>
      </c>
      <c r="E714" s="207" t="s">
        <v>895</v>
      </c>
      <c r="F714" s="208" t="s">
        <v>896</v>
      </c>
      <c r="G714" s="209" t="s">
        <v>138</v>
      </c>
      <c r="H714" s="210">
        <v>168.48</v>
      </c>
      <c r="I714" s="211"/>
      <c r="J714" s="212">
        <f>ROUND(I714*H714,2)</f>
        <v>0</v>
      </c>
      <c r="K714" s="208" t="s">
        <v>139</v>
      </c>
      <c r="L714" s="46"/>
      <c r="M714" s="213" t="s">
        <v>19</v>
      </c>
      <c r="N714" s="214" t="s">
        <v>49</v>
      </c>
      <c r="O714" s="86"/>
      <c r="P714" s="215">
        <f>O714*H714</f>
        <v>0</v>
      </c>
      <c r="Q714" s="215">
        <v>0</v>
      </c>
      <c r="R714" s="215">
        <f>Q714*H714</f>
        <v>0</v>
      </c>
      <c r="S714" s="215">
        <v>0</v>
      </c>
      <c r="T714" s="216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17" t="s">
        <v>140</v>
      </c>
      <c r="AT714" s="217" t="s">
        <v>135</v>
      </c>
      <c r="AU714" s="217" t="s">
        <v>88</v>
      </c>
      <c r="AY714" s="19" t="s">
        <v>133</v>
      </c>
      <c r="BE714" s="218">
        <f>IF(N714="základní",J714,0)</f>
        <v>0</v>
      </c>
      <c r="BF714" s="218">
        <f>IF(N714="snížená",J714,0)</f>
        <v>0</v>
      </c>
      <c r="BG714" s="218">
        <f>IF(N714="zákl. přenesená",J714,0)</f>
        <v>0</v>
      </c>
      <c r="BH714" s="218">
        <f>IF(N714="sníž. přenesená",J714,0)</f>
        <v>0</v>
      </c>
      <c r="BI714" s="218">
        <f>IF(N714="nulová",J714,0)</f>
        <v>0</v>
      </c>
      <c r="BJ714" s="19" t="s">
        <v>86</v>
      </c>
      <c r="BK714" s="218">
        <f>ROUND(I714*H714,2)</f>
        <v>0</v>
      </c>
      <c r="BL714" s="19" t="s">
        <v>140</v>
      </c>
      <c r="BM714" s="217" t="s">
        <v>897</v>
      </c>
    </row>
    <row r="715" spans="1:47" s="2" customFormat="1" ht="12">
      <c r="A715" s="40"/>
      <c r="B715" s="41"/>
      <c r="C715" s="42"/>
      <c r="D715" s="219" t="s">
        <v>141</v>
      </c>
      <c r="E715" s="42"/>
      <c r="F715" s="220" t="s">
        <v>898</v>
      </c>
      <c r="G715" s="42"/>
      <c r="H715" s="42"/>
      <c r="I715" s="221"/>
      <c r="J715" s="42"/>
      <c r="K715" s="42"/>
      <c r="L715" s="46"/>
      <c r="M715" s="222"/>
      <c r="N715" s="223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141</v>
      </c>
      <c r="AU715" s="19" t="s">
        <v>88</v>
      </c>
    </row>
    <row r="716" spans="1:51" s="13" customFormat="1" ht="12">
      <c r="A716" s="13"/>
      <c r="B716" s="224"/>
      <c r="C716" s="225"/>
      <c r="D716" s="226" t="s">
        <v>143</v>
      </c>
      <c r="E716" s="227" t="s">
        <v>19</v>
      </c>
      <c r="F716" s="228" t="s">
        <v>899</v>
      </c>
      <c r="G716" s="225"/>
      <c r="H716" s="229">
        <v>168.48</v>
      </c>
      <c r="I716" s="230"/>
      <c r="J716" s="225"/>
      <c r="K716" s="225"/>
      <c r="L716" s="231"/>
      <c r="M716" s="232"/>
      <c r="N716" s="233"/>
      <c r="O716" s="233"/>
      <c r="P716" s="233"/>
      <c r="Q716" s="233"/>
      <c r="R716" s="233"/>
      <c r="S716" s="233"/>
      <c r="T716" s="234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5" t="s">
        <v>143</v>
      </c>
      <c r="AU716" s="235" t="s">
        <v>88</v>
      </c>
      <c r="AV716" s="13" t="s">
        <v>88</v>
      </c>
      <c r="AW716" s="13" t="s">
        <v>37</v>
      </c>
      <c r="AX716" s="13" t="s">
        <v>78</v>
      </c>
      <c r="AY716" s="235" t="s">
        <v>133</v>
      </c>
    </row>
    <row r="717" spans="1:51" s="14" customFormat="1" ht="12">
      <c r="A717" s="14"/>
      <c r="B717" s="236"/>
      <c r="C717" s="237"/>
      <c r="D717" s="226" t="s">
        <v>143</v>
      </c>
      <c r="E717" s="238" t="s">
        <v>19</v>
      </c>
      <c r="F717" s="239" t="s">
        <v>145</v>
      </c>
      <c r="G717" s="237"/>
      <c r="H717" s="238" t="s">
        <v>19</v>
      </c>
      <c r="I717" s="240"/>
      <c r="J717" s="237"/>
      <c r="K717" s="237"/>
      <c r="L717" s="241"/>
      <c r="M717" s="242"/>
      <c r="N717" s="243"/>
      <c r="O717" s="243"/>
      <c r="P717" s="243"/>
      <c r="Q717" s="243"/>
      <c r="R717" s="243"/>
      <c r="S717" s="243"/>
      <c r="T717" s="24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5" t="s">
        <v>143</v>
      </c>
      <c r="AU717" s="245" t="s">
        <v>88</v>
      </c>
      <c r="AV717" s="14" t="s">
        <v>86</v>
      </c>
      <c r="AW717" s="14" t="s">
        <v>37</v>
      </c>
      <c r="AX717" s="14" t="s">
        <v>78</v>
      </c>
      <c r="AY717" s="245" t="s">
        <v>133</v>
      </c>
    </row>
    <row r="718" spans="1:51" s="15" customFormat="1" ht="12">
      <c r="A718" s="15"/>
      <c r="B718" s="246"/>
      <c r="C718" s="247"/>
      <c r="D718" s="226" t="s">
        <v>143</v>
      </c>
      <c r="E718" s="248" t="s">
        <v>19</v>
      </c>
      <c r="F718" s="249" t="s">
        <v>146</v>
      </c>
      <c r="G718" s="247"/>
      <c r="H718" s="250">
        <v>168.48</v>
      </c>
      <c r="I718" s="251"/>
      <c r="J718" s="247"/>
      <c r="K718" s="247"/>
      <c r="L718" s="252"/>
      <c r="M718" s="253"/>
      <c r="N718" s="254"/>
      <c r="O718" s="254"/>
      <c r="P718" s="254"/>
      <c r="Q718" s="254"/>
      <c r="R718" s="254"/>
      <c r="S718" s="254"/>
      <c r="T718" s="25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56" t="s">
        <v>143</v>
      </c>
      <c r="AU718" s="256" t="s">
        <v>88</v>
      </c>
      <c r="AV718" s="15" t="s">
        <v>140</v>
      </c>
      <c r="AW718" s="15" t="s">
        <v>37</v>
      </c>
      <c r="AX718" s="15" t="s">
        <v>86</v>
      </c>
      <c r="AY718" s="256" t="s">
        <v>133</v>
      </c>
    </row>
    <row r="719" spans="1:65" s="2" customFormat="1" ht="21.75" customHeight="1">
      <c r="A719" s="40"/>
      <c r="B719" s="41"/>
      <c r="C719" s="206" t="s">
        <v>900</v>
      </c>
      <c r="D719" s="206" t="s">
        <v>135</v>
      </c>
      <c r="E719" s="207" t="s">
        <v>901</v>
      </c>
      <c r="F719" s="208" t="s">
        <v>902</v>
      </c>
      <c r="G719" s="209" t="s">
        <v>230</v>
      </c>
      <c r="H719" s="210">
        <v>40</v>
      </c>
      <c r="I719" s="211"/>
      <c r="J719" s="212">
        <f>ROUND(I719*H719,2)</f>
        <v>0</v>
      </c>
      <c r="K719" s="208" t="s">
        <v>139</v>
      </c>
      <c r="L719" s="46"/>
      <c r="M719" s="213" t="s">
        <v>19</v>
      </c>
      <c r="N719" s="214" t="s">
        <v>49</v>
      </c>
      <c r="O719" s="86"/>
      <c r="P719" s="215">
        <f>O719*H719</f>
        <v>0</v>
      </c>
      <c r="Q719" s="215">
        <v>0</v>
      </c>
      <c r="R719" s="215">
        <f>Q719*H719</f>
        <v>0</v>
      </c>
      <c r="S719" s="215">
        <v>0</v>
      </c>
      <c r="T719" s="216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7" t="s">
        <v>140</v>
      </c>
      <c r="AT719" s="217" t="s">
        <v>135</v>
      </c>
      <c r="AU719" s="217" t="s">
        <v>88</v>
      </c>
      <c r="AY719" s="19" t="s">
        <v>133</v>
      </c>
      <c r="BE719" s="218">
        <f>IF(N719="základní",J719,0)</f>
        <v>0</v>
      </c>
      <c r="BF719" s="218">
        <f>IF(N719="snížená",J719,0)</f>
        <v>0</v>
      </c>
      <c r="BG719" s="218">
        <f>IF(N719="zákl. přenesená",J719,0)</f>
        <v>0</v>
      </c>
      <c r="BH719" s="218">
        <f>IF(N719="sníž. přenesená",J719,0)</f>
        <v>0</v>
      </c>
      <c r="BI719" s="218">
        <f>IF(N719="nulová",J719,0)</f>
        <v>0</v>
      </c>
      <c r="BJ719" s="19" t="s">
        <v>86</v>
      </c>
      <c r="BK719" s="218">
        <f>ROUND(I719*H719,2)</f>
        <v>0</v>
      </c>
      <c r="BL719" s="19" t="s">
        <v>140</v>
      </c>
      <c r="BM719" s="217" t="s">
        <v>903</v>
      </c>
    </row>
    <row r="720" spans="1:47" s="2" customFormat="1" ht="12">
      <c r="A720" s="40"/>
      <c r="B720" s="41"/>
      <c r="C720" s="42"/>
      <c r="D720" s="219" t="s">
        <v>141</v>
      </c>
      <c r="E720" s="42"/>
      <c r="F720" s="220" t="s">
        <v>904</v>
      </c>
      <c r="G720" s="42"/>
      <c r="H720" s="42"/>
      <c r="I720" s="221"/>
      <c r="J720" s="42"/>
      <c r="K720" s="42"/>
      <c r="L720" s="46"/>
      <c r="M720" s="222"/>
      <c r="N720" s="223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141</v>
      </c>
      <c r="AU720" s="19" t="s">
        <v>88</v>
      </c>
    </row>
    <row r="721" spans="1:65" s="2" customFormat="1" ht="21.75" customHeight="1">
      <c r="A721" s="40"/>
      <c r="B721" s="41"/>
      <c r="C721" s="206" t="s">
        <v>505</v>
      </c>
      <c r="D721" s="206" t="s">
        <v>135</v>
      </c>
      <c r="E721" s="207" t="s">
        <v>905</v>
      </c>
      <c r="F721" s="208" t="s">
        <v>906</v>
      </c>
      <c r="G721" s="209" t="s">
        <v>230</v>
      </c>
      <c r="H721" s="210">
        <v>2400</v>
      </c>
      <c r="I721" s="211"/>
      <c r="J721" s="212">
        <f>ROUND(I721*H721,2)</f>
        <v>0</v>
      </c>
      <c r="K721" s="208" t="s">
        <v>139</v>
      </c>
      <c r="L721" s="46"/>
      <c r="M721" s="213" t="s">
        <v>19</v>
      </c>
      <c r="N721" s="214" t="s">
        <v>49</v>
      </c>
      <c r="O721" s="86"/>
      <c r="P721" s="215">
        <f>O721*H721</f>
        <v>0</v>
      </c>
      <c r="Q721" s="215">
        <v>0</v>
      </c>
      <c r="R721" s="215">
        <f>Q721*H721</f>
        <v>0</v>
      </c>
      <c r="S721" s="215">
        <v>0</v>
      </c>
      <c r="T721" s="216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17" t="s">
        <v>140</v>
      </c>
      <c r="AT721" s="217" t="s">
        <v>135</v>
      </c>
      <c r="AU721" s="217" t="s">
        <v>88</v>
      </c>
      <c r="AY721" s="19" t="s">
        <v>133</v>
      </c>
      <c r="BE721" s="218">
        <f>IF(N721="základní",J721,0)</f>
        <v>0</v>
      </c>
      <c r="BF721" s="218">
        <f>IF(N721="snížená",J721,0)</f>
        <v>0</v>
      </c>
      <c r="BG721" s="218">
        <f>IF(N721="zákl. přenesená",J721,0)</f>
        <v>0</v>
      </c>
      <c r="BH721" s="218">
        <f>IF(N721="sníž. přenesená",J721,0)</f>
        <v>0</v>
      </c>
      <c r="BI721" s="218">
        <f>IF(N721="nulová",J721,0)</f>
        <v>0</v>
      </c>
      <c r="BJ721" s="19" t="s">
        <v>86</v>
      </c>
      <c r="BK721" s="218">
        <f>ROUND(I721*H721,2)</f>
        <v>0</v>
      </c>
      <c r="BL721" s="19" t="s">
        <v>140</v>
      </c>
      <c r="BM721" s="217" t="s">
        <v>907</v>
      </c>
    </row>
    <row r="722" spans="1:47" s="2" customFormat="1" ht="12">
      <c r="A722" s="40"/>
      <c r="B722" s="41"/>
      <c r="C722" s="42"/>
      <c r="D722" s="219" t="s">
        <v>141</v>
      </c>
      <c r="E722" s="42"/>
      <c r="F722" s="220" t="s">
        <v>908</v>
      </c>
      <c r="G722" s="42"/>
      <c r="H722" s="42"/>
      <c r="I722" s="221"/>
      <c r="J722" s="42"/>
      <c r="K722" s="42"/>
      <c r="L722" s="46"/>
      <c r="M722" s="222"/>
      <c r="N722" s="223"/>
      <c r="O722" s="86"/>
      <c r="P722" s="86"/>
      <c r="Q722" s="86"/>
      <c r="R722" s="86"/>
      <c r="S722" s="86"/>
      <c r="T722" s="87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T722" s="19" t="s">
        <v>141</v>
      </c>
      <c r="AU722" s="19" t="s">
        <v>88</v>
      </c>
    </row>
    <row r="723" spans="1:51" s="13" customFormat="1" ht="12">
      <c r="A723" s="13"/>
      <c r="B723" s="224"/>
      <c r="C723" s="225"/>
      <c r="D723" s="226" t="s">
        <v>143</v>
      </c>
      <c r="E723" s="227" t="s">
        <v>19</v>
      </c>
      <c r="F723" s="228" t="s">
        <v>909</v>
      </c>
      <c r="G723" s="225"/>
      <c r="H723" s="229">
        <v>2400</v>
      </c>
      <c r="I723" s="230"/>
      <c r="J723" s="225"/>
      <c r="K723" s="225"/>
      <c r="L723" s="231"/>
      <c r="M723" s="232"/>
      <c r="N723" s="233"/>
      <c r="O723" s="233"/>
      <c r="P723" s="233"/>
      <c r="Q723" s="233"/>
      <c r="R723" s="233"/>
      <c r="S723" s="233"/>
      <c r="T723" s="23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5" t="s">
        <v>143</v>
      </c>
      <c r="AU723" s="235" t="s">
        <v>88</v>
      </c>
      <c r="AV723" s="13" t="s">
        <v>88</v>
      </c>
      <c r="AW723" s="13" t="s">
        <v>37</v>
      </c>
      <c r="AX723" s="13" t="s">
        <v>78</v>
      </c>
      <c r="AY723" s="235" t="s">
        <v>133</v>
      </c>
    </row>
    <row r="724" spans="1:51" s="15" customFormat="1" ht="12">
      <c r="A724" s="15"/>
      <c r="B724" s="246"/>
      <c r="C724" s="247"/>
      <c r="D724" s="226" t="s">
        <v>143</v>
      </c>
      <c r="E724" s="248" t="s">
        <v>19</v>
      </c>
      <c r="F724" s="249" t="s">
        <v>146</v>
      </c>
      <c r="G724" s="247"/>
      <c r="H724" s="250">
        <v>2400</v>
      </c>
      <c r="I724" s="251"/>
      <c r="J724" s="247"/>
      <c r="K724" s="247"/>
      <c r="L724" s="252"/>
      <c r="M724" s="253"/>
      <c r="N724" s="254"/>
      <c r="O724" s="254"/>
      <c r="P724" s="254"/>
      <c r="Q724" s="254"/>
      <c r="R724" s="254"/>
      <c r="S724" s="254"/>
      <c r="T724" s="25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56" t="s">
        <v>143</v>
      </c>
      <c r="AU724" s="256" t="s">
        <v>88</v>
      </c>
      <c r="AV724" s="15" t="s">
        <v>140</v>
      </c>
      <c r="AW724" s="15" t="s">
        <v>37</v>
      </c>
      <c r="AX724" s="15" t="s">
        <v>86</v>
      </c>
      <c r="AY724" s="256" t="s">
        <v>133</v>
      </c>
    </row>
    <row r="725" spans="1:65" s="2" customFormat="1" ht="24.15" customHeight="1">
      <c r="A725" s="40"/>
      <c r="B725" s="41"/>
      <c r="C725" s="206" t="s">
        <v>910</v>
      </c>
      <c r="D725" s="206" t="s">
        <v>135</v>
      </c>
      <c r="E725" s="207" t="s">
        <v>911</v>
      </c>
      <c r="F725" s="208" t="s">
        <v>912</v>
      </c>
      <c r="G725" s="209" t="s">
        <v>230</v>
      </c>
      <c r="H725" s="210">
        <v>40</v>
      </c>
      <c r="I725" s="211"/>
      <c r="J725" s="212">
        <f>ROUND(I725*H725,2)</f>
        <v>0</v>
      </c>
      <c r="K725" s="208" t="s">
        <v>139</v>
      </c>
      <c r="L725" s="46"/>
      <c r="M725" s="213" t="s">
        <v>19</v>
      </c>
      <c r="N725" s="214" t="s">
        <v>49</v>
      </c>
      <c r="O725" s="86"/>
      <c r="P725" s="215">
        <f>O725*H725</f>
        <v>0</v>
      </c>
      <c r="Q725" s="215">
        <v>0</v>
      </c>
      <c r="R725" s="215">
        <f>Q725*H725</f>
        <v>0</v>
      </c>
      <c r="S725" s="215">
        <v>0</v>
      </c>
      <c r="T725" s="216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17" t="s">
        <v>140</v>
      </c>
      <c r="AT725" s="217" t="s">
        <v>135</v>
      </c>
      <c r="AU725" s="217" t="s">
        <v>88</v>
      </c>
      <c r="AY725" s="19" t="s">
        <v>133</v>
      </c>
      <c r="BE725" s="218">
        <f>IF(N725="základní",J725,0)</f>
        <v>0</v>
      </c>
      <c r="BF725" s="218">
        <f>IF(N725="snížená",J725,0)</f>
        <v>0</v>
      </c>
      <c r="BG725" s="218">
        <f>IF(N725="zákl. přenesená",J725,0)</f>
        <v>0</v>
      </c>
      <c r="BH725" s="218">
        <f>IF(N725="sníž. přenesená",J725,0)</f>
        <v>0</v>
      </c>
      <c r="BI725" s="218">
        <f>IF(N725="nulová",J725,0)</f>
        <v>0</v>
      </c>
      <c r="BJ725" s="19" t="s">
        <v>86</v>
      </c>
      <c r="BK725" s="218">
        <f>ROUND(I725*H725,2)</f>
        <v>0</v>
      </c>
      <c r="BL725" s="19" t="s">
        <v>140</v>
      </c>
      <c r="BM725" s="217" t="s">
        <v>913</v>
      </c>
    </row>
    <row r="726" spans="1:47" s="2" customFormat="1" ht="12">
      <c r="A726" s="40"/>
      <c r="B726" s="41"/>
      <c r="C726" s="42"/>
      <c r="D726" s="219" t="s">
        <v>141</v>
      </c>
      <c r="E726" s="42"/>
      <c r="F726" s="220" t="s">
        <v>914</v>
      </c>
      <c r="G726" s="42"/>
      <c r="H726" s="42"/>
      <c r="I726" s="221"/>
      <c r="J726" s="42"/>
      <c r="K726" s="42"/>
      <c r="L726" s="46"/>
      <c r="M726" s="222"/>
      <c r="N726" s="223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141</v>
      </c>
      <c r="AU726" s="19" t="s">
        <v>88</v>
      </c>
    </row>
    <row r="727" spans="1:65" s="2" customFormat="1" ht="16.5" customHeight="1">
      <c r="A727" s="40"/>
      <c r="B727" s="41"/>
      <c r="C727" s="206" t="s">
        <v>510</v>
      </c>
      <c r="D727" s="206" t="s">
        <v>135</v>
      </c>
      <c r="E727" s="207" t="s">
        <v>915</v>
      </c>
      <c r="F727" s="208" t="s">
        <v>916</v>
      </c>
      <c r="G727" s="209" t="s">
        <v>138</v>
      </c>
      <c r="H727" s="210">
        <v>168.48</v>
      </c>
      <c r="I727" s="211"/>
      <c r="J727" s="212">
        <f>ROUND(I727*H727,2)</f>
        <v>0</v>
      </c>
      <c r="K727" s="208" t="s">
        <v>139</v>
      </c>
      <c r="L727" s="46"/>
      <c r="M727" s="213" t="s">
        <v>19</v>
      </c>
      <c r="N727" s="214" t="s">
        <v>49</v>
      </c>
      <c r="O727" s="86"/>
      <c r="P727" s="215">
        <f>O727*H727</f>
        <v>0</v>
      </c>
      <c r="Q727" s="215">
        <v>0</v>
      </c>
      <c r="R727" s="215">
        <f>Q727*H727</f>
        <v>0</v>
      </c>
      <c r="S727" s="215">
        <v>0</v>
      </c>
      <c r="T727" s="216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17" t="s">
        <v>140</v>
      </c>
      <c r="AT727" s="217" t="s">
        <v>135</v>
      </c>
      <c r="AU727" s="217" t="s">
        <v>88</v>
      </c>
      <c r="AY727" s="19" t="s">
        <v>133</v>
      </c>
      <c r="BE727" s="218">
        <f>IF(N727="základní",J727,0)</f>
        <v>0</v>
      </c>
      <c r="BF727" s="218">
        <f>IF(N727="snížená",J727,0)</f>
        <v>0</v>
      </c>
      <c r="BG727" s="218">
        <f>IF(N727="zákl. přenesená",J727,0)</f>
        <v>0</v>
      </c>
      <c r="BH727" s="218">
        <f>IF(N727="sníž. přenesená",J727,0)</f>
        <v>0</v>
      </c>
      <c r="BI727" s="218">
        <f>IF(N727="nulová",J727,0)</f>
        <v>0</v>
      </c>
      <c r="BJ727" s="19" t="s">
        <v>86</v>
      </c>
      <c r="BK727" s="218">
        <f>ROUND(I727*H727,2)</f>
        <v>0</v>
      </c>
      <c r="BL727" s="19" t="s">
        <v>140</v>
      </c>
      <c r="BM727" s="217" t="s">
        <v>917</v>
      </c>
    </row>
    <row r="728" spans="1:47" s="2" customFormat="1" ht="12">
      <c r="A728" s="40"/>
      <c r="B728" s="41"/>
      <c r="C728" s="42"/>
      <c r="D728" s="219" t="s">
        <v>141</v>
      </c>
      <c r="E728" s="42"/>
      <c r="F728" s="220" t="s">
        <v>918</v>
      </c>
      <c r="G728" s="42"/>
      <c r="H728" s="42"/>
      <c r="I728" s="221"/>
      <c r="J728" s="42"/>
      <c r="K728" s="42"/>
      <c r="L728" s="46"/>
      <c r="M728" s="222"/>
      <c r="N728" s="223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141</v>
      </c>
      <c r="AU728" s="19" t="s">
        <v>88</v>
      </c>
    </row>
    <row r="729" spans="1:51" s="13" customFormat="1" ht="12">
      <c r="A729" s="13"/>
      <c r="B729" s="224"/>
      <c r="C729" s="225"/>
      <c r="D729" s="226" t="s">
        <v>143</v>
      </c>
      <c r="E729" s="227" t="s">
        <v>19</v>
      </c>
      <c r="F729" s="228" t="s">
        <v>899</v>
      </c>
      <c r="G729" s="225"/>
      <c r="H729" s="229">
        <v>168.48</v>
      </c>
      <c r="I729" s="230"/>
      <c r="J729" s="225"/>
      <c r="K729" s="225"/>
      <c r="L729" s="231"/>
      <c r="M729" s="232"/>
      <c r="N729" s="233"/>
      <c r="O729" s="233"/>
      <c r="P729" s="233"/>
      <c r="Q729" s="233"/>
      <c r="R729" s="233"/>
      <c r="S729" s="233"/>
      <c r="T729" s="23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5" t="s">
        <v>143</v>
      </c>
      <c r="AU729" s="235" t="s">
        <v>88</v>
      </c>
      <c r="AV729" s="13" t="s">
        <v>88</v>
      </c>
      <c r="AW729" s="13" t="s">
        <v>37</v>
      </c>
      <c r="AX729" s="13" t="s">
        <v>78</v>
      </c>
      <c r="AY729" s="235" t="s">
        <v>133</v>
      </c>
    </row>
    <row r="730" spans="1:51" s="15" customFormat="1" ht="12">
      <c r="A730" s="15"/>
      <c r="B730" s="246"/>
      <c r="C730" s="247"/>
      <c r="D730" s="226" t="s">
        <v>143</v>
      </c>
      <c r="E730" s="248" t="s">
        <v>19</v>
      </c>
      <c r="F730" s="249" t="s">
        <v>146</v>
      </c>
      <c r="G730" s="247"/>
      <c r="H730" s="250">
        <v>168.48</v>
      </c>
      <c r="I730" s="251"/>
      <c r="J730" s="247"/>
      <c r="K730" s="247"/>
      <c r="L730" s="252"/>
      <c r="M730" s="253"/>
      <c r="N730" s="254"/>
      <c r="O730" s="254"/>
      <c r="P730" s="254"/>
      <c r="Q730" s="254"/>
      <c r="R730" s="254"/>
      <c r="S730" s="254"/>
      <c r="T730" s="25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56" t="s">
        <v>143</v>
      </c>
      <c r="AU730" s="256" t="s">
        <v>88</v>
      </c>
      <c r="AV730" s="15" t="s">
        <v>140</v>
      </c>
      <c r="AW730" s="15" t="s">
        <v>37</v>
      </c>
      <c r="AX730" s="15" t="s">
        <v>86</v>
      </c>
      <c r="AY730" s="256" t="s">
        <v>133</v>
      </c>
    </row>
    <row r="731" spans="1:65" s="2" customFormat="1" ht="16.5" customHeight="1">
      <c r="A731" s="40"/>
      <c r="B731" s="41"/>
      <c r="C731" s="206" t="s">
        <v>919</v>
      </c>
      <c r="D731" s="206" t="s">
        <v>135</v>
      </c>
      <c r="E731" s="207" t="s">
        <v>920</v>
      </c>
      <c r="F731" s="208" t="s">
        <v>921</v>
      </c>
      <c r="G731" s="209" t="s">
        <v>138</v>
      </c>
      <c r="H731" s="210">
        <v>10108.8</v>
      </c>
      <c r="I731" s="211"/>
      <c r="J731" s="212">
        <f>ROUND(I731*H731,2)</f>
        <v>0</v>
      </c>
      <c r="K731" s="208" t="s">
        <v>139</v>
      </c>
      <c r="L731" s="46"/>
      <c r="M731" s="213" t="s">
        <v>19</v>
      </c>
      <c r="N731" s="214" t="s">
        <v>49</v>
      </c>
      <c r="O731" s="86"/>
      <c r="P731" s="215">
        <f>O731*H731</f>
        <v>0</v>
      </c>
      <c r="Q731" s="215">
        <v>0</v>
      </c>
      <c r="R731" s="215">
        <f>Q731*H731</f>
        <v>0</v>
      </c>
      <c r="S731" s="215">
        <v>0</v>
      </c>
      <c r="T731" s="216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17" t="s">
        <v>140</v>
      </c>
      <c r="AT731" s="217" t="s">
        <v>135</v>
      </c>
      <c r="AU731" s="217" t="s">
        <v>88</v>
      </c>
      <c r="AY731" s="19" t="s">
        <v>133</v>
      </c>
      <c r="BE731" s="218">
        <f>IF(N731="základní",J731,0)</f>
        <v>0</v>
      </c>
      <c r="BF731" s="218">
        <f>IF(N731="snížená",J731,0)</f>
        <v>0</v>
      </c>
      <c r="BG731" s="218">
        <f>IF(N731="zákl. přenesená",J731,0)</f>
        <v>0</v>
      </c>
      <c r="BH731" s="218">
        <f>IF(N731="sníž. přenesená",J731,0)</f>
        <v>0</v>
      </c>
      <c r="BI731" s="218">
        <f>IF(N731="nulová",J731,0)</f>
        <v>0</v>
      </c>
      <c r="BJ731" s="19" t="s">
        <v>86</v>
      </c>
      <c r="BK731" s="218">
        <f>ROUND(I731*H731,2)</f>
        <v>0</v>
      </c>
      <c r="BL731" s="19" t="s">
        <v>140</v>
      </c>
      <c r="BM731" s="217" t="s">
        <v>922</v>
      </c>
    </row>
    <row r="732" spans="1:47" s="2" customFormat="1" ht="12">
      <c r="A732" s="40"/>
      <c r="B732" s="41"/>
      <c r="C732" s="42"/>
      <c r="D732" s="219" t="s">
        <v>141</v>
      </c>
      <c r="E732" s="42"/>
      <c r="F732" s="220" t="s">
        <v>923</v>
      </c>
      <c r="G732" s="42"/>
      <c r="H732" s="42"/>
      <c r="I732" s="221"/>
      <c r="J732" s="42"/>
      <c r="K732" s="42"/>
      <c r="L732" s="46"/>
      <c r="M732" s="222"/>
      <c r="N732" s="223"/>
      <c r="O732" s="86"/>
      <c r="P732" s="86"/>
      <c r="Q732" s="86"/>
      <c r="R732" s="86"/>
      <c r="S732" s="86"/>
      <c r="T732" s="87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T732" s="19" t="s">
        <v>141</v>
      </c>
      <c r="AU732" s="19" t="s">
        <v>88</v>
      </c>
    </row>
    <row r="733" spans="1:51" s="13" customFormat="1" ht="12">
      <c r="A733" s="13"/>
      <c r="B733" s="224"/>
      <c r="C733" s="225"/>
      <c r="D733" s="226" t="s">
        <v>143</v>
      </c>
      <c r="E733" s="227" t="s">
        <v>19</v>
      </c>
      <c r="F733" s="228" t="s">
        <v>924</v>
      </c>
      <c r="G733" s="225"/>
      <c r="H733" s="229">
        <v>10108.8</v>
      </c>
      <c r="I733" s="230"/>
      <c r="J733" s="225"/>
      <c r="K733" s="225"/>
      <c r="L733" s="231"/>
      <c r="M733" s="232"/>
      <c r="N733" s="233"/>
      <c r="O733" s="233"/>
      <c r="P733" s="233"/>
      <c r="Q733" s="233"/>
      <c r="R733" s="233"/>
      <c r="S733" s="233"/>
      <c r="T733" s="234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5" t="s">
        <v>143</v>
      </c>
      <c r="AU733" s="235" t="s">
        <v>88</v>
      </c>
      <c r="AV733" s="13" t="s">
        <v>88</v>
      </c>
      <c r="AW733" s="13" t="s">
        <v>37</v>
      </c>
      <c r="AX733" s="13" t="s">
        <v>78</v>
      </c>
      <c r="AY733" s="235" t="s">
        <v>133</v>
      </c>
    </row>
    <row r="734" spans="1:51" s="15" customFormat="1" ht="12">
      <c r="A734" s="15"/>
      <c r="B734" s="246"/>
      <c r="C734" s="247"/>
      <c r="D734" s="226" t="s">
        <v>143</v>
      </c>
      <c r="E734" s="248" t="s">
        <v>19</v>
      </c>
      <c r="F734" s="249" t="s">
        <v>146</v>
      </c>
      <c r="G734" s="247"/>
      <c r="H734" s="250">
        <v>10108.8</v>
      </c>
      <c r="I734" s="251"/>
      <c r="J734" s="247"/>
      <c r="K734" s="247"/>
      <c r="L734" s="252"/>
      <c r="M734" s="253"/>
      <c r="N734" s="254"/>
      <c r="O734" s="254"/>
      <c r="P734" s="254"/>
      <c r="Q734" s="254"/>
      <c r="R734" s="254"/>
      <c r="S734" s="254"/>
      <c r="T734" s="25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256" t="s">
        <v>143</v>
      </c>
      <c r="AU734" s="256" t="s">
        <v>88</v>
      </c>
      <c r="AV734" s="15" t="s">
        <v>140</v>
      </c>
      <c r="AW734" s="15" t="s">
        <v>37</v>
      </c>
      <c r="AX734" s="15" t="s">
        <v>86</v>
      </c>
      <c r="AY734" s="256" t="s">
        <v>133</v>
      </c>
    </row>
    <row r="735" spans="1:65" s="2" customFormat="1" ht="16.5" customHeight="1">
      <c r="A735" s="40"/>
      <c r="B735" s="41"/>
      <c r="C735" s="206" t="s">
        <v>516</v>
      </c>
      <c r="D735" s="206" t="s">
        <v>135</v>
      </c>
      <c r="E735" s="207" t="s">
        <v>925</v>
      </c>
      <c r="F735" s="208" t="s">
        <v>926</v>
      </c>
      <c r="G735" s="209" t="s">
        <v>138</v>
      </c>
      <c r="H735" s="210">
        <v>168.48</v>
      </c>
      <c r="I735" s="211"/>
      <c r="J735" s="212">
        <f>ROUND(I735*H735,2)</f>
        <v>0</v>
      </c>
      <c r="K735" s="208" t="s">
        <v>139</v>
      </c>
      <c r="L735" s="46"/>
      <c r="M735" s="213" t="s">
        <v>19</v>
      </c>
      <c r="N735" s="214" t="s">
        <v>49</v>
      </c>
      <c r="O735" s="86"/>
      <c r="P735" s="215">
        <f>O735*H735</f>
        <v>0</v>
      </c>
      <c r="Q735" s="215">
        <v>0</v>
      </c>
      <c r="R735" s="215">
        <f>Q735*H735</f>
        <v>0</v>
      </c>
      <c r="S735" s="215">
        <v>0</v>
      </c>
      <c r="T735" s="216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17" t="s">
        <v>140</v>
      </c>
      <c r="AT735" s="217" t="s">
        <v>135</v>
      </c>
      <c r="AU735" s="217" t="s">
        <v>88</v>
      </c>
      <c r="AY735" s="19" t="s">
        <v>133</v>
      </c>
      <c r="BE735" s="218">
        <f>IF(N735="základní",J735,0)</f>
        <v>0</v>
      </c>
      <c r="BF735" s="218">
        <f>IF(N735="snížená",J735,0)</f>
        <v>0</v>
      </c>
      <c r="BG735" s="218">
        <f>IF(N735="zákl. přenesená",J735,0)</f>
        <v>0</v>
      </c>
      <c r="BH735" s="218">
        <f>IF(N735="sníž. přenesená",J735,0)</f>
        <v>0</v>
      </c>
      <c r="BI735" s="218">
        <f>IF(N735="nulová",J735,0)</f>
        <v>0</v>
      </c>
      <c r="BJ735" s="19" t="s">
        <v>86</v>
      </c>
      <c r="BK735" s="218">
        <f>ROUND(I735*H735,2)</f>
        <v>0</v>
      </c>
      <c r="BL735" s="19" t="s">
        <v>140</v>
      </c>
      <c r="BM735" s="217" t="s">
        <v>210</v>
      </c>
    </row>
    <row r="736" spans="1:47" s="2" customFormat="1" ht="12">
      <c r="A736" s="40"/>
      <c r="B736" s="41"/>
      <c r="C736" s="42"/>
      <c r="D736" s="219" t="s">
        <v>141</v>
      </c>
      <c r="E736" s="42"/>
      <c r="F736" s="220" t="s">
        <v>927</v>
      </c>
      <c r="G736" s="42"/>
      <c r="H736" s="42"/>
      <c r="I736" s="221"/>
      <c r="J736" s="42"/>
      <c r="K736" s="42"/>
      <c r="L736" s="46"/>
      <c r="M736" s="222"/>
      <c r="N736" s="223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141</v>
      </c>
      <c r="AU736" s="19" t="s">
        <v>88</v>
      </c>
    </row>
    <row r="737" spans="1:65" s="2" customFormat="1" ht="24.15" customHeight="1">
      <c r="A737" s="40"/>
      <c r="B737" s="41"/>
      <c r="C737" s="206" t="s">
        <v>186</v>
      </c>
      <c r="D737" s="206" t="s">
        <v>135</v>
      </c>
      <c r="E737" s="207" t="s">
        <v>928</v>
      </c>
      <c r="F737" s="208" t="s">
        <v>929</v>
      </c>
      <c r="G737" s="209" t="s">
        <v>138</v>
      </c>
      <c r="H737" s="210">
        <v>45</v>
      </c>
      <c r="I737" s="211"/>
      <c r="J737" s="212">
        <f>ROUND(I737*H737,2)</f>
        <v>0</v>
      </c>
      <c r="K737" s="208" t="s">
        <v>139</v>
      </c>
      <c r="L737" s="46"/>
      <c r="M737" s="213" t="s">
        <v>19</v>
      </c>
      <c r="N737" s="214" t="s">
        <v>49</v>
      </c>
      <c r="O737" s="86"/>
      <c r="P737" s="215">
        <f>O737*H737</f>
        <v>0</v>
      </c>
      <c r="Q737" s="215">
        <v>0</v>
      </c>
      <c r="R737" s="215">
        <f>Q737*H737</f>
        <v>0</v>
      </c>
      <c r="S737" s="215">
        <v>0</v>
      </c>
      <c r="T737" s="216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17" t="s">
        <v>140</v>
      </c>
      <c r="AT737" s="217" t="s">
        <v>135</v>
      </c>
      <c r="AU737" s="217" t="s">
        <v>88</v>
      </c>
      <c r="AY737" s="19" t="s">
        <v>133</v>
      </c>
      <c r="BE737" s="218">
        <f>IF(N737="základní",J737,0)</f>
        <v>0</v>
      </c>
      <c r="BF737" s="218">
        <f>IF(N737="snížená",J737,0)</f>
        <v>0</v>
      </c>
      <c r="BG737" s="218">
        <f>IF(N737="zákl. přenesená",J737,0)</f>
        <v>0</v>
      </c>
      <c r="BH737" s="218">
        <f>IF(N737="sníž. přenesená",J737,0)</f>
        <v>0</v>
      </c>
      <c r="BI737" s="218">
        <f>IF(N737="nulová",J737,0)</f>
        <v>0</v>
      </c>
      <c r="BJ737" s="19" t="s">
        <v>86</v>
      </c>
      <c r="BK737" s="218">
        <f>ROUND(I737*H737,2)</f>
        <v>0</v>
      </c>
      <c r="BL737" s="19" t="s">
        <v>140</v>
      </c>
      <c r="BM737" s="217" t="s">
        <v>930</v>
      </c>
    </row>
    <row r="738" spans="1:47" s="2" customFormat="1" ht="12">
      <c r="A738" s="40"/>
      <c r="B738" s="41"/>
      <c r="C738" s="42"/>
      <c r="D738" s="219" t="s">
        <v>141</v>
      </c>
      <c r="E738" s="42"/>
      <c r="F738" s="220" t="s">
        <v>931</v>
      </c>
      <c r="G738" s="42"/>
      <c r="H738" s="42"/>
      <c r="I738" s="221"/>
      <c r="J738" s="42"/>
      <c r="K738" s="42"/>
      <c r="L738" s="46"/>
      <c r="M738" s="222"/>
      <c r="N738" s="223"/>
      <c r="O738" s="86"/>
      <c r="P738" s="86"/>
      <c r="Q738" s="86"/>
      <c r="R738" s="86"/>
      <c r="S738" s="86"/>
      <c r="T738" s="87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T738" s="19" t="s">
        <v>141</v>
      </c>
      <c r="AU738" s="19" t="s">
        <v>88</v>
      </c>
    </row>
    <row r="739" spans="1:51" s="13" customFormat="1" ht="12">
      <c r="A739" s="13"/>
      <c r="B739" s="224"/>
      <c r="C739" s="225"/>
      <c r="D739" s="226" t="s">
        <v>143</v>
      </c>
      <c r="E739" s="227" t="s">
        <v>19</v>
      </c>
      <c r="F739" s="228" t="s">
        <v>932</v>
      </c>
      <c r="G739" s="225"/>
      <c r="H739" s="229">
        <v>45</v>
      </c>
      <c r="I739" s="230"/>
      <c r="J739" s="225"/>
      <c r="K739" s="225"/>
      <c r="L739" s="231"/>
      <c r="M739" s="232"/>
      <c r="N739" s="233"/>
      <c r="O739" s="233"/>
      <c r="P739" s="233"/>
      <c r="Q739" s="233"/>
      <c r="R739" s="233"/>
      <c r="S739" s="233"/>
      <c r="T739" s="23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5" t="s">
        <v>143</v>
      </c>
      <c r="AU739" s="235" t="s">
        <v>88</v>
      </c>
      <c r="AV739" s="13" t="s">
        <v>88</v>
      </c>
      <c r="AW739" s="13" t="s">
        <v>37</v>
      </c>
      <c r="AX739" s="13" t="s">
        <v>78</v>
      </c>
      <c r="AY739" s="235" t="s">
        <v>133</v>
      </c>
    </row>
    <row r="740" spans="1:51" s="14" customFormat="1" ht="12">
      <c r="A740" s="14"/>
      <c r="B740" s="236"/>
      <c r="C740" s="237"/>
      <c r="D740" s="226" t="s">
        <v>143</v>
      </c>
      <c r="E740" s="238" t="s">
        <v>19</v>
      </c>
      <c r="F740" s="239" t="s">
        <v>145</v>
      </c>
      <c r="G740" s="237"/>
      <c r="H740" s="238" t="s">
        <v>19</v>
      </c>
      <c r="I740" s="240"/>
      <c r="J740" s="237"/>
      <c r="K740" s="237"/>
      <c r="L740" s="241"/>
      <c r="M740" s="242"/>
      <c r="N740" s="243"/>
      <c r="O740" s="243"/>
      <c r="P740" s="243"/>
      <c r="Q740" s="243"/>
      <c r="R740" s="243"/>
      <c r="S740" s="243"/>
      <c r="T740" s="24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5" t="s">
        <v>143</v>
      </c>
      <c r="AU740" s="245" t="s">
        <v>88</v>
      </c>
      <c r="AV740" s="14" t="s">
        <v>86</v>
      </c>
      <c r="AW740" s="14" t="s">
        <v>37</v>
      </c>
      <c r="AX740" s="14" t="s">
        <v>78</v>
      </c>
      <c r="AY740" s="245" t="s">
        <v>133</v>
      </c>
    </row>
    <row r="741" spans="1:51" s="15" customFormat="1" ht="12">
      <c r="A741" s="15"/>
      <c r="B741" s="246"/>
      <c r="C741" s="247"/>
      <c r="D741" s="226" t="s">
        <v>143</v>
      </c>
      <c r="E741" s="248" t="s">
        <v>19</v>
      </c>
      <c r="F741" s="249" t="s">
        <v>146</v>
      </c>
      <c r="G741" s="247"/>
      <c r="H741" s="250">
        <v>45</v>
      </c>
      <c r="I741" s="251"/>
      <c r="J741" s="247"/>
      <c r="K741" s="247"/>
      <c r="L741" s="252"/>
      <c r="M741" s="253"/>
      <c r="N741" s="254"/>
      <c r="O741" s="254"/>
      <c r="P741" s="254"/>
      <c r="Q741" s="254"/>
      <c r="R741" s="254"/>
      <c r="S741" s="254"/>
      <c r="T741" s="25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56" t="s">
        <v>143</v>
      </c>
      <c r="AU741" s="256" t="s">
        <v>88</v>
      </c>
      <c r="AV741" s="15" t="s">
        <v>140</v>
      </c>
      <c r="AW741" s="15" t="s">
        <v>37</v>
      </c>
      <c r="AX741" s="15" t="s">
        <v>86</v>
      </c>
      <c r="AY741" s="256" t="s">
        <v>133</v>
      </c>
    </row>
    <row r="742" spans="1:65" s="2" customFormat="1" ht="24.15" customHeight="1">
      <c r="A742" s="40"/>
      <c r="B742" s="41"/>
      <c r="C742" s="206" t="s">
        <v>520</v>
      </c>
      <c r="D742" s="206" t="s">
        <v>135</v>
      </c>
      <c r="E742" s="207" t="s">
        <v>933</v>
      </c>
      <c r="F742" s="208" t="s">
        <v>934</v>
      </c>
      <c r="G742" s="209" t="s">
        <v>138</v>
      </c>
      <c r="H742" s="210">
        <v>2700</v>
      </c>
      <c r="I742" s="211"/>
      <c r="J742" s="212">
        <f>ROUND(I742*H742,2)</f>
        <v>0</v>
      </c>
      <c r="K742" s="208" t="s">
        <v>139</v>
      </c>
      <c r="L742" s="46"/>
      <c r="M742" s="213" t="s">
        <v>19</v>
      </c>
      <c r="N742" s="214" t="s">
        <v>49</v>
      </c>
      <c r="O742" s="86"/>
      <c r="P742" s="215">
        <f>O742*H742</f>
        <v>0</v>
      </c>
      <c r="Q742" s="215">
        <v>0</v>
      </c>
      <c r="R742" s="215">
        <f>Q742*H742</f>
        <v>0</v>
      </c>
      <c r="S742" s="215">
        <v>0</v>
      </c>
      <c r="T742" s="216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17" t="s">
        <v>140</v>
      </c>
      <c r="AT742" s="217" t="s">
        <v>135</v>
      </c>
      <c r="AU742" s="217" t="s">
        <v>88</v>
      </c>
      <c r="AY742" s="19" t="s">
        <v>133</v>
      </c>
      <c r="BE742" s="218">
        <f>IF(N742="základní",J742,0)</f>
        <v>0</v>
      </c>
      <c r="BF742" s="218">
        <f>IF(N742="snížená",J742,0)</f>
        <v>0</v>
      </c>
      <c r="BG742" s="218">
        <f>IF(N742="zákl. přenesená",J742,0)</f>
        <v>0</v>
      </c>
      <c r="BH742" s="218">
        <f>IF(N742="sníž. přenesená",J742,0)</f>
        <v>0</v>
      </c>
      <c r="BI742" s="218">
        <f>IF(N742="nulová",J742,0)</f>
        <v>0</v>
      </c>
      <c r="BJ742" s="19" t="s">
        <v>86</v>
      </c>
      <c r="BK742" s="218">
        <f>ROUND(I742*H742,2)</f>
        <v>0</v>
      </c>
      <c r="BL742" s="19" t="s">
        <v>140</v>
      </c>
      <c r="BM742" s="217" t="s">
        <v>935</v>
      </c>
    </row>
    <row r="743" spans="1:47" s="2" customFormat="1" ht="12">
      <c r="A743" s="40"/>
      <c r="B743" s="41"/>
      <c r="C743" s="42"/>
      <c r="D743" s="219" t="s">
        <v>141</v>
      </c>
      <c r="E743" s="42"/>
      <c r="F743" s="220" t="s">
        <v>936</v>
      </c>
      <c r="G743" s="42"/>
      <c r="H743" s="42"/>
      <c r="I743" s="221"/>
      <c r="J743" s="42"/>
      <c r="K743" s="42"/>
      <c r="L743" s="46"/>
      <c r="M743" s="222"/>
      <c r="N743" s="223"/>
      <c r="O743" s="86"/>
      <c r="P743" s="86"/>
      <c r="Q743" s="86"/>
      <c r="R743" s="86"/>
      <c r="S743" s="86"/>
      <c r="T743" s="87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T743" s="19" t="s">
        <v>141</v>
      </c>
      <c r="AU743" s="19" t="s">
        <v>88</v>
      </c>
    </row>
    <row r="744" spans="1:51" s="13" customFormat="1" ht="12">
      <c r="A744" s="13"/>
      <c r="B744" s="224"/>
      <c r="C744" s="225"/>
      <c r="D744" s="226" t="s">
        <v>143</v>
      </c>
      <c r="E744" s="227" t="s">
        <v>19</v>
      </c>
      <c r="F744" s="228" t="s">
        <v>937</v>
      </c>
      <c r="G744" s="225"/>
      <c r="H744" s="229">
        <v>2700</v>
      </c>
      <c r="I744" s="230"/>
      <c r="J744" s="225"/>
      <c r="K744" s="225"/>
      <c r="L744" s="231"/>
      <c r="M744" s="232"/>
      <c r="N744" s="233"/>
      <c r="O744" s="233"/>
      <c r="P744" s="233"/>
      <c r="Q744" s="233"/>
      <c r="R744" s="233"/>
      <c r="S744" s="233"/>
      <c r="T744" s="234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5" t="s">
        <v>143</v>
      </c>
      <c r="AU744" s="235" t="s">
        <v>88</v>
      </c>
      <c r="AV744" s="13" t="s">
        <v>88</v>
      </c>
      <c r="AW744" s="13" t="s">
        <v>37</v>
      </c>
      <c r="AX744" s="13" t="s">
        <v>78</v>
      </c>
      <c r="AY744" s="235" t="s">
        <v>133</v>
      </c>
    </row>
    <row r="745" spans="1:51" s="15" customFormat="1" ht="12">
      <c r="A745" s="15"/>
      <c r="B745" s="246"/>
      <c r="C745" s="247"/>
      <c r="D745" s="226" t="s">
        <v>143</v>
      </c>
      <c r="E745" s="248" t="s">
        <v>19</v>
      </c>
      <c r="F745" s="249" t="s">
        <v>146</v>
      </c>
      <c r="G745" s="247"/>
      <c r="H745" s="250">
        <v>2700</v>
      </c>
      <c r="I745" s="251"/>
      <c r="J745" s="247"/>
      <c r="K745" s="247"/>
      <c r="L745" s="252"/>
      <c r="M745" s="253"/>
      <c r="N745" s="254"/>
      <c r="O745" s="254"/>
      <c r="P745" s="254"/>
      <c r="Q745" s="254"/>
      <c r="R745" s="254"/>
      <c r="S745" s="254"/>
      <c r="T745" s="25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56" t="s">
        <v>143</v>
      </c>
      <c r="AU745" s="256" t="s">
        <v>88</v>
      </c>
      <c r="AV745" s="15" t="s">
        <v>140</v>
      </c>
      <c r="AW745" s="15" t="s">
        <v>37</v>
      </c>
      <c r="AX745" s="15" t="s">
        <v>86</v>
      </c>
      <c r="AY745" s="256" t="s">
        <v>133</v>
      </c>
    </row>
    <row r="746" spans="1:65" s="2" customFormat="1" ht="24.15" customHeight="1">
      <c r="A746" s="40"/>
      <c r="B746" s="41"/>
      <c r="C746" s="206" t="s">
        <v>938</v>
      </c>
      <c r="D746" s="206" t="s">
        <v>135</v>
      </c>
      <c r="E746" s="207" t="s">
        <v>939</v>
      </c>
      <c r="F746" s="208" t="s">
        <v>940</v>
      </c>
      <c r="G746" s="209" t="s">
        <v>138</v>
      </c>
      <c r="H746" s="210">
        <v>45</v>
      </c>
      <c r="I746" s="211"/>
      <c r="J746" s="212">
        <f>ROUND(I746*H746,2)</f>
        <v>0</v>
      </c>
      <c r="K746" s="208" t="s">
        <v>139</v>
      </c>
      <c r="L746" s="46"/>
      <c r="M746" s="213" t="s">
        <v>19</v>
      </c>
      <c r="N746" s="214" t="s">
        <v>49</v>
      </c>
      <c r="O746" s="86"/>
      <c r="P746" s="215">
        <f>O746*H746</f>
        <v>0</v>
      </c>
      <c r="Q746" s="215">
        <v>0</v>
      </c>
      <c r="R746" s="215">
        <f>Q746*H746</f>
        <v>0</v>
      </c>
      <c r="S746" s="215">
        <v>0</v>
      </c>
      <c r="T746" s="216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17" t="s">
        <v>140</v>
      </c>
      <c r="AT746" s="217" t="s">
        <v>135</v>
      </c>
      <c r="AU746" s="217" t="s">
        <v>88</v>
      </c>
      <c r="AY746" s="19" t="s">
        <v>133</v>
      </c>
      <c r="BE746" s="218">
        <f>IF(N746="základní",J746,0)</f>
        <v>0</v>
      </c>
      <c r="BF746" s="218">
        <f>IF(N746="snížená",J746,0)</f>
        <v>0</v>
      </c>
      <c r="BG746" s="218">
        <f>IF(N746="zákl. přenesená",J746,0)</f>
        <v>0</v>
      </c>
      <c r="BH746" s="218">
        <f>IF(N746="sníž. přenesená",J746,0)</f>
        <v>0</v>
      </c>
      <c r="BI746" s="218">
        <f>IF(N746="nulová",J746,0)</f>
        <v>0</v>
      </c>
      <c r="BJ746" s="19" t="s">
        <v>86</v>
      </c>
      <c r="BK746" s="218">
        <f>ROUND(I746*H746,2)</f>
        <v>0</v>
      </c>
      <c r="BL746" s="19" t="s">
        <v>140</v>
      </c>
      <c r="BM746" s="217" t="s">
        <v>941</v>
      </c>
    </row>
    <row r="747" spans="1:47" s="2" customFormat="1" ht="12">
      <c r="A747" s="40"/>
      <c r="B747" s="41"/>
      <c r="C747" s="42"/>
      <c r="D747" s="219" t="s">
        <v>141</v>
      </c>
      <c r="E747" s="42"/>
      <c r="F747" s="220" t="s">
        <v>942</v>
      </c>
      <c r="G747" s="42"/>
      <c r="H747" s="42"/>
      <c r="I747" s="221"/>
      <c r="J747" s="42"/>
      <c r="K747" s="42"/>
      <c r="L747" s="46"/>
      <c r="M747" s="222"/>
      <c r="N747" s="223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141</v>
      </c>
      <c r="AU747" s="19" t="s">
        <v>88</v>
      </c>
    </row>
    <row r="748" spans="1:65" s="2" customFormat="1" ht="16.5" customHeight="1">
      <c r="A748" s="40"/>
      <c r="B748" s="41"/>
      <c r="C748" s="206" t="s">
        <v>526</v>
      </c>
      <c r="D748" s="206" t="s">
        <v>135</v>
      </c>
      <c r="E748" s="207" t="s">
        <v>943</v>
      </c>
      <c r="F748" s="208" t="s">
        <v>944</v>
      </c>
      <c r="G748" s="209" t="s">
        <v>263</v>
      </c>
      <c r="H748" s="210">
        <v>97.8</v>
      </c>
      <c r="I748" s="211"/>
      <c r="J748" s="212">
        <f>ROUND(I748*H748,2)</f>
        <v>0</v>
      </c>
      <c r="K748" s="208" t="s">
        <v>139</v>
      </c>
      <c r="L748" s="46"/>
      <c r="M748" s="213" t="s">
        <v>19</v>
      </c>
      <c r="N748" s="214" t="s">
        <v>49</v>
      </c>
      <c r="O748" s="86"/>
      <c r="P748" s="215">
        <f>O748*H748</f>
        <v>0</v>
      </c>
      <c r="Q748" s="215">
        <v>0</v>
      </c>
      <c r="R748" s="215">
        <f>Q748*H748</f>
        <v>0</v>
      </c>
      <c r="S748" s="215">
        <v>0</v>
      </c>
      <c r="T748" s="216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17" t="s">
        <v>140</v>
      </c>
      <c r="AT748" s="217" t="s">
        <v>135</v>
      </c>
      <c r="AU748" s="217" t="s">
        <v>88</v>
      </c>
      <c r="AY748" s="19" t="s">
        <v>133</v>
      </c>
      <c r="BE748" s="218">
        <f>IF(N748="základní",J748,0)</f>
        <v>0</v>
      </c>
      <c r="BF748" s="218">
        <f>IF(N748="snížená",J748,0)</f>
        <v>0</v>
      </c>
      <c r="BG748" s="218">
        <f>IF(N748="zákl. přenesená",J748,0)</f>
        <v>0</v>
      </c>
      <c r="BH748" s="218">
        <f>IF(N748="sníž. přenesená",J748,0)</f>
        <v>0</v>
      </c>
      <c r="BI748" s="218">
        <f>IF(N748="nulová",J748,0)</f>
        <v>0</v>
      </c>
      <c r="BJ748" s="19" t="s">
        <v>86</v>
      </c>
      <c r="BK748" s="218">
        <f>ROUND(I748*H748,2)</f>
        <v>0</v>
      </c>
      <c r="BL748" s="19" t="s">
        <v>140</v>
      </c>
      <c r="BM748" s="217" t="s">
        <v>945</v>
      </c>
    </row>
    <row r="749" spans="1:47" s="2" customFormat="1" ht="12">
      <c r="A749" s="40"/>
      <c r="B749" s="41"/>
      <c r="C749" s="42"/>
      <c r="D749" s="219" t="s">
        <v>141</v>
      </c>
      <c r="E749" s="42"/>
      <c r="F749" s="220" t="s">
        <v>946</v>
      </c>
      <c r="G749" s="42"/>
      <c r="H749" s="42"/>
      <c r="I749" s="221"/>
      <c r="J749" s="42"/>
      <c r="K749" s="42"/>
      <c r="L749" s="46"/>
      <c r="M749" s="222"/>
      <c r="N749" s="223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141</v>
      </c>
      <c r="AU749" s="19" t="s">
        <v>88</v>
      </c>
    </row>
    <row r="750" spans="1:51" s="14" customFormat="1" ht="12">
      <c r="A750" s="14"/>
      <c r="B750" s="236"/>
      <c r="C750" s="237"/>
      <c r="D750" s="226" t="s">
        <v>143</v>
      </c>
      <c r="E750" s="238" t="s">
        <v>19</v>
      </c>
      <c r="F750" s="239" t="s">
        <v>947</v>
      </c>
      <c r="G750" s="237"/>
      <c r="H750" s="238" t="s">
        <v>19</v>
      </c>
      <c r="I750" s="240"/>
      <c r="J750" s="237"/>
      <c r="K750" s="237"/>
      <c r="L750" s="241"/>
      <c r="M750" s="242"/>
      <c r="N750" s="243"/>
      <c r="O750" s="243"/>
      <c r="P750" s="243"/>
      <c r="Q750" s="243"/>
      <c r="R750" s="243"/>
      <c r="S750" s="243"/>
      <c r="T750" s="24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45" t="s">
        <v>143</v>
      </c>
      <c r="AU750" s="245" t="s">
        <v>88</v>
      </c>
      <c r="AV750" s="14" t="s">
        <v>86</v>
      </c>
      <c r="AW750" s="14" t="s">
        <v>37</v>
      </c>
      <c r="AX750" s="14" t="s">
        <v>78</v>
      </c>
      <c r="AY750" s="245" t="s">
        <v>133</v>
      </c>
    </row>
    <row r="751" spans="1:51" s="13" customFormat="1" ht="12">
      <c r="A751" s="13"/>
      <c r="B751" s="224"/>
      <c r="C751" s="225"/>
      <c r="D751" s="226" t="s">
        <v>143</v>
      </c>
      <c r="E751" s="227" t="s">
        <v>19</v>
      </c>
      <c r="F751" s="228" t="s">
        <v>948</v>
      </c>
      <c r="G751" s="225"/>
      <c r="H751" s="229">
        <v>67</v>
      </c>
      <c r="I751" s="230"/>
      <c r="J751" s="225"/>
      <c r="K751" s="225"/>
      <c r="L751" s="231"/>
      <c r="M751" s="232"/>
      <c r="N751" s="233"/>
      <c r="O751" s="233"/>
      <c r="P751" s="233"/>
      <c r="Q751" s="233"/>
      <c r="R751" s="233"/>
      <c r="S751" s="233"/>
      <c r="T751" s="23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5" t="s">
        <v>143</v>
      </c>
      <c r="AU751" s="235" t="s">
        <v>88</v>
      </c>
      <c r="AV751" s="13" t="s">
        <v>88</v>
      </c>
      <c r="AW751" s="13" t="s">
        <v>37</v>
      </c>
      <c r="AX751" s="13" t="s">
        <v>78</v>
      </c>
      <c r="AY751" s="235" t="s">
        <v>133</v>
      </c>
    </row>
    <row r="752" spans="1:51" s="14" customFormat="1" ht="12">
      <c r="A752" s="14"/>
      <c r="B752" s="236"/>
      <c r="C752" s="237"/>
      <c r="D752" s="226" t="s">
        <v>143</v>
      </c>
      <c r="E752" s="238" t="s">
        <v>19</v>
      </c>
      <c r="F752" s="239" t="s">
        <v>949</v>
      </c>
      <c r="G752" s="237"/>
      <c r="H752" s="238" t="s">
        <v>19</v>
      </c>
      <c r="I752" s="240"/>
      <c r="J752" s="237"/>
      <c r="K752" s="237"/>
      <c r="L752" s="241"/>
      <c r="M752" s="242"/>
      <c r="N752" s="243"/>
      <c r="O752" s="243"/>
      <c r="P752" s="243"/>
      <c r="Q752" s="243"/>
      <c r="R752" s="243"/>
      <c r="S752" s="243"/>
      <c r="T752" s="24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5" t="s">
        <v>143</v>
      </c>
      <c r="AU752" s="245" t="s">
        <v>88</v>
      </c>
      <c r="AV752" s="14" t="s">
        <v>86</v>
      </c>
      <c r="AW752" s="14" t="s">
        <v>37</v>
      </c>
      <c r="AX752" s="14" t="s">
        <v>78</v>
      </c>
      <c r="AY752" s="245" t="s">
        <v>133</v>
      </c>
    </row>
    <row r="753" spans="1:51" s="13" customFormat="1" ht="12">
      <c r="A753" s="13"/>
      <c r="B753" s="224"/>
      <c r="C753" s="225"/>
      <c r="D753" s="226" t="s">
        <v>143</v>
      </c>
      <c r="E753" s="227" t="s">
        <v>19</v>
      </c>
      <c r="F753" s="228" t="s">
        <v>950</v>
      </c>
      <c r="G753" s="225"/>
      <c r="H753" s="229">
        <v>30.8</v>
      </c>
      <c r="I753" s="230"/>
      <c r="J753" s="225"/>
      <c r="K753" s="225"/>
      <c r="L753" s="231"/>
      <c r="M753" s="232"/>
      <c r="N753" s="233"/>
      <c r="O753" s="233"/>
      <c r="P753" s="233"/>
      <c r="Q753" s="233"/>
      <c r="R753" s="233"/>
      <c r="S753" s="233"/>
      <c r="T753" s="234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5" t="s">
        <v>143</v>
      </c>
      <c r="AU753" s="235" t="s">
        <v>88</v>
      </c>
      <c r="AV753" s="13" t="s">
        <v>88</v>
      </c>
      <c r="AW753" s="13" t="s">
        <v>37</v>
      </c>
      <c r="AX753" s="13" t="s">
        <v>78</v>
      </c>
      <c r="AY753" s="235" t="s">
        <v>133</v>
      </c>
    </row>
    <row r="754" spans="1:51" s="14" customFormat="1" ht="12">
      <c r="A754" s="14"/>
      <c r="B754" s="236"/>
      <c r="C754" s="237"/>
      <c r="D754" s="226" t="s">
        <v>143</v>
      </c>
      <c r="E754" s="238" t="s">
        <v>19</v>
      </c>
      <c r="F754" s="239" t="s">
        <v>145</v>
      </c>
      <c r="G754" s="237"/>
      <c r="H754" s="238" t="s">
        <v>19</v>
      </c>
      <c r="I754" s="240"/>
      <c r="J754" s="237"/>
      <c r="K754" s="237"/>
      <c r="L754" s="241"/>
      <c r="M754" s="242"/>
      <c r="N754" s="243"/>
      <c r="O754" s="243"/>
      <c r="P754" s="243"/>
      <c r="Q754" s="243"/>
      <c r="R754" s="243"/>
      <c r="S754" s="243"/>
      <c r="T754" s="24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5" t="s">
        <v>143</v>
      </c>
      <c r="AU754" s="245" t="s">
        <v>88</v>
      </c>
      <c r="AV754" s="14" t="s">
        <v>86</v>
      </c>
      <c r="AW754" s="14" t="s">
        <v>37</v>
      </c>
      <c r="AX754" s="14" t="s">
        <v>78</v>
      </c>
      <c r="AY754" s="245" t="s">
        <v>133</v>
      </c>
    </row>
    <row r="755" spans="1:51" s="15" customFormat="1" ht="12">
      <c r="A755" s="15"/>
      <c r="B755" s="246"/>
      <c r="C755" s="247"/>
      <c r="D755" s="226" t="s">
        <v>143</v>
      </c>
      <c r="E755" s="248" t="s">
        <v>19</v>
      </c>
      <c r="F755" s="249" t="s">
        <v>146</v>
      </c>
      <c r="G755" s="247"/>
      <c r="H755" s="250">
        <v>97.8</v>
      </c>
      <c r="I755" s="251"/>
      <c r="J755" s="247"/>
      <c r="K755" s="247"/>
      <c r="L755" s="252"/>
      <c r="M755" s="253"/>
      <c r="N755" s="254"/>
      <c r="O755" s="254"/>
      <c r="P755" s="254"/>
      <c r="Q755" s="254"/>
      <c r="R755" s="254"/>
      <c r="S755" s="254"/>
      <c r="T755" s="25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56" t="s">
        <v>143</v>
      </c>
      <c r="AU755" s="256" t="s">
        <v>88</v>
      </c>
      <c r="AV755" s="15" t="s">
        <v>140</v>
      </c>
      <c r="AW755" s="15" t="s">
        <v>37</v>
      </c>
      <c r="AX755" s="15" t="s">
        <v>86</v>
      </c>
      <c r="AY755" s="256" t="s">
        <v>133</v>
      </c>
    </row>
    <row r="756" spans="1:65" s="2" customFormat="1" ht="16.5" customHeight="1">
      <c r="A756" s="40"/>
      <c r="B756" s="41"/>
      <c r="C756" s="206" t="s">
        <v>951</v>
      </c>
      <c r="D756" s="206" t="s">
        <v>135</v>
      </c>
      <c r="E756" s="207" t="s">
        <v>952</v>
      </c>
      <c r="F756" s="208" t="s">
        <v>953</v>
      </c>
      <c r="G756" s="209" t="s">
        <v>263</v>
      </c>
      <c r="H756" s="210">
        <v>94.6</v>
      </c>
      <c r="I756" s="211"/>
      <c r="J756" s="212">
        <f>ROUND(I756*H756,2)</f>
        <v>0</v>
      </c>
      <c r="K756" s="208" t="s">
        <v>139</v>
      </c>
      <c r="L756" s="46"/>
      <c r="M756" s="213" t="s">
        <v>19</v>
      </c>
      <c r="N756" s="214" t="s">
        <v>49</v>
      </c>
      <c r="O756" s="86"/>
      <c r="P756" s="215">
        <f>O756*H756</f>
        <v>0</v>
      </c>
      <c r="Q756" s="215">
        <v>0</v>
      </c>
      <c r="R756" s="215">
        <f>Q756*H756</f>
        <v>0</v>
      </c>
      <c r="S756" s="215">
        <v>0</v>
      </c>
      <c r="T756" s="216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7" t="s">
        <v>140</v>
      </c>
      <c r="AT756" s="217" t="s">
        <v>135</v>
      </c>
      <c r="AU756" s="217" t="s">
        <v>88</v>
      </c>
      <c r="AY756" s="19" t="s">
        <v>133</v>
      </c>
      <c r="BE756" s="218">
        <f>IF(N756="základní",J756,0)</f>
        <v>0</v>
      </c>
      <c r="BF756" s="218">
        <f>IF(N756="snížená",J756,0)</f>
        <v>0</v>
      </c>
      <c r="BG756" s="218">
        <f>IF(N756="zákl. přenesená",J756,0)</f>
        <v>0</v>
      </c>
      <c r="BH756" s="218">
        <f>IF(N756="sníž. přenesená",J756,0)</f>
        <v>0</v>
      </c>
      <c r="BI756" s="218">
        <f>IF(N756="nulová",J756,0)</f>
        <v>0</v>
      </c>
      <c r="BJ756" s="19" t="s">
        <v>86</v>
      </c>
      <c r="BK756" s="218">
        <f>ROUND(I756*H756,2)</f>
        <v>0</v>
      </c>
      <c r="BL756" s="19" t="s">
        <v>140</v>
      </c>
      <c r="BM756" s="217" t="s">
        <v>954</v>
      </c>
    </row>
    <row r="757" spans="1:47" s="2" customFormat="1" ht="12">
      <c r="A757" s="40"/>
      <c r="B757" s="41"/>
      <c r="C757" s="42"/>
      <c r="D757" s="219" t="s">
        <v>141</v>
      </c>
      <c r="E757" s="42"/>
      <c r="F757" s="220" t="s">
        <v>955</v>
      </c>
      <c r="G757" s="42"/>
      <c r="H757" s="42"/>
      <c r="I757" s="221"/>
      <c r="J757" s="42"/>
      <c r="K757" s="42"/>
      <c r="L757" s="46"/>
      <c r="M757" s="222"/>
      <c r="N757" s="223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141</v>
      </c>
      <c r="AU757" s="19" t="s">
        <v>88</v>
      </c>
    </row>
    <row r="758" spans="1:51" s="14" customFormat="1" ht="12">
      <c r="A758" s="14"/>
      <c r="B758" s="236"/>
      <c r="C758" s="237"/>
      <c r="D758" s="226" t="s">
        <v>143</v>
      </c>
      <c r="E758" s="238" t="s">
        <v>19</v>
      </c>
      <c r="F758" s="239" t="s">
        <v>956</v>
      </c>
      <c r="G758" s="237"/>
      <c r="H758" s="238" t="s">
        <v>19</v>
      </c>
      <c r="I758" s="240"/>
      <c r="J758" s="237"/>
      <c r="K758" s="237"/>
      <c r="L758" s="241"/>
      <c r="M758" s="242"/>
      <c r="N758" s="243"/>
      <c r="O758" s="243"/>
      <c r="P758" s="243"/>
      <c r="Q758" s="243"/>
      <c r="R758" s="243"/>
      <c r="S758" s="243"/>
      <c r="T758" s="24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5" t="s">
        <v>143</v>
      </c>
      <c r="AU758" s="245" t="s">
        <v>88</v>
      </c>
      <c r="AV758" s="14" t="s">
        <v>86</v>
      </c>
      <c r="AW758" s="14" t="s">
        <v>37</v>
      </c>
      <c r="AX758" s="14" t="s">
        <v>78</v>
      </c>
      <c r="AY758" s="245" t="s">
        <v>133</v>
      </c>
    </row>
    <row r="759" spans="1:51" s="13" customFormat="1" ht="12">
      <c r="A759" s="13"/>
      <c r="B759" s="224"/>
      <c r="C759" s="225"/>
      <c r="D759" s="226" t="s">
        <v>143</v>
      </c>
      <c r="E759" s="227" t="s">
        <v>19</v>
      </c>
      <c r="F759" s="228" t="s">
        <v>957</v>
      </c>
      <c r="G759" s="225"/>
      <c r="H759" s="229">
        <v>61.6</v>
      </c>
      <c r="I759" s="230"/>
      <c r="J759" s="225"/>
      <c r="K759" s="225"/>
      <c r="L759" s="231"/>
      <c r="M759" s="232"/>
      <c r="N759" s="233"/>
      <c r="O759" s="233"/>
      <c r="P759" s="233"/>
      <c r="Q759" s="233"/>
      <c r="R759" s="233"/>
      <c r="S759" s="233"/>
      <c r="T759" s="23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5" t="s">
        <v>143</v>
      </c>
      <c r="AU759" s="235" t="s">
        <v>88</v>
      </c>
      <c r="AV759" s="13" t="s">
        <v>88</v>
      </c>
      <c r="AW759" s="13" t="s">
        <v>37</v>
      </c>
      <c r="AX759" s="13" t="s">
        <v>78</v>
      </c>
      <c r="AY759" s="235" t="s">
        <v>133</v>
      </c>
    </row>
    <row r="760" spans="1:51" s="14" customFormat="1" ht="12">
      <c r="A760" s="14"/>
      <c r="B760" s="236"/>
      <c r="C760" s="237"/>
      <c r="D760" s="226" t="s">
        <v>143</v>
      </c>
      <c r="E760" s="238" t="s">
        <v>19</v>
      </c>
      <c r="F760" s="239" t="s">
        <v>958</v>
      </c>
      <c r="G760" s="237"/>
      <c r="H760" s="238" t="s">
        <v>19</v>
      </c>
      <c r="I760" s="240"/>
      <c r="J760" s="237"/>
      <c r="K760" s="237"/>
      <c r="L760" s="241"/>
      <c r="M760" s="242"/>
      <c r="N760" s="243"/>
      <c r="O760" s="243"/>
      <c r="P760" s="243"/>
      <c r="Q760" s="243"/>
      <c r="R760" s="243"/>
      <c r="S760" s="243"/>
      <c r="T760" s="24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5" t="s">
        <v>143</v>
      </c>
      <c r="AU760" s="245" t="s">
        <v>88</v>
      </c>
      <c r="AV760" s="14" t="s">
        <v>86</v>
      </c>
      <c r="AW760" s="14" t="s">
        <v>37</v>
      </c>
      <c r="AX760" s="14" t="s">
        <v>78</v>
      </c>
      <c r="AY760" s="245" t="s">
        <v>133</v>
      </c>
    </row>
    <row r="761" spans="1:51" s="13" customFormat="1" ht="12">
      <c r="A761" s="13"/>
      <c r="B761" s="224"/>
      <c r="C761" s="225"/>
      <c r="D761" s="226" t="s">
        <v>143</v>
      </c>
      <c r="E761" s="227" t="s">
        <v>19</v>
      </c>
      <c r="F761" s="228" t="s">
        <v>959</v>
      </c>
      <c r="G761" s="225"/>
      <c r="H761" s="229">
        <v>33</v>
      </c>
      <c r="I761" s="230"/>
      <c r="J761" s="225"/>
      <c r="K761" s="225"/>
      <c r="L761" s="231"/>
      <c r="M761" s="232"/>
      <c r="N761" s="233"/>
      <c r="O761" s="233"/>
      <c r="P761" s="233"/>
      <c r="Q761" s="233"/>
      <c r="R761" s="233"/>
      <c r="S761" s="233"/>
      <c r="T761" s="23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5" t="s">
        <v>143</v>
      </c>
      <c r="AU761" s="235" t="s">
        <v>88</v>
      </c>
      <c r="AV761" s="13" t="s">
        <v>88</v>
      </c>
      <c r="AW761" s="13" t="s">
        <v>37</v>
      </c>
      <c r="AX761" s="13" t="s">
        <v>78</v>
      </c>
      <c r="AY761" s="235" t="s">
        <v>133</v>
      </c>
    </row>
    <row r="762" spans="1:51" s="14" customFormat="1" ht="12">
      <c r="A762" s="14"/>
      <c r="B762" s="236"/>
      <c r="C762" s="237"/>
      <c r="D762" s="226" t="s">
        <v>143</v>
      </c>
      <c r="E762" s="238" t="s">
        <v>19</v>
      </c>
      <c r="F762" s="239" t="s">
        <v>145</v>
      </c>
      <c r="G762" s="237"/>
      <c r="H762" s="238" t="s">
        <v>19</v>
      </c>
      <c r="I762" s="240"/>
      <c r="J762" s="237"/>
      <c r="K762" s="237"/>
      <c r="L762" s="241"/>
      <c r="M762" s="242"/>
      <c r="N762" s="243"/>
      <c r="O762" s="243"/>
      <c r="P762" s="243"/>
      <c r="Q762" s="243"/>
      <c r="R762" s="243"/>
      <c r="S762" s="243"/>
      <c r="T762" s="24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5" t="s">
        <v>143</v>
      </c>
      <c r="AU762" s="245" t="s">
        <v>88</v>
      </c>
      <c r="AV762" s="14" t="s">
        <v>86</v>
      </c>
      <c r="AW762" s="14" t="s">
        <v>37</v>
      </c>
      <c r="AX762" s="14" t="s">
        <v>78</v>
      </c>
      <c r="AY762" s="245" t="s">
        <v>133</v>
      </c>
    </row>
    <row r="763" spans="1:51" s="15" customFormat="1" ht="12">
      <c r="A763" s="15"/>
      <c r="B763" s="246"/>
      <c r="C763" s="247"/>
      <c r="D763" s="226" t="s">
        <v>143</v>
      </c>
      <c r="E763" s="248" t="s">
        <v>19</v>
      </c>
      <c r="F763" s="249" t="s">
        <v>146</v>
      </c>
      <c r="G763" s="247"/>
      <c r="H763" s="250">
        <v>94.6</v>
      </c>
      <c r="I763" s="251"/>
      <c r="J763" s="247"/>
      <c r="K763" s="247"/>
      <c r="L763" s="252"/>
      <c r="M763" s="253"/>
      <c r="N763" s="254"/>
      <c r="O763" s="254"/>
      <c r="P763" s="254"/>
      <c r="Q763" s="254"/>
      <c r="R763" s="254"/>
      <c r="S763" s="254"/>
      <c r="T763" s="25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56" t="s">
        <v>143</v>
      </c>
      <c r="AU763" s="256" t="s">
        <v>88</v>
      </c>
      <c r="AV763" s="15" t="s">
        <v>140</v>
      </c>
      <c r="AW763" s="15" t="s">
        <v>37</v>
      </c>
      <c r="AX763" s="15" t="s">
        <v>86</v>
      </c>
      <c r="AY763" s="256" t="s">
        <v>133</v>
      </c>
    </row>
    <row r="764" spans="1:65" s="2" customFormat="1" ht="16.5" customHeight="1">
      <c r="A764" s="40"/>
      <c r="B764" s="41"/>
      <c r="C764" s="206" t="s">
        <v>531</v>
      </c>
      <c r="D764" s="206" t="s">
        <v>135</v>
      </c>
      <c r="E764" s="207" t="s">
        <v>960</v>
      </c>
      <c r="F764" s="208" t="s">
        <v>961</v>
      </c>
      <c r="G764" s="209" t="s">
        <v>263</v>
      </c>
      <c r="H764" s="210">
        <v>43.15</v>
      </c>
      <c r="I764" s="211"/>
      <c r="J764" s="212">
        <f>ROUND(I764*H764,2)</f>
        <v>0</v>
      </c>
      <c r="K764" s="208" t="s">
        <v>139</v>
      </c>
      <c r="L764" s="46"/>
      <c r="M764" s="213" t="s">
        <v>19</v>
      </c>
      <c r="N764" s="214" t="s">
        <v>49</v>
      </c>
      <c r="O764" s="86"/>
      <c r="P764" s="215">
        <f>O764*H764</f>
        <v>0</v>
      </c>
      <c r="Q764" s="215">
        <v>0</v>
      </c>
      <c r="R764" s="215">
        <f>Q764*H764</f>
        <v>0</v>
      </c>
      <c r="S764" s="215">
        <v>0</v>
      </c>
      <c r="T764" s="216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17" t="s">
        <v>140</v>
      </c>
      <c r="AT764" s="217" t="s">
        <v>135</v>
      </c>
      <c r="AU764" s="217" t="s">
        <v>88</v>
      </c>
      <c r="AY764" s="19" t="s">
        <v>133</v>
      </c>
      <c r="BE764" s="218">
        <f>IF(N764="základní",J764,0)</f>
        <v>0</v>
      </c>
      <c r="BF764" s="218">
        <f>IF(N764="snížená",J764,0)</f>
        <v>0</v>
      </c>
      <c r="BG764" s="218">
        <f>IF(N764="zákl. přenesená",J764,0)</f>
        <v>0</v>
      </c>
      <c r="BH764" s="218">
        <f>IF(N764="sníž. přenesená",J764,0)</f>
        <v>0</v>
      </c>
      <c r="BI764" s="218">
        <f>IF(N764="nulová",J764,0)</f>
        <v>0</v>
      </c>
      <c r="BJ764" s="19" t="s">
        <v>86</v>
      </c>
      <c r="BK764" s="218">
        <f>ROUND(I764*H764,2)</f>
        <v>0</v>
      </c>
      <c r="BL764" s="19" t="s">
        <v>140</v>
      </c>
      <c r="BM764" s="217" t="s">
        <v>962</v>
      </c>
    </row>
    <row r="765" spans="1:47" s="2" customFormat="1" ht="12">
      <c r="A765" s="40"/>
      <c r="B765" s="41"/>
      <c r="C765" s="42"/>
      <c r="D765" s="219" t="s">
        <v>141</v>
      </c>
      <c r="E765" s="42"/>
      <c r="F765" s="220" t="s">
        <v>963</v>
      </c>
      <c r="G765" s="42"/>
      <c r="H765" s="42"/>
      <c r="I765" s="221"/>
      <c r="J765" s="42"/>
      <c r="K765" s="42"/>
      <c r="L765" s="46"/>
      <c r="M765" s="222"/>
      <c r="N765" s="223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141</v>
      </c>
      <c r="AU765" s="19" t="s">
        <v>88</v>
      </c>
    </row>
    <row r="766" spans="1:65" s="2" customFormat="1" ht="16.5" customHeight="1">
      <c r="A766" s="40"/>
      <c r="B766" s="41"/>
      <c r="C766" s="206" t="s">
        <v>964</v>
      </c>
      <c r="D766" s="206" t="s">
        <v>135</v>
      </c>
      <c r="E766" s="207" t="s">
        <v>965</v>
      </c>
      <c r="F766" s="208" t="s">
        <v>966</v>
      </c>
      <c r="G766" s="209" t="s">
        <v>263</v>
      </c>
      <c r="H766" s="210">
        <v>40.8</v>
      </c>
      <c r="I766" s="211"/>
      <c r="J766" s="212">
        <f>ROUND(I766*H766,2)</f>
        <v>0</v>
      </c>
      <c r="K766" s="208" t="s">
        <v>139</v>
      </c>
      <c r="L766" s="46"/>
      <c r="M766" s="213" t="s">
        <v>19</v>
      </c>
      <c r="N766" s="214" t="s">
        <v>49</v>
      </c>
      <c r="O766" s="86"/>
      <c r="P766" s="215">
        <f>O766*H766</f>
        <v>0</v>
      </c>
      <c r="Q766" s="215">
        <v>0</v>
      </c>
      <c r="R766" s="215">
        <f>Q766*H766</f>
        <v>0</v>
      </c>
      <c r="S766" s="215">
        <v>0</v>
      </c>
      <c r="T766" s="216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17" t="s">
        <v>140</v>
      </c>
      <c r="AT766" s="217" t="s">
        <v>135</v>
      </c>
      <c r="AU766" s="217" t="s">
        <v>88</v>
      </c>
      <c r="AY766" s="19" t="s">
        <v>133</v>
      </c>
      <c r="BE766" s="218">
        <f>IF(N766="základní",J766,0)</f>
        <v>0</v>
      </c>
      <c r="BF766" s="218">
        <f>IF(N766="snížená",J766,0)</f>
        <v>0</v>
      </c>
      <c r="BG766" s="218">
        <f>IF(N766="zákl. přenesená",J766,0)</f>
        <v>0</v>
      </c>
      <c r="BH766" s="218">
        <f>IF(N766="sníž. přenesená",J766,0)</f>
        <v>0</v>
      </c>
      <c r="BI766" s="218">
        <f>IF(N766="nulová",J766,0)</f>
        <v>0</v>
      </c>
      <c r="BJ766" s="19" t="s">
        <v>86</v>
      </c>
      <c r="BK766" s="218">
        <f>ROUND(I766*H766,2)</f>
        <v>0</v>
      </c>
      <c r="BL766" s="19" t="s">
        <v>140</v>
      </c>
      <c r="BM766" s="217" t="s">
        <v>967</v>
      </c>
    </row>
    <row r="767" spans="1:47" s="2" customFormat="1" ht="12">
      <c r="A767" s="40"/>
      <c r="B767" s="41"/>
      <c r="C767" s="42"/>
      <c r="D767" s="219" t="s">
        <v>141</v>
      </c>
      <c r="E767" s="42"/>
      <c r="F767" s="220" t="s">
        <v>968</v>
      </c>
      <c r="G767" s="42"/>
      <c r="H767" s="42"/>
      <c r="I767" s="221"/>
      <c r="J767" s="42"/>
      <c r="K767" s="42"/>
      <c r="L767" s="46"/>
      <c r="M767" s="222"/>
      <c r="N767" s="223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141</v>
      </c>
      <c r="AU767" s="19" t="s">
        <v>88</v>
      </c>
    </row>
    <row r="768" spans="1:51" s="13" customFormat="1" ht="12">
      <c r="A768" s="13"/>
      <c r="B768" s="224"/>
      <c r="C768" s="225"/>
      <c r="D768" s="226" t="s">
        <v>143</v>
      </c>
      <c r="E768" s="227" t="s">
        <v>19</v>
      </c>
      <c r="F768" s="228" t="s">
        <v>969</v>
      </c>
      <c r="G768" s="225"/>
      <c r="H768" s="229">
        <v>40.8</v>
      </c>
      <c r="I768" s="230"/>
      <c r="J768" s="225"/>
      <c r="K768" s="225"/>
      <c r="L768" s="231"/>
      <c r="M768" s="232"/>
      <c r="N768" s="233"/>
      <c r="O768" s="233"/>
      <c r="P768" s="233"/>
      <c r="Q768" s="233"/>
      <c r="R768" s="233"/>
      <c r="S768" s="233"/>
      <c r="T768" s="234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5" t="s">
        <v>143</v>
      </c>
      <c r="AU768" s="235" t="s">
        <v>88</v>
      </c>
      <c r="AV768" s="13" t="s">
        <v>88</v>
      </c>
      <c r="AW768" s="13" t="s">
        <v>37</v>
      </c>
      <c r="AX768" s="13" t="s">
        <v>78</v>
      </c>
      <c r="AY768" s="235" t="s">
        <v>133</v>
      </c>
    </row>
    <row r="769" spans="1:51" s="14" customFormat="1" ht="12">
      <c r="A769" s="14"/>
      <c r="B769" s="236"/>
      <c r="C769" s="237"/>
      <c r="D769" s="226" t="s">
        <v>143</v>
      </c>
      <c r="E769" s="238" t="s">
        <v>19</v>
      </c>
      <c r="F769" s="239" t="s">
        <v>970</v>
      </c>
      <c r="G769" s="237"/>
      <c r="H769" s="238" t="s">
        <v>19</v>
      </c>
      <c r="I769" s="240"/>
      <c r="J769" s="237"/>
      <c r="K769" s="237"/>
      <c r="L769" s="241"/>
      <c r="M769" s="242"/>
      <c r="N769" s="243"/>
      <c r="O769" s="243"/>
      <c r="P769" s="243"/>
      <c r="Q769" s="243"/>
      <c r="R769" s="243"/>
      <c r="S769" s="243"/>
      <c r="T769" s="24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5" t="s">
        <v>143</v>
      </c>
      <c r="AU769" s="245" t="s">
        <v>88</v>
      </c>
      <c r="AV769" s="14" t="s">
        <v>86</v>
      </c>
      <c r="AW769" s="14" t="s">
        <v>37</v>
      </c>
      <c r="AX769" s="14" t="s">
        <v>78</v>
      </c>
      <c r="AY769" s="245" t="s">
        <v>133</v>
      </c>
    </row>
    <row r="770" spans="1:51" s="15" customFormat="1" ht="12">
      <c r="A770" s="15"/>
      <c r="B770" s="246"/>
      <c r="C770" s="247"/>
      <c r="D770" s="226" t="s">
        <v>143</v>
      </c>
      <c r="E770" s="248" t="s">
        <v>19</v>
      </c>
      <c r="F770" s="249" t="s">
        <v>146</v>
      </c>
      <c r="G770" s="247"/>
      <c r="H770" s="250">
        <v>40.8</v>
      </c>
      <c r="I770" s="251"/>
      <c r="J770" s="247"/>
      <c r="K770" s="247"/>
      <c r="L770" s="252"/>
      <c r="M770" s="253"/>
      <c r="N770" s="254"/>
      <c r="O770" s="254"/>
      <c r="P770" s="254"/>
      <c r="Q770" s="254"/>
      <c r="R770" s="254"/>
      <c r="S770" s="254"/>
      <c r="T770" s="25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256" t="s">
        <v>143</v>
      </c>
      <c r="AU770" s="256" t="s">
        <v>88</v>
      </c>
      <c r="AV770" s="15" t="s">
        <v>140</v>
      </c>
      <c r="AW770" s="15" t="s">
        <v>37</v>
      </c>
      <c r="AX770" s="15" t="s">
        <v>86</v>
      </c>
      <c r="AY770" s="256" t="s">
        <v>133</v>
      </c>
    </row>
    <row r="771" spans="1:65" s="2" customFormat="1" ht="16.5" customHeight="1">
      <c r="A771" s="40"/>
      <c r="B771" s="41"/>
      <c r="C771" s="206" t="s">
        <v>536</v>
      </c>
      <c r="D771" s="206" t="s">
        <v>135</v>
      </c>
      <c r="E771" s="207" t="s">
        <v>971</v>
      </c>
      <c r="F771" s="208" t="s">
        <v>972</v>
      </c>
      <c r="G771" s="209" t="s">
        <v>154</v>
      </c>
      <c r="H771" s="210">
        <v>36</v>
      </c>
      <c r="I771" s="211"/>
      <c r="J771" s="212">
        <f>ROUND(I771*H771,2)</f>
        <v>0</v>
      </c>
      <c r="K771" s="208" t="s">
        <v>139</v>
      </c>
      <c r="L771" s="46"/>
      <c r="M771" s="213" t="s">
        <v>19</v>
      </c>
      <c r="N771" s="214" t="s">
        <v>49</v>
      </c>
      <c r="O771" s="86"/>
      <c r="P771" s="215">
        <f>O771*H771</f>
        <v>0</v>
      </c>
      <c r="Q771" s="215">
        <v>0</v>
      </c>
      <c r="R771" s="215">
        <f>Q771*H771</f>
        <v>0</v>
      </c>
      <c r="S771" s="215">
        <v>0</v>
      </c>
      <c r="T771" s="216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17" t="s">
        <v>140</v>
      </c>
      <c r="AT771" s="217" t="s">
        <v>135</v>
      </c>
      <c r="AU771" s="217" t="s">
        <v>88</v>
      </c>
      <c r="AY771" s="19" t="s">
        <v>133</v>
      </c>
      <c r="BE771" s="218">
        <f>IF(N771="základní",J771,0)</f>
        <v>0</v>
      </c>
      <c r="BF771" s="218">
        <f>IF(N771="snížená",J771,0)</f>
        <v>0</v>
      </c>
      <c r="BG771" s="218">
        <f>IF(N771="zákl. přenesená",J771,0)</f>
        <v>0</v>
      </c>
      <c r="BH771" s="218">
        <f>IF(N771="sníž. přenesená",J771,0)</f>
        <v>0</v>
      </c>
      <c r="BI771" s="218">
        <f>IF(N771="nulová",J771,0)</f>
        <v>0</v>
      </c>
      <c r="BJ771" s="19" t="s">
        <v>86</v>
      </c>
      <c r="BK771" s="218">
        <f>ROUND(I771*H771,2)</f>
        <v>0</v>
      </c>
      <c r="BL771" s="19" t="s">
        <v>140</v>
      </c>
      <c r="BM771" s="217" t="s">
        <v>973</v>
      </c>
    </row>
    <row r="772" spans="1:47" s="2" customFormat="1" ht="12">
      <c r="A772" s="40"/>
      <c r="B772" s="41"/>
      <c r="C772" s="42"/>
      <c r="D772" s="219" t="s">
        <v>141</v>
      </c>
      <c r="E772" s="42"/>
      <c r="F772" s="220" t="s">
        <v>974</v>
      </c>
      <c r="G772" s="42"/>
      <c r="H772" s="42"/>
      <c r="I772" s="221"/>
      <c r="J772" s="42"/>
      <c r="K772" s="42"/>
      <c r="L772" s="46"/>
      <c r="M772" s="222"/>
      <c r="N772" s="223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141</v>
      </c>
      <c r="AU772" s="19" t="s">
        <v>88</v>
      </c>
    </row>
    <row r="773" spans="1:51" s="13" customFormat="1" ht="12">
      <c r="A773" s="13"/>
      <c r="B773" s="224"/>
      <c r="C773" s="225"/>
      <c r="D773" s="226" t="s">
        <v>143</v>
      </c>
      <c r="E773" s="227" t="s">
        <v>19</v>
      </c>
      <c r="F773" s="228" t="s">
        <v>237</v>
      </c>
      <c r="G773" s="225"/>
      <c r="H773" s="229">
        <v>36</v>
      </c>
      <c r="I773" s="230"/>
      <c r="J773" s="225"/>
      <c r="K773" s="225"/>
      <c r="L773" s="231"/>
      <c r="M773" s="232"/>
      <c r="N773" s="233"/>
      <c r="O773" s="233"/>
      <c r="P773" s="233"/>
      <c r="Q773" s="233"/>
      <c r="R773" s="233"/>
      <c r="S773" s="233"/>
      <c r="T773" s="23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5" t="s">
        <v>143</v>
      </c>
      <c r="AU773" s="235" t="s">
        <v>88</v>
      </c>
      <c r="AV773" s="13" t="s">
        <v>88</v>
      </c>
      <c r="AW773" s="13" t="s">
        <v>37</v>
      </c>
      <c r="AX773" s="13" t="s">
        <v>78</v>
      </c>
      <c r="AY773" s="235" t="s">
        <v>133</v>
      </c>
    </row>
    <row r="774" spans="1:51" s="15" customFormat="1" ht="12">
      <c r="A774" s="15"/>
      <c r="B774" s="246"/>
      <c r="C774" s="247"/>
      <c r="D774" s="226" t="s">
        <v>143</v>
      </c>
      <c r="E774" s="248" t="s">
        <v>19</v>
      </c>
      <c r="F774" s="249" t="s">
        <v>146</v>
      </c>
      <c r="G774" s="247"/>
      <c r="H774" s="250">
        <v>36</v>
      </c>
      <c r="I774" s="251"/>
      <c r="J774" s="247"/>
      <c r="K774" s="247"/>
      <c r="L774" s="252"/>
      <c r="M774" s="253"/>
      <c r="N774" s="254"/>
      <c r="O774" s="254"/>
      <c r="P774" s="254"/>
      <c r="Q774" s="254"/>
      <c r="R774" s="254"/>
      <c r="S774" s="254"/>
      <c r="T774" s="25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56" t="s">
        <v>143</v>
      </c>
      <c r="AU774" s="256" t="s">
        <v>88</v>
      </c>
      <c r="AV774" s="15" t="s">
        <v>140</v>
      </c>
      <c r="AW774" s="15" t="s">
        <v>37</v>
      </c>
      <c r="AX774" s="15" t="s">
        <v>86</v>
      </c>
      <c r="AY774" s="256" t="s">
        <v>133</v>
      </c>
    </row>
    <row r="775" spans="1:65" s="2" customFormat="1" ht="16.5" customHeight="1">
      <c r="A775" s="40"/>
      <c r="B775" s="41"/>
      <c r="C775" s="206" t="s">
        <v>975</v>
      </c>
      <c r="D775" s="206" t="s">
        <v>135</v>
      </c>
      <c r="E775" s="207" t="s">
        <v>976</v>
      </c>
      <c r="F775" s="208" t="s">
        <v>977</v>
      </c>
      <c r="G775" s="209" t="s">
        <v>230</v>
      </c>
      <c r="H775" s="210">
        <v>16</v>
      </c>
      <c r="I775" s="211"/>
      <c r="J775" s="212">
        <f>ROUND(I775*H775,2)</f>
        <v>0</v>
      </c>
      <c r="K775" s="208" t="s">
        <v>19</v>
      </c>
      <c r="L775" s="46"/>
      <c r="M775" s="213" t="s">
        <v>19</v>
      </c>
      <c r="N775" s="214" t="s">
        <v>49</v>
      </c>
      <c r="O775" s="86"/>
      <c r="P775" s="215">
        <f>O775*H775</f>
        <v>0</v>
      </c>
      <c r="Q775" s="215">
        <v>0</v>
      </c>
      <c r="R775" s="215">
        <f>Q775*H775</f>
        <v>0</v>
      </c>
      <c r="S775" s="215">
        <v>0</v>
      </c>
      <c r="T775" s="216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17" t="s">
        <v>140</v>
      </c>
      <c r="AT775" s="217" t="s">
        <v>135</v>
      </c>
      <c r="AU775" s="217" t="s">
        <v>88</v>
      </c>
      <c r="AY775" s="19" t="s">
        <v>133</v>
      </c>
      <c r="BE775" s="218">
        <f>IF(N775="základní",J775,0)</f>
        <v>0</v>
      </c>
      <c r="BF775" s="218">
        <f>IF(N775="snížená",J775,0)</f>
        <v>0</v>
      </c>
      <c r="BG775" s="218">
        <f>IF(N775="zákl. přenesená",J775,0)</f>
        <v>0</v>
      </c>
      <c r="BH775" s="218">
        <f>IF(N775="sníž. přenesená",J775,0)</f>
        <v>0</v>
      </c>
      <c r="BI775" s="218">
        <f>IF(N775="nulová",J775,0)</f>
        <v>0</v>
      </c>
      <c r="BJ775" s="19" t="s">
        <v>86</v>
      </c>
      <c r="BK775" s="218">
        <f>ROUND(I775*H775,2)</f>
        <v>0</v>
      </c>
      <c r="BL775" s="19" t="s">
        <v>140</v>
      </c>
      <c r="BM775" s="217" t="s">
        <v>978</v>
      </c>
    </row>
    <row r="776" spans="1:51" s="13" customFormat="1" ht="12">
      <c r="A776" s="13"/>
      <c r="B776" s="224"/>
      <c r="C776" s="225"/>
      <c r="D776" s="226" t="s">
        <v>143</v>
      </c>
      <c r="E776" s="227" t="s">
        <v>19</v>
      </c>
      <c r="F776" s="228" t="s">
        <v>179</v>
      </c>
      <c r="G776" s="225"/>
      <c r="H776" s="229">
        <v>16</v>
      </c>
      <c r="I776" s="230"/>
      <c r="J776" s="225"/>
      <c r="K776" s="225"/>
      <c r="L776" s="231"/>
      <c r="M776" s="232"/>
      <c r="N776" s="233"/>
      <c r="O776" s="233"/>
      <c r="P776" s="233"/>
      <c r="Q776" s="233"/>
      <c r="R776" s="233"/>
      <c r="S776" s="233"/>
      <c r="T776" s="234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5" t="s">
        <v>143</v>
      </c>
      <c r="AU776" s="235" t="s">
        <v>88</v>
      </c>
      <c r="AV776" s="13" t="s">
        <v>88</v>
      </c>
      <c r="AW776" s="13" t="s">
        <v>37</v>
      </c>
      <c r="AX776" s="13" t="s">
        <v>78</v>
      </c>
      <c r="AY776" s="235" t="s">
        <v>133</v>
      </c>
    </row>
    <row r="777" spans="1:51" s="14" customFormat="1" ht="12">
      <c r="A777" s="14"/>
      <c r="B777" s="236"/>
      <c r="C777" s="237"/>
      <c r="D777" s="226" t="s">
        <v>143</v>
      </c>
      <c r="E777" s="238" t="s">
        <v>19</v>
      </c>
      <c r="F777" s="239" t="s">
        <v>145</v>
      </c>
      <c r="G777" s="237"/>
      <c r="H777" s="238" t="s">
        <v>19</v>
      </c>
      <c r="I777" s="240"/>
      <c r="J777" s="237"/>
      <c r="K777" s="237"/>
      <c r="L777" s="241"/>
      <c r="M777" s="242"/>
      <c r="N777" s="243"/>
      <c r="O777" s="243"/>
      <c r="P777" s="243"/>
      <c r="Q777" s="243"/>
      <c r="R777" s="243"/>
      <c r="S777" s="243"/>
      <c r="T777" s="24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5" t="s">
        <v>143</v>
      </c>
      <c r="AU777" s="245" t="s">
        <v>88</v>
      </c>
      <c r="AV777" s="14" t="s">
        <v>86</v>
      </c>
      <c r="AW777" s="14" t="s">
        <v>37</v>
      </c>
      <c r="AX777" s="14" t="s">
        <v>78</v>
      </c>
      <c r="AY777" s="245" t="s">
        <v>133</v>
      </c>
    </row>
    <row r="778" spans="1:51" s="15" customFormat="1" ht="12">
      <c r="A778" s="15"/>
      <c r="B778" s="246"/>
      <c r="C778" s="247"/>
      <c r="D778" s="226" t="s">
        <v>143</v>
      </c>
      <c r="E778" s="248" t="s">
        <v>19</v>
      </c>
      <c r="F778" s="249" t="s">
        <v>146</v>
      </c>
      <c r="G778" s="247"/>
      <c r="H778" s="250">
        <v>16</v>
      </c>
      <c r="I778" s="251"/>
      <c r="J778" s="247"/>
      <c r="K778" s="247"/>
      <c r="L778" s="252"/>
      <c r="M778" s="253"/>
      <c r="N778" s="254"/>
      <c r="O778" s="254"/>
      <c r="P778" s="254"/>
      <c r="Q778" s="254"/>
      <c r="R778" s="254"/>
      <c r="S778" s="254"/>
      <c r="T778" s="25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56" t="s">
        <v>143</v>
      </c>
      <c r="AU778" s="256" t="s">
        <v>88</v>
      </c>
      <c r="AV778" s="15" t="s">
        <v>140</v>
      </c>
      <c r="AW778" s="15" t="s">
        <v>37</v>
      </c>
      <c r="AX778" s="15" t="s">
        <v>86</v>
      </c>
      <c r="AY778" s="256" t="s">
        <v>133</v>
      </c>
    </row>
    <row r="779" spans="1:65" s="2" customFormat="1" ht="16.5" customHeight="1">
      <c r="A779" s="40"/>
      <c r="B779" s="41"/>
      <c r="C779" s="206" t="s">
        <v>539</v>
      </c>
      <c r="D779" s="206" t="s">
        <v>135</v>
      </c>
      <c r="E779" s="207" t="s">
        <v>979</v>
      </c>
      <c r="F779" s="208" t="s">
        <v>980</v>
      </c>
      <c r="G779" s="209" t="s">
        <v>138</v>
      </c>
      <c r="H779" s="210">
        <v>246.18</v>
      </c>
      <c r="I779" s="211"/>
      <c r="J779" s="212">
        <f>ROUND(I779*H779,2)</f>
        <v>0</v>
      </c>
      <c r="K779" s="208" t="s">
        <v>139</v>
      </c>
      <c r="L779" s="46"/>
      <c r="M779" s="213" t="s">
        <v>19</v>
      </c>
      <c r="N779" s="214" t="s">
        <v>49</v>
      </c>
      <c r="O779" s="86"/>
      <c r="P779" s="215">
        <f>O779*H779</f>
        <v>0</v>
      </c>
      <c r="Q779" s="215">
        <v>0</v>
      </c>
      <c r="R779" s="215">
        <f>Q779*H779</f>
        <v>0</v>
      </c>
      <c r="S779" s="215">
        <v>0</v>
      </c>
      <c r="T779" s="216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17" t="s">
        <v>140</v>
      </c>
      <c r="AT779" s="217" t="s">
        <v>135</v>
      </c>
      <c r="AU779" s="217" t="s">
        <v>88</v>
      </c>
      <c r="AY779" s="19" t="s">
        <v>133</v>
      </c>
      <c r="BE779" s="218">
        <f>IF(N779="základní",J779,0)</f>
        <v>0</v>
      </c>
      <c r="BF779" s="218">
        <f>IF(N779="snížená",J779,0)</f>
        <v>0</v>
      </c>
      <c r="BG779" s="218">
        <f>IF(N779="zákl. přenesená",J779,0)</f>
        <v>0</v>
      </c>
      <c r="BH779" s="218">
        <f>IF(N779="sníž. přenesená",J779,0)</f>
        <v>0</v>
      </c>
      <c r="BI779" s="218">
        <f>IF(N779="nulová",J779,0)</f>
        <v>0</v>
      </c>
      <c r="BJ779" s="19" t="s">
        <v>86</v>
      </c>
      <c r="BK779" s="218">
        <f>ROUND(I779*H779,2)</f>
        <v>0</v>
      </c>
      <c r="BL779" s="19" t="s">
        <v>140</v>
      </c>
      <c r="BM779" s="217" t="s">
        <v>981</v>
      </c>
    </row>
    <row r="780" spans="1:47" s="2" customFormat="1" ht="12">
      <c r="A780" s="40"/>
      <c r="B780" s="41"/>
      <c r="C780" s="42"/>
      <c r="D780" s="219" t="s">
        <v>141</v>
      </c>
      <c r="E780" s="42"/>
      <c r="F780" s="220" t="s">
        <v>982</v>
      </c>
      <c r="G780" s="42"/>
      <c r="H780" s="42"/>
      <c r="I780" s="221"/>
      <c r="J780" s="42"/>
      <c r="K780" s="42"/>
      <c r="L780" s="46"/>
      <c r="M780" s="222"/>
      <c r="N780" s="223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141</v>
      </c>
      <c r="AU780" s="19" t="s">
        <v>88</v>
      </c>
    </row>
    <row r="781" spans="1:51" s="14" customFormat="1" ht="12">
      <c r="A781" s="14"/>
      <c r="B781" s="236"/>
      <c r="C781" s="237"/>
      <c r="D781" s="226" t="s">
        <v>143</v>
      </c>
      <c r="E781" s="238" t="s">
        <v>19</v>
      </c>
      <c r="F781" s="239" t="s">
        <v>983</v>
      </c>
      <c r="G781" s="237"/>
      <c r="H781" s="238" t="s">
        <v>19</v>
      </c>
      <c r="I781" s="240"/>
      <c r="J781" s="237"/>
      <c r="K781" s="237"/>
      <c r="L781" s="241"/>
      <c r="M781" s="242"/>
      <c r="N781" s="243"/>
      <c r="O781" s="243"/>
      <c r="P781" s="243"/>
      <c r="Q781" s="243"/>
      <c r="R781" s="243"/>
      <c r="S781" s="243"/>
      <c r="T781" s="24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5" t="s">
        <v>143</v>
      </c>
      <c r="AU781" s="245" t="s">
        <v>88</v>
      </c>
      <c r="AV781" s="14" t="s">
        <v>86</v>
      </c>
      <c r="AW781" s="14" t="s">
        <v>37</v>
      </c>
      <c r="AX781" s="14" t="s">
        <v>78</v>
      </c>
      <c r="AY781" s="245" t="s">
        <v>133</v>
      </c>
    </row>
    <row r="782" spans="1:51" s="13" customFormat="1" ht="12">
      <c r="A782" s="13"/>
      <c r="B782" s="224"/>
      <c r="C782" s="225"/>
      <c r="D782" s="226" t="s">
        <v>143</v>
      </c>
      <c r="E782" s="227" t="s">
        <v>19</v>
      </c>
      <c r="F782" s="228" t="s">
        <v>984</v>
      </c>
      <c r="G782" s="225"/>
      <c r="H782" s="229">
        <v>185.64</v>
      </c>
      <c r="I782" s="230"/>
      <c r="J782" s="225"/>
      <c r="K782" s="225"/>
      <c r="L782" s="231"/>
      <c r="M782" s="232"/>
      <c r="N782" s="233"/>
      <c r="O782" s="233"/>
      <c r="P782" s="233"/>
      <c r="Q782" s="233"/>
      <c r="R782" s="233"/>
      <c r="S782" s="233"/>
      <c r="T782" s="234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5" t="s">
        <v>143</v>
      </c>
      <c r="AU782" s="235" t="s">
        <v>88</v>
      </c>
      <c r="AV782" s="13" t="s">
        <v>88</v>
      </c>
      <c r="AW782" s="13" t="s">
        <v>37</v>
      </c>
      <c r="AX782" s="13" t="s">
        <v>78</v>
      </c>
      <c r="AY782" s="235" t="s">
        <v>133</v>
      </c>
    </row>
    <row r="783" spans="1:51" s="13" customFormat="1" ht="12">
      <c r="A783" s="13"/>
      <c r="B783" s="224"/>
      <c r="C783" s="225"/>
      <c r="D783" s="226" t="s">
        <v>143</v>
      </c>
      <c r="E783" s="227" t="s">
        <v>19</v>
      </c>
      <c r="F783" s="228" t="s">
        <v>985</v>
      </c>
      <c r="G783" s="225"/>
      <c r="H783" s="229">
        <v>23.1</v>
      </c>
      <c r="I783" s="230"/>
      <c r="J783" s="225"/>
      <c r="K783" s="225"/>
      <c r="L783" s="231"/>
      <c r="M783" s="232"/>
      <c r="N783" s="233"/>
      <c r="O783" s="233"/>
      <c r="P783" s="233"/>
      <c r="Q783" s="233"/>
      <c r="R783" s="233"/>
      <c r="S783" s="233"/>
      <c r="T783" s="234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5" t="s">
        <v>143</v>
      </c>
      <c r="AU783" s="235" t="s">
        <v>88</v>
      </c>
      <c r="AV783" s="13" t="s">
        <v>88</v>
      </c>
      <c r="AW783" s="13" t="s">
        <v>37</v>
      </c>
      <c r="AX783" s="13" t="s">
        <v>78</v>
      </c>
      <c r="AY783" s="235" t="s">
        <v>133</v>
      </c>
    </row>
    <row r="784" spans="1:51" s="13" customFormat="1" ht="12">
      <c r="A784" s="13"/>
      <c r="B784" s="224"/>
      <c r="C784" s="225"/>
      <c r="D784" s="226" t="s">
        <v>143</v>
      </c>
      <c r="E784" s="227" t="s">
        <v>19</v>
      </c>
      <c r="F784" s="228" t="s">
        <v>986</v>
      </c>
      <c r="G784" s="225"/>
      <c r="H784" s="229">
        <v>37.44</v>
      </c>
      <c r="I784" s="230"/>
      <c r="J784" s="225"/>
      <c r="K784" s="225"/>
      <c r="L784" s="231"/>
      <c r="M784" s="232"/>
      <c r="N784" s="233"/>
      <c r="O784" s="233"/>
      <c r="P784" s="233"/>
      <c r="Q784" s="233"/>
      <c r="R784" s="233"/>
      <c r="S784" s="233"/>
      <c r="T784" s="234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5" t="s">
        <v>143</v>
      </c>
      <c r="AU784" s="235" t="s">
        <v>88</v>
      </c>
      <c r="AV784" s="13" t="s">
        <v>88</v>
      </c>
      <c r="AW784" s="13" t="s">
        <v>37</v>
      </c>
      <c r="AX784" s="13" t="s">
        <v>78</v>
      </c>
      <c r="AY784" s="235" t="s">
        <v>133</v>
      </c>
    </row>
    <row r="785" spans="1:51" s="14" customFormat="1" ht="12">
      <c r="A785" s="14"/>
      <c r="B785" s="236"/>
      <c r="C785" s="237"/>
      <c r="D785" s="226" t="s">
        <v>143</v>
      </c>
      <c r="E785" s="238" t="s">
        <v>19</v>
      </c>
      <c r="F785" s="239" t="s">
        <v>267</v>
      </c>
      <c r="G785" s="237"/>
      <c r="H785" s="238" t="s">
        <v>19</v>
      </c>
      <c r="I785" s="240"/>
      <c r="J785" s="237"/>
      <c r="K785" s="237"/>
      <c r="L785" s="241"/>
      <c r="M785" s="242"/>
      <c r="N785" s="243"/>
      <c r="O785" s="243"/>
      <c r="P785" s="243"/>
      <c r="Q785" s="243"/>
      <c r="R785" s="243"/>
      <c r="S785" s="243"/>
      <c r="T785" s="24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5" t="s">
        <v>143</v>
      </c>
      <c r="AU785" s="245" t="s">
        <v>88</v>
      </c>
      <c r="AV785" s="14" t="s">
        <v>86</v>
      </c>
      <c r="AW785" s="14" t="s">
        <v>37</v>
      </c>
      <c r="AX785" s="14" t="s">
        <v>78</v>
      </c>
      <c r="AY785" s="245" t="s">
        <v>133</v>
      </c>
    </row>
    <row r="786" spans="1:51" s="15" customFormat="1" ht="12">
      <c r="A786" s="15"/>
      <c r="B786" s="246"/>
      <c r="C786" s="247"/>
      <c r="D786" s="226" t="s">
        <v>143</v>
      </c>
      <c r="E786" s="248" t="s">
        <v>19</v>
      </c>
      <c r="F786" s="249" t="s">
        <v>146</v>
      </c>
      <c r="G786" s="247"/>
      <c r="H786" s="250">
        <v>246.17999999999998</v>
      </c>
      <c r="I786" s="251"/>
      <c r="J786" s="247"/>
      <c r="K786" s="247"/>
      <c r="L786" s="252"/>
      <c r="M786" s="253"/>
      <c r="N786" s="254"/>
      <c r="O786" s="254"/>
      <c r="P786" s="254"/>
      <c r="Q786" s="254"/>
      <c r="R786" s="254"/>
      <c r="S786" s="254"/>
      <c r="T786" s="25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56" t="s">
        <v>143</v>
      </c>
      <c r="AU786" s="256" t="s">
        <v>88</v>
      </c>
      <c r="AV786" s="15" t="s">
        <v>140</v>
      </c>
      <c r="AW786" s="15" t="s">
        <v>37</v>
      </c>
      <c r="AX786" s="15" t="s">
        <v>86</v>
      </c>
      <c r="AY786" s="256" t="s">
        <v>133</v>
      </c>
    </row>
    <row r="787" spans="1:63" s="12" customFormat="1" ht="22.8" customHeight="1">
      <c r="A787" s="12"/>
      <c r="B787" s="190"/>
      <c r="C787" s="191"/>
      <c r="D787" s="192" t="s">
        <v>77</v>
      </c>
      <c r="E787" s="204" t="s">
        <v>987</v>
      </c>
      <c r="F787" s="204" t="s">
        <v>988</v>
      </c>
      <c r="G787" s="191"/>
      <c r="H787" s="191"/>
      <c r="I787" s="194"/>
      <c r="J787" s="205">
        <f>BK787</f>
        <v>0</v>
      </c>
      <c r="K787" s="191"/>
      <c r="L787" s="196"/>
      <c r="M787" s="197"/>
      <c r="N787" s="198"/>
      <c r="O787" s="198"/>
      <c r="P787" s="199">
        <f>SUM(P788:P882)</f>
        <v>0</v>
      </c>
      <c r="Q787" s="198"/>
      <c r="R787" s="199">
        <f>SUM(R788:R882)</f>
        <v>0</v>
      </c>
      <c r="S787" s="198"/>
      <c r="T787" s="200">
        <f>SUM(T788:T882)</f>
        <v>0</v>
      </c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R787" s="201" t="s">
        <v>86</v>
      </c>
      <c r="AT787" s="202" t="s">
        <v>77</v>
      </c>
      <c r="AU787" s="202" t="s">
        <v>86</v>
      </c>
      <c r="AY787" s="201" t="s">
        <v>133</v>
      </c>
      <c r="BK787" s="203">
        <f>SUM(BK788:BK882)</f>
        <v>0</v>
      </c>
    </row>
    <row r="788" spans="1:65" s="2" customFormat="1" ht="24.15" customHeight="1">
      <c r="A788" s="40"/>
      <c r="B788" s="41"/>
      <c r="C788" s="206" t="s">
        <v>989</v>
      </c>
      <c r="D788" s="206" t="s">
        <v>135</v>
      </c>
      <c r="E788" s="207" t="s">
        <v>990</v>
      </c>
      <c r="F788" s="208" t="s">
        <v>991</v>
      </c>
      <c r="G788" s="209" t="s">
        <v>338</v>
      </c>
      <c r="H788" s="210">
        <v>12.8</v>
      </c>
      <c r="I788" s="211"/>
      <c r="J788" s="212">
        <f>ROUND(I788*H788,2)</f>
        <v>0</v>
      </c>
      <c r="K788" s="208" t="s">
        <v>139</v>
      </c>
      <c r="L788" s="46"/>
      <c r="M788" s="213" t="s">
        <v>19</v>
      </c>
      <c r="N788" s="214" t="s">
        <v>49</v>
      </c>
      <c r="O788" s="86"/>
      <c r="P788" s="215">
        <f>O788*H788</f>
        <v>0</v>
      </c>
      <c r="Q788" s="215">
        <v>0</v>
      </c>
      <c r="R788" s="215">
        <f>Q788*H788</f>
        <v>0</v>
      </c>
      <c r="S788" s="215">
        <v>0</v>
      </c>
      <c r="T788" s="216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17" t="s">
        <v>140</v>
      </c>
      <c r="AT788" s="217" t="s">
        <v>135</v>
      </c>
      <c r="AU788" s="217" t="s">
        <v>88</v>
      </c>
      <c r="AY788" s="19" t="s">
        <v>133</v>
      </c>
      <c r="BE788" s="218">
        <f>IF(N788="základní",J788,0)</f>
        <v>0</v>
      </c>
      <c r="BF788" s="218">
        <f>IF(N788="snížená",J788,0)</f>
        <v>0</v>
      </c>
      <c r="BG788" s="218">
        <f>IF(N788="zákl. přenesená",J788,0)</f>
        <v>0</v>
      </c>
      <c r="BH788" s="218">
        <f>IF(N788="sníž. přenesená",J788,0)</f>
        <v>0</v>
      </c>
      <c r="BI788" s="218">
        <f>IF(N788="nulová",J788,0)</f>
        <v>0</v>
      </c>
      <c r="BJ788" s="19" t="s">
        <v>86</v>
      </c>
      <c r="BK788" s="218">
        <f>ROUND(I788*H788,2)</f>
        <v>0</v>
      </c>
      <c r="BL788" s="19" t="s">
        <v>140</v>
      </c>
      <c r="BM788" s="217" t="s">
        <v>992</v>
      </c>
    </row>
    <row r="789" spans="1:47" s="2" customFormat="1" ht="12">
      <c r="A789" s="40"/>
      <c r="B789" s="41"/>
      <c r="C789" s="42"/>
      <c r="D789" s="219" t="s">
        <v>141</v>
      </c>
      <c r="E789" s="42"/>
      <c r="F789" s="220" t="s">
        <v>993</v>
      </c>
      <c r="G789" s="42"/>
      <c r="H789" s="42"/>
      <c r="I789" s="221"/>
      <c r="J789" s="42"/>
      <c r="K789" s="42"/>
      <c r="L789" s="46"/>
      <c r="M789" s="222"/>
      <c r="N789" s="223"/>
      <c r="O789" s="86"/>
      <c r="P789" s="86"/>
      <c r="Q789" s="86"/>
      <c r="R789" s="86"/>
      <c r="S789" s="86"/>
      <c r="T789" s="87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T789" s="19" t="s">
        <v>141</v>
      </c>
      <c r="AU789" s="19" t="s">
        <v>88</v>
      </c>
    </row>
    <row r="790" spans="1:51" s="14" customFormat="1" ht="12">
      <c r="A790" s="14"/>
      <c r="B790" s="236"/>
      <c r="C790" s="237"/>
      <c r="D790" s="226" t="s">
        <v>143</v>
      </c>
      <c r="E790" s="238" t="s">
        <v>19</v>
      </c>
      <c r="F790" s="239" t="s">
        <v>994</v>
      </c>
      <c r="G790" s="237"/>
      <c r="H790" s="238" t="s">
        <v>19</v>
      </c>
      <c r="I790" s="240"/>
      <c r="J790" s="237"/>
      <c r="K790" s="237"/>
      <c r="L790" s="241"/>
      <c r="M790" s="242"/>
      <c r="N790" s="243"/>
      <c r="O790" s="243"/>
      <c r="P790" s="243"/>
      <c r="Q790" s="243"/>
      <c r="R790" s="243"/>
      <c r="S790" s="243"/>
      <c r="T790" s="24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5" t="s">
        <v>143</v>
      </c>
      <c r="AU790" s="245" t="s">
        <v>88</v>
      </c>
      <c r="AV790" s="14" t="s">
        <v>86</v>
      </c>
      <c r="AW790" s="14" t="s">
        <v>37</v>
      </c>
      <c r="AX790" s="14" t="s">
        <v>78</v>
      </c>
      <c r="AY790" s="245" t="s">
        <v>133</v>
      </c>
    </row>
    <row r="791" spans="1:51" s="13" customFormat="1" ht="12">
      <c r="A791" s="13"/>
      <c r="B791" s="224"/>
      <c r="C791" s="225"/>
      <c r="D791" s="226" t="s">
        <v>143</v>
      </c>
      <c r="E791" s="227" t="s">
        <v>19</v>
      </c>
      <c r="F791" s="228" t="s">
        <v>995</v>
      </c>
      <c r="G791" s="225"/>
      <c r="H791" s="229">
        <v>12.8</v>
      </c>
      <c r="I791" s="230"/>
      <c r="J791" s="225"/>
      <c r="K791" s="225"/>
      <c r="L791" s="231"/>
      <c r="M791" s="232"/>
      <c r="N791" s="233"/>
      <c r="O791" s="233"/>
      <c r="P791" s="233"/>
      <c r="Q791" s="233"/>
      <c r="R791" s="233"/>
      <c r="S791" s="233"/>
      <c r="T791" s="234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5" t="s">
        <v>143</v>
      </c>
      <c r="AU791" s="235" t="s">
        <v>88</v>
      </c>
      <c r="AV791" s="13" t="s">
        <v>88</v>
      </c>
      <c r="AW791" s="13" t="s">
        <v>37</v>
      </c>
      <c r="AX791" s="13" t="s">
        <v>78</v>
      </c>
      <c r="AY791" s="235" t="s">
        <v>133</v>
      </c>
    </row>
    <row r="792" spans="1:51" s="15" customFormat="1" ht="12">
      <c r="A792" s="15"/>
      <c r="B792" s="246"/>
      <c r="C792" s="247"/>
      <c r="D792" s="226" t="s">
        <v>143</v>
      </c>
      <c r="E792" s="248" t="s">
        <v>19</v>
      </c>
      <c r="F792" s="249" t="s">
        <v>146</v>
      </c>
      <c r="G792" s="247"/>
      <c r="H792" s="250">
        <v>12.8</v>
      </c>
      <c r="I792" s="251"/>
      <c r="J792" s="247"/>
      <c r="K792" s="247"/>
      <c r="L792" s="252"/>
      <c r="M792" s="253"/>
      <c r="N792" s="254"/>
      <c r="O792" s="254"/>
      <c r="P792" s="254"/>
      <c r="Q792" s="254"/>
      <c r="R792" s="254"/>
      <c r="S792" s="254"/>
      <c r="T792" s="25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T792" s="256" t="s">
        <v>143</v>
      </c>
      <c r="AU792" s="256" t="s">
        <v>88</v>
      </c>
      <c r="AV792" s="15" t="s">
        <v>140</v>
      </c>
      <c r="AW792" s="15" t="s">
        <v>37</v>
      </c>
      <c r="AX792" s="15" t="s">
        <v>86</v>
      </c>
      <c r="AY792" s="256" t="s">
        <v>133</v>
      </c>
    </row>
    <row r="793" spans="1:65" s="2" customFormat="1" ht="24.15" customHeight="1">
      <c r="A793" s="40"/>
      <c r="B793" s="41"/>
      <c r="C793" s="206" t="s">
        <v>545</v>
      </c>
      <c r="D793" s="206" t="s">
        <v>135</v>
      </c>
      <c r="E793" s="207" t="s">
        <v>996</v>
      </c>
      <c r="F793" s="208" t="s">
        <v>997</v>
      </c>
      <c r="G793" s="209" t="s">
        <v>338</v>
      </c>
      <c r="H793" s="210">
        <v>0.72</v>
      </c>
      <c r="I793" s="211"/>
      <c r="J793" s="212">
        <f>ROUND(I793*H793,2)</f>
        <v>0</v>
      </c>
      <c r="K793" s="208" t="s">
        <v>139</v>
      </c>
      <c r="L793" s="46"/>
      <c r="M793" s="213" t="s">
        <v>19</v>
      </c>
      <c r="N793" s="214" t="s">
        <v>49</v>
      </c>
      <c r="O793" s="86"/>
      <c r="P793" s="215">
        <f>O793*H793</f>
        <v>0</v>
      </c>
      <c r="Q793" s="215">
        <v>0</v>
      </c>
      <c r="R793" s="215">
        <f>Q793*H793</f>
        <v>0</v>
      </c>
      <c r="S793" s="215">
        <v>0</v>
      </c>
      <c r="T793" s="216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17" t="s">
        <v>140</v>
      </c>
      <c r="AT793" s="217" t="s">
        <v>135</v>
      </c>
      <c r="AU793" s="217" t="s">
        <v>88</v>
      </c>
      <c r="AY793" s="19" t="s">
        <v>133</v>
      </c>
      <c r="BE793" s="218">
        <f>IF(N793="základní",J793,0)</f>
        <v>0</v>
      </c>
      <c r="BF793" s="218">
        <f>IF(N793="snížená",J793,0)</f>
        <v>0</v>
      </c>
      <c r="BG793" s="218">
        <f>IF(N793="zákl. přenesená",J793,0)</f>
        <v>0</v>
      </c>
      <c r="BH793" s="218">
        <f>IF(N793="sníž. přenesená",J793,0)</f>
        <v>0</v>
      </c>
      <c r="BI793" s="218">
        <f>IF(N793="nulová",J793,0)</f>
        <v>0</v>
      </c>
      <c r="BJ793" s="19" t="s">
        <v>86</v>
      </c>
      <c r="BK793" s="218">
        <f>ROUND(I793*H793,2)</f>
        <v>0</v>
      </c>
      <c r="BL793" s="19" t="s">
        <v>140</v>
      </c>
      <c r="BM793" s="217" t="s">
        <v>998</v>
      </c>
    </row>
    <row r="794" spans="1:47" s="2" customFormat="1" ht="12">
      <c r="A794" s="40"/>
      <c r="B794" s="41"/>
      <c r="C794" s="42"/>
      <c r="D794" s="219" t="s">
        <v>141</v>
      </c>
      <c r="E794" s="42"/>
      <c r="F794" s="220" t="s">
        <v>999</v>
      </c>
      <c r="G794" s="42"/>
      <c r="H794" s="42"/>
      <c r="I794" s="221"/>
      <c r="J794" s="42"/>
      <c r="K794" s="42"/>
      <c r="L794" s="46"/>
      <c r="M794" s="222"/>
      <c r="N794" s="223"/>
      <c r="O794" s="86"/>
      <c r="P794" s="86"/>
      <c r="Q794" s="86"/>
      <c r="R794" s="86"/>
      <c r="S794" s="86"/>
      <c r="T794" s="87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T794" s="19" t="s">
        <v>141</v>
      </c>
      <c r="AU794" s="19" t="s">
        <v>88</v>
      </c>
    </row>
    <row r="795" spans="1:51" s="13" customFormat="1" ht="12">
      <c r="A795" s="13"/>
      <c r="B795" s="224"/>
      <c r="C795" s="225"/>
      <c r="D795" s="226" t="s">
        <v>143</v>
      </c>
      <c r="E795" s="227" t="s">
        <v>19</v>
      </c>
      <c r="F795" s="228" t="s">
        <v>1000</v>
      </c>
      <c r="G795" s="225"/>
      <c r="H795" s="229">
        <v>0.72</v>
      </c>
      <c r="I795" s="230"/>
      <c r="J795" s="225"/>
      <c r="K795" s="225"/>
      <c r="L795" s="231"/>
      <c r="M795" s="232"/>
      <c r="N795" s="233"/>
      <c r="O795" s="233"/>
      <c r="P795" s="233"/>
      <c r="Q795" s="233"/>
      <c r="R795" s="233"/>
      <c r="S795" s="233"/>
      <c r="T795" s="234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5" t="s">
        <v>143</v>
      </c>
      <c r="AU795" s="235" t="s">
        <v>88</v>
      </c>
      <c r="AV795" s="13" t="s">
        <v>88</v>
      </c>
      <c r="AW795" s="13" t="s">
        <v>37</v>
      </c>
      <c r="AX795" s="13" t="s">
        <v>78</v>
      </c>
      <c r="AY795" s="235" t="s">
        <v>133</v>
      </c>
    </row>
    <row r="796" spans="1:51" s="15" customFormat="1" ht="12">
      <c r="A796" s="15"/>
      <c r="B796" s="246"/>
      <c r="C796" s="247"/>
      <c r="D796" s="226" t="s">
        <v>143</v>
      </c>
      <c r="E796" s="248" t="s">
        <v>19</v>
      </c>
      <c r="F796" s="249" t="s">
        <v>146</v>
      </c>
      <c r="G796" s="247"/>
      <c r="H796" s="250">
        <v>0.72</v>
      </c>
      <c r="I796" s="251"/>
      <c r="J796" s="247"/>
      <c r="K796" s="247"/>
      <c r="L796" s="252"/>
      <c r="M796" s="253"/>
      <c r="N796" s="254"/>
      <c r="O796" s="254"/>
      <c r="P796" s="254"/>
      <c r="Q796" s="254"/>
      <c r="R796" s="254"/>
      <c r="S796" s="254"/>
      <c r="T796" s="25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T796" s="256" t="s">
        <v>143</v>
      </c>
      <c r="AU796" s="256" t="s">
        <v>88</v>
      </c>
      <c r="AV796" s="15" t="s">
        <v>140</v>
      </c>
      <c r="AW796" s="15" t="s">
        <v>37</v>
      </c>
      <c r="AX796" s="15" t="s">
        <v>86</v>
      </c>
      <c r="AY796" s="256" t="s">
        <v>133</v>
      </c>
    </row>
    <row r="797" spans="1:65" s="2" customFormat="1" ht="24.15" customHeight="1">
      <c r="A797" s="40"/>
      <c r="B797" s="41"/>
      <c r="C797" s="206" t="s">
        <v>1001</v>
      </c>
      <c r="D797" s="206" t="s">
        <v>135</v>
      </c>
      <c r="E797" s="207" t="s">
        <v>1002</v>
      </c>
      <c r="F797" s="208" t="s">
        <v>1003</v>
      </c>
      <c r="G797" s="209" t="s">
        <v>338</v>
      </c>
      <c r="H797" s="210">
        <v>640.47</v>
      </c>
      <c r="I797" s="211"/>
      <c r="J797" s="212">
        <f>ROUND(I797*H797,2)</f>
        <v>0</v>
      </c>
      <c r="K797" s="208" t="s">
        <v>139</v>
      </c>
      <c r="L797" s="46"/>
      <c r="M797" s="213" t="s">
        <v>19</v>
      </c>
      <c r="N797" s="214" t="s">
        <v>49</v>
      </c>
      <c r="O797" s="86"/>
      <c r="P797" s="215">
        <f>O797*H797</f>
        <v>0</v>
      </c>
      <c r="Q797" s="215">
        <v>0</v>
      </c>
      <c r="R797" s="215">
        <f>Q797*H797</f>
        <v>0</v>
      </c>
      <c r="S797" s="215">
        <v>0</v>
      </c>
      <c r="T797" s="216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17" t="s">
        <v>140</v>
      </c>
      <c r="AT797" s="217" t="s">
        <v>135</v>
      </c>
      <c r="AU797" s="217" t="s">
        <v>88</v>
      </c>
      <c r="AY797" s="19" t="s">
        <v>133</v>
      </c>
      <c r="BE797" s="218">
        <f>IF(N797="základní",J797,0)</f>
        <v>0</v>
      </c>
      <c r="BF797" s="218">
        <f>IF(N797="snížená",J797,0)</f>
        <v>0</v>
      </c>
      <c r="BG797" s="218">
        <f>IF(N797="zákl. přenesená",J797,0)</f>
        <v>0</v>
      </c>
      <c r="BH797" s="218">
        <f>IF(N797="sníž. přenesená",J797,0)</f>
        <v>0</v>
      </c>
      <c r="BI797" s="218">
        <f>IF(N797="nulová",J797,0)</f>
        <v>0</v>
      </c>
      <c r="BJ797" s="19" t="s">
        <v>86</v>
      </c>
      <c r="BK797" s="218">
        <f>ROUND(I797*H797,2)</f>
        <v>0</v>
      </c>
      <c r="BL797" s="19" t="s">
        <v>140</v>
      </c>
      <c r="BM797" s="217" t="s">
        <v>1004</v>
      </c>
    </row>
    <row r="798" spans="1:47" s="2" customFormat="1" ht="12">
      <c r="A798" s="40"/>
      <c r="B798" s="41"/>
      <c r="C798" s="42"/>
      <c r="D798" s="219" t="s">
        <v>141</v>
      </c>
      <c r="E798" s="42"/>
      <c r="F798" s="220" t="s">
        <v>1005</v>
      </c>
      <c r="G798" s="42"/>
      <c r="H798" s="42"/>
      <c r="I798" s="221"/>
      <c r="J798" s="42"/>
      <c r="K798" s="42"/>
      <c r="L798" s="46"/>
      <c r="M798" s="222"/>
      <c r="N798" s="223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141</v>
      </c>
      <c r="AU798" s="19" t="s">
        <v>88</v>
      </c>
    </row>
    <row r="799" spans="1:51" s="13" customFormat="1" ht="12">
      <c r="A799" s="13"/>
      <c r="B799" s="224"/>
      <c r="C799" s="225"/>
      <c r="D799" s="226" t="s">
        <v>143</v>
      </c>
      <c r="E799" s="227" t="s">
        <v>19</v>
      </c>
      <c r="F799" s="228" t="s">
        <v>1006</v>
      </c>
      <c r="G799" s="225"/>
      <c r="H799" s="229">
        <v>1339.11</v>
      </c>
      <c r="I799" s="230"/>
      <c r="J799" s="225"/>
      <c r="K799" s="225"/>
      <c r="L799" s="231"/>
      <c r="M799" s="232"/>
      <c r="N799" s="233"/>
      <c r="O799" s="233"/>
      <c r="P799" s="233"/>
      <c r="Q799" s="233"/>
      <c r="R799" s="233"/>
      <c r="S799" s="233"/>
      <c r="T799" s="234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5" t="s">
        <v>143</v>
      </c>
      <c r="AU799" s="235" t="s">
        <v>88</v>
      </c>
      <c r="AV799" s="13" t="s">
        <v>88</v>
      </c>
      <c r="AW799" s="13" t="s">
        <v>37</v>
      </c>
      <c r="AX799" s="13" t="s">
        <v>78</v>
      </c>
      <c r="AY799" s="235" t="s">
        <v>133</v>
      </c>
    </row>
    <row r="800" spans="1:51" s="13" customFormat="1" ht="12">
      <c r="A800" s="13"/>
      <c r="B800" s="224"/>
      <c r="C800" s="225"/>
      <c r="D800" s="226" t="s">
        <v>143</v>
      </c>
      <c r="E800" s="227" t="s">
        <v>19</v>
      </c>
      <c r="F800" s="228" t="s">
        <v>1007</v>
      </c>
      <c r="G800" s="225"/>
      <c r="H800" s="229">
        <v>-270.94</v>
      </c>
      <c r="I800" s="230"/>
      <c r="J800" s="225"/>
      <c r="K800" s="225"/>
      <c r="L800" s="231"/>
      <c r="M800" s="232"/>
      <c r="N800" s="233"/>
      <c r="O800" s="233"/>
      <c r="P800" s="233"/>
      <c r="Q800" s="233"/>
      <c r="R800" s="233"/>
      <c r="S800" s="233"/>
      <c r="T800" s="234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5" t="s">
        <v>143</v>
      </c>
      <c r="AU800" s="235" t="s">
        <v>88</v>
      </c>
      <c r="AV800" s="13" t="s">
        <v>88</v>
      </c>
      <c r="AW800" s="13" t="s">
        <v>37</v>
      </c>
      <c r="AX800" s="13" t="s">
        <v>78</v>
      </c>
      <c r="AY800" s="235" t="s">
        <v>133</v>
      </c>
    </row>
    <row r="801" spans="1:51" s="13" customFormat="1" ht="12">
      <c r="A801" s="13"/>
      <c r="B801" s="224"/>
      <c r="C801" s="225"/>
      <c r="D801" s="226" t="s">
        <v>143</v>
      </c>
      <c r="E801" s="227" t="s">
        <v>19</v>
      </c>
      <c r="F801" s="228" t="s">
        <v>1008</v>
      </c>
      <c r="G801" s="225"/>
      <c r="H801" s="229">
        <v>-354.83</v>
      </c>
      <c r="I801" s="230"/>
      <c r="J801" s="225"/>
      <c r="K801" s="225"/>
      <c r="L801" s="231"/>
      <c r="M801" s="232"/>
      <c r="N801" s="233"/>
      <c r="O801" s="233"/>
      <c r="P801" s="233"/>
      <c r="Q801" s="233"/>
      <c r="R801" s="233"/>
      <c r="S801" s="233"/>
      <c r="T801" s="234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5" t="s">
        <v>143</v>
      </c>
      <c r="AU801" s="235" t="s">
        <v>88</v>
      </c>
      <c r="AV801" s="13" t="s">
        <v>88</v>
      </c>
      <c r="AW801" s="13" t="s">
        <v>37</v>
      </c>
      <c r="AX801" s="13" t="s">
        <v>78</v>
      </c>
      <c r="AY801" s="235" t="s">
        <v>133</v>
      </c>
    </row>
    <row r="802" spans="1:51" s="13" customFormat="1" ht="12">
      <c r="A802" s="13"/>
      <c r="B802" s="224"/>
      <c r="C802" s="225"/>
      <c r="D802" s="226" t="s">
        <v>143</v>
      </c>
      <c r="E802" s="227" t="s">
        <v>19</v>
      </c>
      <c r="F802" s="228" t="s">
        <v>1009</v>
      </c>
      <c r="G802" s="225"/>
      <c r="H802" s="229">
        <v>-72.87</v>
      </c>
      <c r="I802" s="230"/>
      <c r="J802" s="225"/>
      <c r="K802" s="225"/>
      <c r="L802" s="231"/>
      <c r="M802" s="232"/>
      <c r="N802" s="233"/>
      <c r="O802" s="233"/>
      <c r="P802" s="233"/>
      <c r="Q802" s="233"/>
      <c r="R802" s="233"/>
      <c r="S802" s="233"/>
      <c r="T802" s="234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5" t="s">
        <v>143</v>
      </c>
      <c r="AU802" s="235" t="s">
        <v>88</v>
      </c>
      <c r="AV802" s="13" t="s">
        <v>88</v>
      </c>
      <c r="AW802" s="13" t="s">
        <v>37</v>
      </c>
      <c r="AX802" s="13" t="s">
        <v>78</v>
      </c>
      <c r="AY802" s="235" t="s">
        <v>133</v>
      </c>
    </row>
    <row r="803" spans="1:51" s="15" customFormat="1" ht="12">
      <c r="A803" s="15"/>
      <c r="B803" s="246"/>
      <c r="C803" s="247"/>
      <c r="D803" s="226" t="s">
        <v>143</v>
      </c>
      <c r="E803" s="248" t="s">
        <v>19</v>
      </c>
      <c r="F803" s="249" t="s">
        <v>146</v>
      </c>
      <c r="G803" s="247"/>
      <c r="H803" s="250">
        <v>640.4699999999999</v>
      </c>
      <c r="I803" s="251"/>
      <c r="J803" s="247"/>
      <c r="K803" s="247"/>
      <c r="L803" s="252"/>
      <c r="M803" s="253"/>
      <c r="N803" s="254"/>
      <c r="O803" s="254"/>
      <c r="P803" s="254"/>
      <c r="Q803" s="254"/>
      <c r="R803" s="254"/>
      <c r="S803" s="254"/>
      <c r="T803" s="25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56" t="s">
        <v>143</v>
      </c>
      <c r="AU803" s="256" t="s">
        <v>88</v>
      </c>
      <c r="AV803" s="15" t="s">
        <v>140</v>
      </c>
      <c r="AW803" s="15" t="s">
        <v>37</v>
      </c>
      <c r="AX803" s="15" t="s">
        <v>86</v>
      </c>
      <c r="AY803" s="256" t="s">
        <v>133</v>
      </c>
    </row>
    <row r="804" spans="1:65" s="2" customFormat="1" ht="37.8" customHeight="1">
      <c r="A804" s="40"/>
      <c r="B804" s="41"/>
      <c r="C804" s="206" t="s">
        <v>549</v>
      </c>
      <c r="D804" s="206" t="s">
        <v>135</v>
      </c>
      <c r="E804" s="207" t="s">
        <v>1010</v>
      </c>
      <c r="F804" s="208" t="s">
        <v>1011</v>
      </c>
      <c r="G804" s="209" t="s">
        <v>338</v>
      </c>
      <c r="H804" s="210">
        <v>8966.58</v>
      </c>
      <c r="I804" s="211"/>
      <c r="J804" s="212">
        <f>ROUND(I804*H804,2)</f>
        <v>0</v>
      </c>
      <c r="K804" s="208" t="s">
        <v>139</v>
      </c>
      <c r="L804" s="46"/>
      <c r="M804" s="213" t="s">
        <v>19</v>
      </c>
      <c r="N804" s="214" t="s">
        <v>49</v>
      </c>
      <c r="O804" s="86"/>
      <c r="P804" s="215">
        <f>O804*H804</f>
        <v>0</v>
      </c>
      <c r="Q804" s="215">
        <v>0</v>
      </c>
      <c r="R804" s="215">
        <f>Q804*H804</f>
        <v>0</v>
      </c>
      <c r="S804" s="215">
        <v>0</v>
      </c>
      <c r="T804" s="216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17" t="s">
        <v>140</v>
      </c>
      <c r="AT804" s="217" t="s">
        <v>135</v>
      </c>
      <c r="AU804" s="217" t="s">
        <v>88</v>
      </c>
      <c r="AY804" s="19" t="s">
        <v>133</v>
      </c>
      <c r="BE804" s="218">
        <f>IF(N804="základní",J804,0)</f>
        <v>0</v>
      </c>
      <c r="BF804" s="218">
        <f>IF(N804="snížená",J804,0)</f>
        <v>0</v>
      </c>
      <c r="BG804" s="218">
        <f>IF(N804="zákl. přenesená",J804,0)</f>
        <v>0</v>
      </c>
      <c r="BH804" s="218">
        <f>IF(N804="sníž. přenesená",J804,0)</f>
        <v>0</v>
      </c>
      <c r="BI804" s="218">
        <f>IF(N804="nulová",J804,0)</f>
        <v>0</v>
      </c>
      <c r="BJ804" s="19" t="s">
        <v>86</v>
      </c>
      <c r="BK804" s="218">
        <f>ROUND(I804*H804,2)</f>
        <v>0</v>
      </c>
      <c r="BL804" s="19" t="s">
        <v>140</v>
      </c>
      <c r="BM804" s="217" t="s">
        <v>1012</v>
      </c>
    </row>
    <row r="805" spans="1:47" s="2" customFormat="1" ht="12">
      <c r="A805" s="40"/>
      <c r="B805" s="41"/>
      <c r="C805" s="42"/>
      <c r="D805" s="219" t="s">
        <v>141</v>
      </c>
      <c r="E805" s="42"/>
      <c r="F805" s="220" t="s">
        <v>1013</v>
      </c>
      <c r="G805" s="42"/>
      <c r="H805" s="42"/>
      <c r="I805" s="221"/>
      <c r="J805" s="42"/>
      <c r="K805" s="42"/>
      <c r="L805" s="46"/>
      <c r="M805" s="222"/>
      <c r="N805" s="223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141</v>
      </c>
      <c r="AU805" s="19" t="s">
        <v>88</v>
      </c>
    </row>
    <row r="806" spans="1:51" s="13" customFormat="1" ht="12">
      <c r="A806" s="13"/>
      <c r="B806" s="224"/>
      <c r="C806" s="225"/>
      <c r="D806" s="226" t="s">
        <v>143</v>
      </c>
      <c r="E806" s="227" t="s">
        <v>19</v>
      </c>
      <c r="F806" s="228" t="s">
        <v>1014</v>
      </c>
      <c r="G806" s="225"/>
      <c r="H806" s="229">
        <v>8966.58</v>
      </c>
      <c r="I806" s="230"/>
      <c r="J806" s="225"/>
      <c r="K806" s="225"/>
      <c r="L806" s="231"/>
      <c r="M806" s="232"/>
      <c r="N806" s="233"/>
      <c r="O806" s="233"/>
      <c r="P806" s="233"/>
      <c r="Q806" s="233"/>
      <c r="R806" s="233"/>
      <c r="S806" s="233"/>
      <c r="T806" s="23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5" t="s">
        <v>143</v>
      </c>
      <c r="AU806" s="235" t="s">
        <v>88</v>
      </c>
      <c r="AV806" s="13" t="s">
        <v>88</v>
      </c>
      <c r="AW806" s="13" t="s">
        <v>37</v>
      </c>
      <c r="AX806" s="13" t="s">
        <v>78</v>
      </c>
      <c r="AY806" s="235" t="s">
        <v>133</v>
      </c>
    </row>
    <row r="807" spans="1:51" s="15" customFormat="1" ht="12">
      <c r="A807" s="15"/>
      <c r="B807" s="246"/>
      <c r="C807" s="247"/>
      <c r="D807" s="226" t="s">
        <v>143</v>
      </c>
      <c r="E807" s="248" t="s">
        <v>19</v>
      </c>
      <c r="F807" s="249" t="s">
        <v>146</v>
      </c>
      <c r="G807" s="247"/>
      <c r="H807" s="250">
        <v>8966.58</v>
      </c>
      <c r="I807" s="251"/>
      <c r="J807" s="247"/>
      <c r="K807" s="247"/>
      <c r="L807" s="252"/>
      <c r="M807" s="253"/>
      <c r="N807" s="254"/>
      <c r="O807" s="254"/>
      <c r="P807" s="254"/>
      <c r="Q807" s="254"/>
      <c r="R807" s="254"/>
      <c r="S807" s="254"/>
      <c r="T807" s="25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56" t="s">
        <v>143</v>
      </c>
      <c r="AU807" s="256" t="s">
        <v>88</v>
      </c>
      <c r="AV807" s="15" t="s">
        <v>140</v>
      </c>
      <c r="AW807" s="15" t="s">
        <v>37</v>
      </c>
      <c r="AX807" s="15" t="s">
        <v>86</v>
      </c>
      <c r="AY807" s="256" t="s">
        <v>133</v>
      </c>
    </row>
    <row r="808" spans="1:65" s="2" customFormat="1" ht="21.75" customHeight="1">
      <c r="A808" s="40"/>
      <c r="B808" s="41"/>
      <c r="C808" s="206" t="s">
        <v>1015</v>
      </c>
      <c r="D808" s="206" t="s">
        <v>135</v>
      </c>
      <c r="E808" s="207" t="s">
        <v>1016</v>
      </c>
      <c r="F808" s="208" t="s">
        <v>1017</v>
      </c>
      <c r="G808" s="209" t="s">
        <v>338</v>
      </c>
      <c r="H808" s="210">
        <v>640.47</v>
      </c>
      <c r="I808" s="211"/>
      <c r="J808" s="212">
        <f>ROUND(I808*H808,2)</f>
        <v>0</v>
      </c>
      <c r="K808" s="208" t="s">
        <v>139</v>
      </c>
      <c r="L808" s="46"/>
      <c r="M808" s="213" t="s">
        <v>19</v>
      </c>
      <c r="N808" s="214" t="s">
        <v>49</v>
      </c>
      <c r="O808" s="86"/>
      <c r="P808" s="215">
        <f>O808*H808</f>
        <v>0</v>
      </c>
      <c r="Q808" s="215">
        <v>0</v>
      </c>
      <c r="R808" s="215">
        <f>Q808*H808</f>
        <v>0</v>
      </c>
      <c r="S808" s="215">
        <v>0</v>
      </c>
      <c r="T808" s="216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17" t="s">
        <v>140</v>
      </c>
      <c r="AT808" s="217" t="s">
        <v>135</v>
      </c>
      <c r="AU808" s="217" t="s">
        <v>88</v>
      </c>
      <c r="AY808" s="19" t="s">
        <v>133</v>
      </c>
      <c r="BE808" s="218">
        <f>IF(N808="základní",J808,0)</f>
        <v>0</v>
      </c>
      <c r="BF808" s="218">
        <f>IF(N808="snížená",J808,0)</f>
        <v>0</v>
      </c>
      <c r="BG808" s="218">
        <f>IF(N808="zákl. přenesená",J808,0)</f>
        <v>0</v>
      </c>
      <c r="BH808" s="218">
        <f>IF(N808="sníž. přenesená",J808,0)</f>
        <v>0</v>
      </c>
      <c r="BI808" s="218">
        <f>IF(N808="nulová",J808,0)</f>
        <v>0</v>
      </c>
      <c r="BJ808" s="19" t="s">
        <v>86</v>
      </c>
      <c r="BK808" s="218">
        <f>ROUND(I808*H808,2)</f>
        <v>0</v>
      </c>
      <c r="BL808" s="19" t="s">
        <v>140</v>
      </c>
      <c r="BM808" s="217" t="s">
        <v>1018</v>
      </c>
    </row>
    <row r="809" spans="1:47" s="2" customFormat="1" ht="12">
      <c r="A809" s="40"/>
      <c r="B809" s="41"/>
      <c r="C809" s="42"/>
      <c r="D809" s="219" t="s">
        <v>141</v>
      </c>
      <c r="E809" s="42"/>
      <c r="F809" s="220" t="s">
        <v>1019</v>
      </c>
      <c r="G809" s="42"/>
      <c r="H809" s="42"/>
      <c r="I809" s="221"/>
      <c r="J809" s="42"/>
      <c r="K809" s="42"/>
      <c r="L809" s="46"/>
      <c r="M809" s="222"/>
      <c r="N809" s="223"/>
      <c r="O809" s="86"/>
      <c r="P809" s="86"/>
      <c r="Q809" s="86"/>
      <c r="R809" s="86"/>
      <c r="S809" s="86"/>
      <c r="T809" s="87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T809" s="19" t="s">
        <v>141</v>
      </c>
      <c r="AU809" s="19" t="s">
        <v>88</v>
      </c>
    </row>
    <row r="810" spans="1:51" s="13" customFormat="1" ht="12">
      <c r="A810" s="13"/>
      <c r="B810" s="224"/>
      <c r="C810" s="225"/>
      <c r="D810" s="226" t="s">
        <v>143</v>
      </c>
      <c r="E810" s="227" t="s">
        <v>19</v>
      </c>
      <c r="F810" s="228" t="s">
        <v>1020</v>
      </c>
      <c r="G810" s="225"/>
      <c r="H810" s="229">
        <v>640.47</v>
      </c>
      <c r="I810" s="230"/>
      <c r="J810" s="225"/>
      <c r="K810" s="225"/>
      <c r="L810" s="231"/>
      <c r="M810" s="232"/>
      <c r="N810" s="233"/>
      <c r="O810" s="233"/>
      <c r="P810" s="233"/>
      <c r="Q810" s="233"/>
      <c r="R810" s="233"/>
      <c r="S810" s="233"/>
      <c r="T810" s="23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5" t="s">
        <v>143</v>
      </c>
      <c r="AU810" s="235" t="s">
        <v>88</v>
      </c>
      <c r="AV810" s="13" t="s">
        <v>88</v>
      </c>
      <c r="AW810" s="13" t="s">
        <v>37</v>
      </c>
      <c r="AX810" s="13" t="s">
        <v>78</v>
      </c>
      <c r="AY810" s="235" t="s">
        <v>133</v>
      </c>
    </row>
    <row r="811" spans="1:51" s="15" customFormat="1" ht="12">
      <c r="A811" s="15"/>
      <c r="B811" s="246"/>
      <c r="C811" s="247"/>
      <c r="D811" s="226" t="s">
        <v>143</v>
      </c>
      <c r="E811" s="248" t="s">
        <v>19</v>
      </c>
      <c r="F811" s="249" t="s">
        <v>146</v>
      </c>
      <c r="G811" s="247"/>
      <c r="H811" s="250">
        <v>640.47</v>
      </c>
      <c r="I811" s="251"/>
      <c r="J811" s="247"/>
      <c r="K811" s="247"/>
      <c r="L811" s="252"/>
      <c r="M811" s="253"/>
      <c r="N811" s="254"/>
      <c r="O811" s="254"/>
      <c r="P811" s="254"/>
      <c r="Q811" s="254"/>
      <c r="R811" s="254"/>
      <c r="S811" s="254"/>
      <c r="T811" s="25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56" t="s">
        <v>143</v>
      </c>
      <c r="AU811" s="256" t="s">
        <v>88</v>
      </c>
      <c r="AV811" s="15" t="s">
        <v>140</v>
      </c>
      <c r="AW811" s="15" t="s">
        <v>37</v>
      </c>
      <c r="AX811" s="15" t="s">
        <v>86</v>
      </c>
      <c r="AY811" s="256" t="s">
        <v>133</v>
      </c>
    </row>
    <row r="812" spans="1:65" s="2" customFormat="1" ht="24.15" customHeight="1">
      <c r="A812" s="40"/>
      <c r="B812" s="41"/>
      <c r="C812" s="206" t="s">
        <v>447</v>
      </c>
      <c r="D812" s="206" t="s">
        <v>135</v>
      </c>
      <c r="E812" s="207" t="s">
        <v>1021</v>
      </c>
      <c r="F812" s="208" t="s">
        <v>1022</v>
      </c>
      <c r="G812" s="209" t="s">
        <v>338</v>
      </c>
      <c r="H812" s="210">
        <v>270.94</v>
      </c>
      <c r="I812" s="211"/>
      <c r="J812" s="212">
        <f>ROUND(I812*H812,2)</f>
        <v>0</v>
      </c>
      <c r="K812" s="208" t="s">
        <v>139</v>
      </c>
      <c r="L812" s="46"/>
      <c r="M812" s="213" t="s">
        <v>19</v>
      </c>
      <c r="N812" s="214" t="s">
        <v>49</v>
      </c>
      <c r="O812" s="86"/>
      <c r="P812" s="215">
        <f>O812*H812</f>
        <v>0</v>
      </c>
      <c r="Q812" s="215">
        <v>0</v>
      </c>
      <c r="R812" s="215">
        <f>Q812*H812</f>
        <v>0</v>
      </c>
      <c r="S812" s="215">
        <v>0</v>
      </c>
      <c r="T812" s="216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17" t="s">
        <v>140</v>
      </c>
      <c r="AT812" s="217" t="s">
        <v>135</v>
      </c>
      <c r="AU812" s="217" t="s">
        <v>88</v>
      </c>
      <c r="AY812" s="19" t="s">
        <v>133</v>
      </c>
      <c r="BE812" s="218">
        <f>IF(N812="základní",J812,0)</f>
        <v>0</v>
      </c>
      <c r="BF812" s="218">
        <f>IF(N812="snížená",J812,0)</f>
        <v>0</v>
      </c>
      <c r="BG812" s="218">
        <f>IF(N812="zákl. přenesená",J812,0)</f>
        <v>0</v>
      </c>
      <c r="BH812" s="218">
        <f>IF(N812="sníž. přenesená",J812,0)</f>
        <v>0</v>
      </c>
      <c r="BI812" s="218">
        <f>IF(N812="nulová",J812,0)</f>
        <v>0</v>
      </c>
      <c r="BJ812" s="19" t="s">
        <v>86</v>
      </c>
      <c r="BK812" s="218">
        <f>ROUND(I812*H812,2)</f>
        <v>0</v>
      </c>
      <c r="BL812" s="19" t="s">
        <v>140</v>
      </c>
      <c r="BM812" s="217" t="s">
        <v>1023</v>
      </c>
    </row>
    <row r="813" spans="1:47" s="2" customFormat="1" ht="12">
      <c r="A813" s="40"/>
      <c r="B813" s="41"/>
      <c r="C813" s="42"/>
      <c r="D813" s="219" t="s">
        <v>141</v>
      </c>
      <c r="E813" s="42"/>
      <c r="F813" s="220" t="s">
        <v>1024</v>
      </c>
      <c r="G813" s="42"/>
      <c r="H813" s="42"/>
      <c r="I813" s="221"/>
      <c r="J813" s="42"/>
      <c r="K813" s="42"/>
      <c r="L813" s="46"/>
      <c r="M813" s="222"/>
      <c r="N813" s="223"/>
      <c r="O813" s="86"/>
      <c r="P813" s="86"/>
      <c r="Q813" s="86"/>
      <c r="R813" s="86"/>
      <c r="S813" s="86"/>
      <c r="T813" s="87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9" t="s">
        <v>141</v>
      </c>
      <c r="AU813" s="19" t="s">
        <v>88</v>
      </c>
    </row>
    <row r="814" spans="1:51" s="14" customFormat="1" ht="12">
      <c r="A814" s="14"/>
      <c r="B814" s="236"/>
      <c r="C814" s="237"/>
      <c r="D814" s="226" t="s">
        <v>143</v>
      </c>
      <c r="E814" s="238" t="s">
        <v>19</v>
      </c>
      <c r="F814" s="239" t="s">
        <v>1025</v>
      </c>
      <c r="G814" s="237"/>
      <c r="H814" s="238" t="s">
        <v>19</v>
      </c>
      <c r="I814" s="240"/>
      <c r="J814" s="237"/>
      <c r="K814" s="237"/>
      <c r="L814" s="241"/>
      <c r="M814" s="242"/>
      <c r="N814" s="243"/>
      <c r="O814" s="243"/>
      <c r="P814" s="243"/>
      <c r="Q814" s="243"/>
      <c r="R814" s="243"/>
      <c r="S814" s="243"/>
      <c r="T814" s="24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5" t="s">
        <v>143</v>
      </c>
      <c r="AU814" s="245" t="s">
        <v>88</v>
      </c>
      <c r="AV814" s="14" t="s">
        <v>86</v>
      </c>
      <c r="AW814" s="14" t="s">
        <v>37</v>
      </c>
      <c r="AX814" s="14" t="s">
        <v>78</v>
      </c>
      <c r="AY814" s="245" t="s">
        <v>133</v>
      </c>
    </row>
    <row r="815" spans="1:51" s="13" customFormat="1" ht="12">
      <c r="A815" s="13"/>
      <c r="B815" s="224"/>
      <c r="C815" s="225"/>
      <c r="D815" s="226" t="s">
        <v>143</v>
      </c>
      <c r="E815" s="227" t="s">
        <v>19</v>
      </c>
      <c r="F815" s="228" t="s">
        <v>1026</v>
      </c>
      <c r="G815" s="225"/>
      <c r="H815" s="229">
        <v>270.94</v>
      </c>
      <c r="I815" s="230"/>
      <c r="J815" s="225"/>
      <c r="K815" s="225"/>
      <c r="L815" s="231"/>
      <c r="M815" s="232"/>
      <c r="N815" s="233"/>
      <c r="O815" s="233"/>
      <c r="P815" s="233"/>
      <c r="Q815" s="233"/>
      <c r="R815" s="233"/>
      <c r="S815" s="233"/>
      <c r="T815" s="234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5" t="s">
        <v>143</v>
      </c>
      <c r="AU815" s="235" t="s">
        <v>88</v>
      </c>
      <c r="AV815" s="13" t="s">
        <v>88</v>
      </c>
      <c r="AW815" s="13" t="s">
        <v>37</v>
      </c>
      <c r="AX815" s="13" t="s">
        <v>78</v>
      </c>
      <c r="AY815" s="235" t="s">
        <v>133</v>
      </c>
    </row>
    <row r="816" spans="1:51" s="15" customFormat="1" ht="12">
      <c r="A816" s="15"/>
      <c r="B816" s="246"/>
      <c r="C816" s="247"/>
      <c r="D816" s="226" t="s">
        <v>143</v>
      </c>
      <c r="E816" s="248" t="s">
        <v>19</v>
      </c>
      <c r="F816" s="249" t="s">
        <v>146</v>
      </c>
      <c r="G816" s="247"/>
      <c r="H816" s="250">
        <v>270.94</v>
      </c>
      <c r="I816" s="251"/>
      <c r="J816" s="247"/>
      <c r="K816" s="247"/>
      <c r="L816" s="252"/>
      <c r="M816" s="253"/>
      <c r="N816" s="254"/>
      <c r="O816" s="254"/>
      <c r="P816" s="254"/>
      <c r="Q816" s="254"/>
      <c r="R816" s="254"/>
      <c r="S816" s="254"/>
      <c r="T816" s="25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56" t="s">
        <v>143</v>
      </c>
      <c r="AU816" s="256" t="s">
        <v>88</v>
      </c>
      <c r="AV816" s="15" t="s">
        <v>140</v>
      </c>
      <c r="AW816" s="15" t="s">
        <v>37</v>
      </c>
      <c r="AX816" s="15" t="s">
        <v>86</v>
      </c>
      <c r="AY816" s="256" t="s">
        <v>133</v>
      </c>
    </row>
    <row r="817" spans="1:65" s="2" customFormat="1" ht="24.15" customHeight="1">
      <c r="A817" s="40"/>
      <c r="B817" s="41"/>
      <c r="C817" s="206" t="s">
        <v>1027</v>
      </c>
      <c r="D817" s="206" t="s">
        <v>135</v>
      </c>
      <c r="E817" s="207" t="s">
        <v>1021</v>
      </c>
      <c r="F817" s="208" t="s">
        <v>1022</v>
      </c>
      <c r="G817" s="209" t="s">
        <v>338</v>
      </c>
      <c r="H817" s="210">
        <v>333.49</v>
      </c>
      <c r="I817" s="211"/>
      <c r="J817" s="212">
        <f>ROUND(I817*H817,2)</f>
        <v>0</v>
      </c>
      <c r="K817" s="208" t="s">
        <v>139</v>
      </c>
      <c r="L817" s="46"/>
      <c r="M817" s="213" t="s">
        <v>19</v>
      </c>
      <c r="N817" s="214" t="s">
        <v>49</v>
      </c>
      <c r="O817" s="86"/>
      <c r="P817" s="215">
        <f>O817*H817</f>
        <v>0</v>
      </c>
      <c r="Q817" s="215">
        <v>0</v>
      </c>
      <c r="R817" s="215">
        <f>Q817*H817</f>
        <v>0</v>
      </c>
      <c r="S817" s="215">
        <v>0</v>
      </c>
      <c r="T817" s="216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17" t="s">
        <v>140</v>
      </c>
      <c r="AT817" s="217" t="s">
        <v>135</v>
      </c>
      <c r="AU817" s="217" t="s">
        <v>88</v>
      </c>
      <c r="AY817" s="19" t="s">
        <v>133</v>
      </c>
      <c r="BE817" s="218">
        <f>IF(N817="základní",J817,0)</f>
        <v>0</v>
      </c>
      <c r="BF817" s="218">
        <f>IF(N817="snížená",J817,0)</f>
        <v>0</v>
      </c>
      <c r="BG817" s="218">
        <f>IF(N817="zákl. přenesená",J817,0)</f>
        <v>0</v>
      </c>
      <c r="BH817" s="218">
        <f>IF(N817="sníž. přenesená",J817,0)</f>
        <v>0</v>
      </c>
      <c r="BI817" s="218">
        <f>IF(N817="nulová",J817,0)</f>
        <v>0</v>
      </c>
      <c r="BJ817" s="19" t="s">
        <v>86</v>
      </c>
      <c r="BK817" s="218">
        <f>ROUND(I817*H817,2)</f>
        <v>0</v>
      </c>
      <c r="BL817" s="19" t="s">
        <v>140</v>
      </c>
      <c r="BM817" s="217" t="s">
        <v>1028</v>
      </c>
    </row>
    <row r="818" spans="1:47" s="2" customFormat="1" ht="12">
      <c r="A818" s="40"/>
      <c r="B818" s="41"/>
      <c r="C818" s="42"/>
      <c r="D818" s="219" t="s">
        <v>141</v>
      </c>
      <c r="E818" s="42"/>
      <c r="F818" s="220" t="s">
        <v>1024</v>
      </c>
      <c r="G818" s="42"/>
      <c r="H818" s="42"/>
      <c r="I818" s="221"/>
      <c r="J818" s="42"/>
      <c r="K818" s="42"/>
      <c r="L818" s="46"/>
      <c r="M818" s="222"/>
      <c r="N818" s="223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141</v>
      </c>
      <c r="AU818" s="19" t="s">
        <v>88</v>
      </c>
    </row>
    <row r="819" spans="1:51" s="14" customFormat="1" ht="12">
      <c r="A819" s="14"/>
      <c r="B819" s="236"/>
      <c r="C819" s="237"/>
      <c r="D819" s="226" t="s">
        <v>143</v>
      </c>
      <c r="E819" s="238" t="s">
        <v>19</v>
      </c>
      <c r="F819" s="239" t="s">
        <v>1029</v>
      </c>
      <c r="G819" s="237"/>
      <c r="H819" s="238" t="s">
        <v>19</v>
      </c>
      <c r="I819" s="240"/>
      <c r="J819" s="237"/>
      <c r="K819" s="237"/>
      <c r="L819" s="241"/>
      <c r="M819" s="242"/>
      <c r="N819" s="243"/>
      <c r="O819" s="243"/>
      <c r="P819" s="243"/>
      <c r="Q819" s="243"/>
      <c r="R819" s="243"/>
      <c r="S819" s="243"/>
      <c r="T819" s="24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5" t="s">
        <v>143</v>
      </c>
      <c r="AU819" s="245" t="s">
        <v>88</v>
      </c>
      <c r="AV819" s="14" t="s">
        <v>86</v>
      </c>
      <c r="AW819" s="14" t="s">
        <v>37</v>
      </c>
      <c r="AX819" s="14" t="s">
        <v>78</v>
      </c>
      <c r="AY819" s="245" t="s">
        <v>133</v>
      </c>
    </row>
    <row r="820" spans="1:51" s="13" customFormat="1" ht="12">
      <c r="A820" s="13"/>
      <c r="B820" s="224"/>
      <c r="C820" s="225"/>
      <c r="D820" s="226" t="s">
        <v>143</v>
      </c>
      <c r="E820" s="227" t="s">
        <v>19</v>
      </c>
      <c r="F820" s="228" t="s">
        <v>1030</v>
      </c>
      <c r="G820" s="225"/>
      <c r="H820" s="229">
        <v>72.5</v>
      </c>
      <c r="I820" s="230"/>
      <c r="J820" s="225"/>
      <c r="K820" s="225"/>
      <c r="L820" s="231"/>
      <c r="M820" s="232"/>
      <c r="N820" s="233"/>
      <c r="O820" s="233"/>
      <c r="P820" s="233"/>
      <c r="Q820" s="233"/>
      <c r="R820" s="233"/>
      <c r="S820" s="233"/>
      <c r="T820" s="234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5" t="s">
        <v>143</v>
      </c>
      <c r="AU820" s="235" t="s">
        <v>88</v>
      </c>
      <c r="AV820" s="13" t="s">
        <v>88</v>
      </c>
      <c r="AW820" s="13" t="s">
        <v>37</v>
      </c>
      <c r="AX820" s="13" t="s">
        <v>78</v>
      </c>
      <c r="AY820" s="235" t="s">
        <v>133</v>
      </c>
    </row>
    <row r="821" spans="1:51" s="13" customFormat="1" ht="12">
      <c r="A821" s="13"/>
      <c r="B821" s="224"/>
      <c r="C821" s="225"/>
      <c r="D821" s="226" t="s">
        <v>143</v>
      </c>
      <c r="E821" s="227" t="s">
        <v>19</v>
      </c>
      <c r="F821" s="228" t="s">
        <v>1031</v>
      </c>
      <c r="G821" s="225"/>
      <c r="H821" s="229">
        <v>244.5</v>
      </c>
      <c r="I821" s="230"/>
      <c r="J821" s="225"/>
      <c r="K821" s="225"/>
      <c r="L821" s="231"/>
      <c r="M821" s="232"/>
      <c r="N821" s="233"/>
      <c r="O821" s="233"/>
      <c r="P821" s="233"/>
      <c r="Q821" s="233"/>
      <c r="R821" s="233"/>
      <c r="S821" s="233"/>
      <c r="T821" s="23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5" t="s">
        <v>143</v>
      </c>
      <c r="AU821" s="235" t="s">
        <v>88</v>
      </c>
      <c r="AV821" s="13" t="s">
        <v>88</v>
      </c>
      <c r="AW821" s="13" t="s">
        <v>37</v>
      </c>
      <c r="AX821" s="13" t="s">
        <v>78</v>
      </c>
      <c r="AY821" s="235" t="s">
        <v>133</v>
      </c>
    </row>
    <row r="822" spans="1:51" s="13" customFormat="1" ht="12">
      <c r="A822" s="13"/>
      <c r="B822" s="224"/>
      <c r="C822" s="225"/>
      <c r="D822" s="226" t="s">
        <v>143</v>
      </c>
      <c r="E822" s="227" t="s">
        <v>19</v>
      </c>
      <c r="F822" s="228" t="s">
        <v>1032</v>
      </c>
      <c r="G822" s="225"/>
      <c r="H822" s="229">
        <v>16.49</v>
      </c>
      <c r="I822" s="230"/>
      <c r="J822" s="225"/>
      <c r="K822" s="225"/>
      <c r="L822" s="231"/>
      <c r="M822" s="232"/>
      <c r="N822" s="233"/>
      <c r="O822" s="233"/>
      <c r="P822" s="233"/>
      <c r="Q822" s="233"/>
      <c r="R822" s="233"/>
      <c r="S822" s="233"/>
      <c r="T822" s="23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5" t="s">
        <v>143</v>
      </c>
      <c r="AU822" s="235" t="s">
        <v>88</v>
      </c>
      <c r="AV822" s="13" t="s">
        <v>88</v>
      </c>
      <c r="AW822" s="13" t="s">
        <v>37</v>
      </c>
      <c r="AX822" s="13" t="s">
        <v>78</v>
      </c>
      <c r="AY822" s="235" t="s">
        <v>133</v>
      </c>
    </row>
    <row r="823" spans="1:51" s="15" customFormat="1" ht="12">
      <c r="A823" s="15"/>
      <c r="B823" s="246"/>
      <c r="C823" s="247"/>
      <c r="D823" s="226" t="s">
        <v>143</v>
      </c>
      <c r="E823" s="248" t="s">
        <v>19</v>
      </c>
      <c r="F823" s="249" t="s">
        <v>146</v>
      </c>
      <c r="G823" s="247"/>
      <c r="H823" s="250">
        <v>333.49</v>
      </c>
      <c r="I823" s="251"/>
      <c r="J823" s="247"/>
      <c r="K823" s="247"/>
      <c r="L823" s="252"/>
      <c r="M823" s="253"/>
      <c r="N823" s="254"/>
      <c r="O823" s="254"/>
      <c r="P823" s="254"/>
      <c r="Q823" s="254"/>
      <c r="R823" s="254"/>
      <c r="S823" s="254"/>
      <c r="T823" s="25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56" t="s">
        <v>143</v>
      </c>
      <c r="AU823" s="256" t="s">
        <v>88</v>
      </c>
      <c r="AV823" s="15" t="s">
        <v>140</v>
      </c>
      <c r="AW823" s="15" t="s">
        <v>37</v>
      </c>
      <c r="AX823" s="15" t="s">
        <v>86</v>
      </c>
      <c r="AY823" s="256" t="s">
        <v>133</v>
      </c>
    </row>
    <row r="824" spans="1:65" s="2" customFormat="1" ht="24.15" customHeight="1">
      <c r="A824" s="40"/>
      <c r="B824" s="41"/>
      <c r="C824" s="206" t="s">
        <v>558</v>
      </c>
      <c r="D824" s="206" t="s">
        <v>135</v>
      </c>
      <c r="E824" s="207" t="s">
        <v>1021</v>
      </c>
      <c r="F824" s="208" t="s">
        <v>1022</v>
      </c>
      <c r="G824" s="209" t="s">
        <v>338</v>
      </c>
      <c r="H824" s="210">
        <v>21.34</v>
      </c>
      <c r="I824" s="211"/>
      <c r="J824" s="212">
        <f>ROUND(I824*H824,2)</f>
        <v>0</v>
      </c>
      <c r="K824" s="208" t="s">
        <v>139</v>
      </c>
      <c r="L824" s="46"/>
      <c r="M824" s="213" t="s">
        <v>19</v>
      </c>
      <c r="N824" s="214" t="s">
        <v>49</v>
      </c>
      <c r="O824" s="86"/>
      <c r="P824" s="215">
        <f>O824*H824</f>
        <v>0</v>
      </c>
      <c r="Q824" s="215">
        <v>0</v>
      </c>
      <c r="R824" s="215">
        <f>Q824*H824</f>
        <v>0</v>
      </c>
      <c r="S824" s="215">
        <v>0</v>
      </c>
      <c r="T824" s="216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7" t="s">
        <v>140</v>
      </c>
      <c r="AT824" s="217" t="s">
        <v>135</v>
      </c>
      <c r="AU824" s="217" t="s">
        <v>88</v>
      </c>
      <c r="AY824" s="19" t="s">
        <v>133</v>
      </c>
      <c r="BE824" s="218">
        <f>IF(N824="základní",J824,0)</f>
        <v>0</v>
      </c>
      <c r="BF824" s="218">
        <f>IF(N824="snížená",J824,0)</f>
        <v>0</v>
      </c>
      <c r="BG824" s="218">
        <f>IF(N824="zákl. přenesená",J824,0)</f>
        <v>0</v>
      </c>
      <c r="BH824" s="218">
        <f>IF(N824="sníž. přenesená",J824,0)</f>
        <v>0</v>
      </c>
      <c r="BI824" s="218">
        <f>IF(N824="nulová",J824,0)</f>
        <v>0</v>
      </c>
      <c r="BJ824" s="19" t="s">
        <v>86</v>
      </c>
      <c r="BK824" s="218">
        <f>ROUND(I824*H824,2)</f>
        <v>0</v>
      </c>
      <c r="BL824" s="19" t="s">
        <v>140</v>
      </c>
      <c r="BM824" s="217" t="s">
        <v>1033</v>
      </c>
    </row>
    <row r="825" spans="1:47" s="2" customFormat="1" ht="12">
      <c r="A825" s="40"/>
      <c r="B825" s="41"/>
      <c r="C825" s="42"/>
      <c r="D825" s="219" t="s">
        <v>141</v>
      </c>
      <c r="E825" s="42"/>
      <c r="F825" s="220" t="s">
        <v>1024</v>
      </c>
      <c r="G825" s="42"/>
      <c r="H825" s="42"/>
      <c r="I825" s="221"/>
      <c r="J825" s="42"/>
      <c r="K825" s="42"/>
      <c r="L825" s="46"/>
      <c r="M825" s="222"/>
      <c r="N825" s="223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9" t="s">
        <v>141</v>
      </c>
      <c r="AU825" s="19" t="s">
        <v>88</v>
      </c>
    </row>
    <row r="826" spans="1:51" s="13" customFormat="1" ht="12">
      <c r="A826" s="13"/>
      <c r="B826" s="224"/>
      <c r="C826" s="225"/>
      <c r="D826" s="226" t="s">
        <v>143</v>
      </c>
      <c r="E826" s="227" t="s">
        <v>19</v>
      </c>
      <c r="F826" s="228" t="s">
        <v>1034</v>
      </c>
      <c r="G826" s="225"/>
      <c r="H826" s="229">
        <v>21.34</v>
      </c>
      <c r="I826" s="230"/>
      <c r="J826" s="225"/>
      <c r="K826" s="225"/>
      <c r="L826" s="231"/>
      <c r="M826" s="232"/>
      <c r="N826" s="233"/>
      <c r="O826" s="233"/>
      <c r="P826" s="233"/>
      <c r="Q826" s="233"/>
      <c r="R826" s="233"/>
      <c r="S826" s="233"/>
      <c r="T826" s="234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5" t="s">
        <v>143</v>
      </c>
      <c r="AU826" s="235" t="s">
        <v>88</v>
      </c>
      <c r="AV826" s="13" t="s">
        <v>88</v>
      </c>
      <c r="AW826" s="13" t="s">
        <v>37</v>
      </c>
      <c r="AX826" s="13" t="s">
        <v>78</v>
      </c>
      <c r="AY826" s="235" t="s">
        <v>133</v>
      </c>
    </row>
    <row r="827" spans="1:51" s="14" customFormat="1" ht="12">
      <c r="A827" s="14"/>
      <c r="B827" s="236"/>
      <c r="C827" s="237"/>
      <c r="D827" s="226" t="s">
        <v>143</v>
      </c>
      <c r="E827" s="238" t="s">
        <v>19</v>
      </c>
      <c r="F827" s="239" t="s">
        <v>1035</v>
      </c>
      <c r="G827" s="237"/>
      <c r="H827" s="238" t="s">
        <v>19</v>
      </c>
      <c r="I827" s="240"/>
      <c r="J827" s="237"/>
      <c r="K827" s="237"/>
      <c r="L827" s="241"/>
      <c r="M827" s="242"/>
      <c r="N827" s="243"/>
      <c r="O827" s="243"/>
      <c r="P827" s="243"/>
      <c r="Q827" s="243"/>
      <c r="R827" s="243"/>
      <c r="S827" s="243"/>
      <c r="T827" s="24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5" t="s">
        <v>143</v>
      </c>
      <c r="AU827" s="245" t="s">
        <v>88</v>
      </c>
      <c r="AV827" s="14" t="s">
        <v>86</v>
      </c>
      <c r="AW827" s="14" t="s">
        <v>37</v>
      </c>
      <c r="AX827" s="14" t="s">
        <v>78</v>
      </c>
      <c r="AY827" s="245" t="s">
        <v>133</v>
      </c>
    </row>
    <row r="828" spans="1:51" s="15" customFormat="1" ht="12">
      <c r="A828" s="15"/>
      <c r="B828" s="246"/>
      <c r="C828" s="247"/>
      <c r="D828" s="226" t="s">
        <v>143</v>
      </c>
      <c r="E828" s="248" t="s">
        <v>19</v>
      </c>
      <c r="F828" s="249" t="s">
        <v>146</v>
      </c>
      <c r="G828" s="247"/>
      <c r="H828" s="250">
        <v>21.34</v>
      </c>
      <c r="I828" s="251"/>
      <c r="J828" s="247"/>
      <c r="K828" s="247"/>
      <c r="L828" s="252"/>
      <c r="M828" s="253"/>
      <c r="N828" s="254"/>
      <c r="O828" s="254"/>
      <c r="P828" s="254"/>
      <c r="Q828" s="254"/>
      <c r="R828" s="254"/>
      <c r="S828" s="254"/>
      <c r="T828" s="25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T828" s="256" t="s">
        <v>143</v>
      </c>
      <c r="AU828" s="256" t="s">
        <v>88</v>
      </c>
      <c r="AV828" s="15" t="s">
        <v>140</v>
      </c>
      <c r="AW828" s="15" t="s">
        <v>37</v>
      </c>
      <c r="AX828" s="15" t="s">
        <v>86</v>
      </c>
      <c r="AY828" s="256" t="s">
        <v>133</v>
      </c>
    </row>
    <row r="829" spans="1:65" s="2" customFormat="1" ht="24.15" customHeight="1">
      <c r="A829" s="40"/>
      <c r="B829" s="41"/>
      <c r="C829" s="206" t="s">
        <v>1036</v>
      </c>
      <c r="D829" s="206" t="s">
        <v>135</v>
      </c>
      <c r="E829" s="207" t="s">
        <v>1037</v>
      </c>
      <c r="F829" s="208" t="s">
        <v>1038</v>
      </c>
      <c r="G829" s="209" t="s">
        <v>338</v>
      </c>
      <c r="H829" s="210">
        <v>3793.16</v>
      </c>
      <c r="I829" s="211"/>
      <c r="J829" s="212">
        <f>ROUND(I829*H829,2)</f>
        <v>0</v>
      </c>
      <c r="K829" s="208" t="s">
        <v>139</v>
      </c>
      <c r="L829" s="46"/>
      <c r="M829" s="213" t="s">
        <v>19</v>
      </c>
      <c r="N829" s="214" t="s">
        <v>49</v>
      </c>
      <c r="O829" s="86"/>
      <c r="P829" s="215">
        <f>O829*H829</f>
        <v>0</v>
      </c>
      <c r="Q829" s="215">
        <v>0</v>
      </c>
      <c r="R829" s="215">
        <f>Q829*H829</f>
        <v>0</v>
      </c>
      <c r="S829" s="215">
        <v>0</v>
      </c>
      <c r="T829" s="216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17" t="s">
        <v>140</v>
      </c>
      <c r="AT829" s="217" t="s">
        <v>135</v>
      </c>
      <c r="AU829" s="217" t="s">
        <v>88</v>
      </c>
      <c r="AY829" s="19" t="s">
        <v>133</v>
      </c>
      <c r="BE829" s="218">
        <f>IF(N829="základní",J829,0)</f>
        <v>0</v>
      </c>
      <c r="BF829" s="218">
        <f>IF(N829="snížená",J829,0)</f>
        <v>0</v>
      </c>
      <c r="BG829" s="218">
        <f>IF(N829="zákl. přenesená",J829,0)</f>
        <v>0</v>
      </c>
      <c r="BH829" s="218">
        <f>IF(N829="sníž. přenesená",J829,0)</f>
        <v>0</v>
      </c>
      <c r="BI829" s="218">
        <f>IF(N829="nulová",J829,0)</f>
        <v>0</v>
      </c>
      <c r="BJ829" s="19" t="s">
        <v>86</v>
      </c>
      <c r="BK829" s="218">
        <f>ROUND(I829*H829,2)</f>
        <v>0</v>
      </c>
      <c r="BL829" s="19" t="s">
        <v>140</v>
      </c>
      <c r="BM829" s="217" t="s">
        <v>1039</v>
      </c>
    </row>
    <row r="830" spans="1:47" s="2" customFormat="1" ht="12">
      <c r="A830" s="40"/>
      <c r="B830" s="41"/>
      <c r="C830" s="42"/>
      <c r="D830" s="219" t="s">
        <v>141</v>
      </c>
      <c r="E830" s="42"/>
      <c r="F830" s="220" t="s">
        <v>1040</v>
      </c>
      <c r="G830" s="42"/>
      <c r="H830" s="42"/>
      <c r="I830" s="221"/>
      <c r="J830" s="42"/>
      <c r="K830" s="42"/>
      <c r="L830" s="46"/>
      <c r="M830" s="222"/>
      <c r="N830" s="223"/>
      <c r="O830" s="86"/>
      <c r="P830" s="86"/>
      <c r="Q830" s="86"/>
      <c r="R830" s="86"/>
      <c r="S830" s="86"/>
      <c r="T830" s="87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9" t="s">
        <v>141</v>
      </c>
      <c r="AU830" s="19" t="s">
        <v>88</v>
      </c>
    </row>
    <row r="831" spans="1:51" s="13" customFormat="1" ht="12">
      <c r="A831" s="13"/>
      <c r="B831" s="224"/>
      <c r="C831" s="225"/>
      <c r="D831" s="226" t="s">
        <v>143</v>
      </c>
      <c r="E831" s="227" t="s">
        <v>19</v>
      </c>
      <c r="F831" s="228" t="s">
        <v>1041</v>
      </c>
      <c r="G831" s="225"/>
      <c r="H831" s="229">
        <v>3793.16</v>
      </c>
      <c r="I831" s="230"/>
      <c r="J831" s="225"/>
      <c r="K831" s="225"/>
      <c r="L831" s="231"/>
      <c r="M831" s="232"/>
      <c r="N831" s="233"/>
      <c r="O831" s="233"/>
      <c r="P831" s="233"/>
      <c r="Q831" s="233"/>
      <c r="R831" s="233"/>
      <c r="S831" s="233"/>
      <c r="T831" s="23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5" t="s">
        <v>143</v>
      </c>
      <c r="AU831" s="235" t="s">
        <v>88</v>
      </c>
      <c r="AV831" s="13" t="s">
        <v>88</v>
      </c>
      <c r="AW831" s="13" t="s">
        <v>37</v>
      </c>
      <c r="AX831" s="13" t="s">
        <v>78</v>
      </c>
      <c r="AY831" s="235" t="s">
        <v>133</v>
      </c>
    </row>
    <row r="832" spans="1:51" s="14" customFormat="1" ht="12">
      <c r="A832" s="14"/>
      <c r="B832" s="236"/>
      <c r="C832" s="237"/>
      <c r="D832" s="226" t="s">
        <v>143</v>
      </c>
      <c r="E832" s="238" t="s">
        <v>19</v>
      </c>
      <c r="F832" s="239" t="s">
        <v>1042</v>
      </c>
      <c r="G832" s="237"/>
      <c r="H832" s="238" t="s">
        <v>19</v>
      </c>
      <c r="I832" s="240"/>
      <c r="J832" s="237"/>
      <c r="K832" s="237"/>
      <c r="L832" s="241"/>
      <c r="M832" s="242"/>
      <c r="N832" s="243"/>
      <c r="O832" s="243"/>
      <c r="P832" s="243"/>
      <c r="Q832" s="243"/>
      <c r="R832" s="243"/>
      <c r="S832" s="243"/>
      <c r="T832" s="24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5" t="s">
        <v>143</v>
      </c>
      <c r="AU832" s="245" t="s">
        <v>88</v>
      </c>
      <c r="AV832" s="14" t="s">
        <v>86</v>
      </c>
      <c r="AW832" s="14" t="s">
        <v>37</v>
      </c>
      <c r="AX832" s="14" t="s">
        <v>78</v>
      </c>
      <c r="AY832" s="245" t="s">
        <v>133</v>
      </c>
    </row>
    <row r="833" spans="1:51" s="15" customFormat="1" ht="12">
      <c r="A833" s="15"/>
      <c r="B833" s="246"/>
      <c r="C833" s="247"/>
      <c r="D833" s="226" t="s">
        <v>143</v>
      </c>
      <c r="E833" s="248" t="s">
        <v>19</v>
      </c>
      <c r="F833" s="249" t="s">
        <v>146</v>
      </c>
      <c r="G833" s="247"/>
      <c r="H833" s="250">
        <v>3793.16</v>
      </c>
      <c r="I833" s="251"/>
      <c r="J833" s="247"/>
      <c r="K833" s="247"/>
      <c r="L833" s="252"/>
      <c r="M833" s="253"/>
      <c r="N833" s="254"/>
      <c r="O833" s="254"/>
      <c r="P833" s="254"/>
      <c r="Q833" s="254"/>
      <c r="R833" s="254"/>
      <c r="S833" s="254"/>
      <c r="T833" s="25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56" t="s">
        <v>143</v>
      </c>
      <c r="AU833" s="256" t="s">
        <v>88</v>
      </c>
      <c r="AV833" s="15" t="s">
        <v>140</v>
      </c>
      <c r="AW833" s="15" t="s">
        <v>37</v>
      </c>
      <c r="AX833" s="15" t="s">
        <v>86</v>
      </c>
      <c r="AY833" s="256" t="s">
        <v>133</v>
      </c>
    </row>
    <row r="834" spans="1:65" s="2" customFormat="1" ht="24.15" customHeight="1">
      <c r="A834" s="40"/>
      <c r="B834" s="41"/>
      <c r="C834" s="206" t="s">
        <v>564</v>
      </c>
      <c r="D834" s="206" t="s">
        <v>135</v>
      </c>
      <c r="E834" s="207" t="s">
        <v>1037</v>
      </c>
      <c r="F834" s="208" t="s">
        <v>1038</v>
      </c>
      <c r="G834" s="209" t="s">
        <v>338</v>
      </c>
      <c r="H834" s="210">
        <v>4668.86</v>
      </c>
      <c r="I834" s="211"/>
      <c r="J834" s="212">
        <f>ROUND(I834*H834,2)</f>
        <v>0</v>
      </c>
      <c r="K834" s="208" t="s">
        <v>139</v>
      </c>
      <c r="L834" s="46"/>
      <c r="M834" s="213" t="s">
        <v>19</v>
      </c>
      <c r="N834" s="214" t="s">
        <v>49</v>
      </c>
      <c r="O834" s="86"/>
      <c r="P834" s="215">
        <f>O834*H834</f>
        <v>0</v>
      </c>
      <c r="Q834" s="215">
        <v>0</v>
      </c>
      <c r="R834" s="215">
        <f>Q834*H834</f>
        <v>0</v>
      </c>
      <c r="S834" s="215">
        <v>0</v>
      </c>
      <c r="T834" s="216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17" t="s">
        <v>140</v>
      </c>
      <c r="AT834" s="217" t="s">
        <v>135</v>
      </c>
      <c r="AU834" s="217" t="s">
        <v>88</v>
      </c>
      <c r="AY834" s="19" t="s">
        <v>133</v>
      </c>
      <c r="BE834" s="218">
        <f>IF(N834="základní",J834,0)</f>
        <v>0</v>
      </c>
      <c r="BF834" s="218">
        <f>IF(N834="snížená",J834,0)</f>
        <v>0</v>
      </c>
      <c r="BG834" s="218">
        <f>IF(N834="zákl. přenesená",J834,0)</f>
        <v>0</v>
      </c>
      <c r="BH834" s="218">
        <f>IF(N834="sníž. přenesená",J834,0)</f>
        <v>0</v>
      </c>
      <c r="BI834" s="218">
        <f>IF(N834="nulová",J834,0)</f>
        <v>0</v>
      </c>
      <c r="BJ834" s="19" t="s">
        <v>86</v>
      </c>
      <c r="BK834" s="218">
        <f>ROUND(I834*H834,2)</f>
        <v>0</v>
      </c>
      <c r="BL834" s="19" t="s">
        <v>140</v>
      </c>
      <c r="BM834" s="217" t="s">
        <v>1043</v>
      </c>
    </row>
    <row r="835" spans="1:47" s="2" customFormat="1" ht="12">
      <c r="A835" s="40"/>
      <c r="B835" s="41"/>
      <c r="C835" s="42"/>
      <c r="D835" s="219" t="s">
        <v>141</v>
      </c>
      <c r="E835" s="42"/>
      <c r="F835" s="220" t="s">
        <v>1040</v>
      </c>
      <c r="G835" s="42"/>
      <c r="H835" s="42"/>
      <c r="I835" s="221"/>
      <c r="J835" s="42"/>
      <c r="K835" s="42"/>
      <c r="L835" s="46"/>
      <c r="M835" s="222"/>
      <c r="N835" s="223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141</v>
      </c>
      <c r="AU835" s="19" t="s">
        <v>88</v>
      </c>
    </row>
    <row r="836" spans="1:51" s="13" customFormat="1" ht="12">
      <c r="A836" s="13"/>
      <c r="B836" s="224"/>
      <c r="C836" s="225"/>
      <c r="D836" s="226" t="s">
        <v>143</v>
      </c>
      <c r="E836" s="227" t="s">
        <v>19</v>
      </c>
      <c r="F836" s="228" t="s">
        <v>1044</v>
      </c>
      <c r="G836" s="225"/>
      <c r="H836" s="229">
        <v>4668.86</v>
      </c>
      <c r="I836" s="230"/>
      <c r="J836" s="225"/>
      <c r="K836" s="225"/>
      <c r="L836" s="231"/>
      <c r="M836" s="232"/>
      <c r="N836" s="233"/>
      <c r="O836" s="233"/>
      <c r="P836" s="233"/>
      <c r="Q836" s="233"/>
      <c r="R836" s="233"/>
      <c r="S836" s="233"/>
      <c r="T836" s="23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5" t="s">
        <v>143</v>
      </c>
      <c r="AU836" s="235" t="s">
        <v>88</v>
      </c>
      <c r="AV836" s="13" t="s">
        <v>88</v>
      </c>
      <c r="AW836" s="13" t="s">
        <v>37</v>
      </c>
      <c r="AX836" s="13" t="s">
        <v>78</v>
      </c>
      <c r="AY836" s="235" t="s">
        <v>133</v>
      </c>
    </row>
    <row r="837" spans="1:51" s="15" customFormat="1" ht="12">
      <c r="A837" s="15"/>
      <c r="B837" s="246"/>
      <c r="C837" s="247"/>
      <c r="D837" s="226" t="s">
        <v>143</v>
      </c>
      <c r="E837" s="248" t="s">
        <v>19</v>
      </c>
      <c r="F837" s="249" t="s">
        <v>146</v>
      </c>
      <c r="G837" s="247"/>
      <c r="H837" s="250">
        <v>4668.86</v>
      </c>
      <c r="I837" s="251"/>
      <c r="J837" s="247"/>
      <c r="K837" s="247"/>
      <c r="L837" s="252"/>
      <c r="M837" s="253"/>
      <c r="N837" s="254"/>
      <c r="O837" s="254"/>
      <c r="P837" s="254"/>
      <c r="Q837" s="254"/>
      <c r="R837" s="254"/>
      <c r="S837" s="254"/>
      <c r="T837" s="25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T837" s="256" t="s">
        <v>143</v>
      </c>
      <c r="AU837" s="256" t="s">
        <v>88</v>
      </c>
      <c r="AV837" s="15" t="s">
        <v>140</v>
      </c>
      <c r="AW837" s="15" t="s">
        <v>37</v>
      </c>
      <c r="AX837" s="15" t="s">
        <v>86</v>
      </c>
      <c r="AY837" s="256" t="s">
        <v>133</v>
      </c>
    </row>
    <row r="838" spans="1:65" s="2" customFormat="1" ht="24.15" customHeight="1">
      <c r="A838" s="40"/>
      <c r="B838" s="41"/>
      <c r="C838" s="206" t="s">
        <v>1045</v>
      </c>
      <c r="D838" s="206" t="s">
        <v>135</v>
      </c>
      <c r="E838" s="207" t="s">
        <v>1037</v>
      </c>
      <c r="F838" s="208" t="s">
        <v>1038</v>
      </c>
      <c r="G838" s="209" t="s">
        <v>338</v>
      </c>
      <c r="H838" s="210">
        <v>298.76</v>
      </c>
      <c r="I838" s="211"/>
      <c r="J838" s="212">
        <f>ROUND(I838*H838,2)</f>
        <v>0</v>
      </c>
      <c r="K838" s="208" t="s">
        <v>139</v>
      </c>
      <c r="L838" s="46"/>
      <c r="M838" s="213" t="s">
        <v>19</v>
      </c>
      <c r="N838" s="214" t="s">
        <v>49</v>
      </c>
      <c r="O838" s="86"/>
      <c r="P838" s="215">
        <f>O838*H838</f>
        <v>0</v>
      </c>
      <c r="Q838" s="215">
        <v>0</v>
      </c>
      <c r="R838" s="215">
        <f>Q838*H838</f>
        <v>0</v>
      </c>
      <c r="S838" s="215">
        <v>0</v>
      </c>
      <c r="T838" s="216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17" t="s">
        <v>140</v>
      </c>
      <c r="AT838" s="217" t="s">
        <v>135</v>
      </c>
      <c r="AU838" s="217" t="s">
        <v>88</v>
      </c>
      <c r="AY838" s="19" t="s">
        <v>133</v>
      </c>
      <c r="BE838" s="218">
        <f>IF(N838="základní",J838,0)</f>
        <v>0</v>
      </c>
      <c r="BF838" s="218">
        <f>IF(N838="snížená",J838,0)</f>
        <v>0</v>
      </c>
      <c r="BG838" s="218">
        <f>IF(N838="zákl. přenesená",J838,0)</f>
        <v>0</v>
      </c>
      <c r="BH838" s="218">
        <f>IF(N838="sníž. přenesená",J838,0)</f>
        <v>0</v>
      </c>
      <c r="BI838" s="218">
        <f>IF(N838="nulová",J838,0)</f>
        <v>0</v>
      </c>
      <c r="BJ838" s="19" t="s">
        <v>86</v>
      </c>
      <c r="BK838" s="218">
        <f>ROUND(I838*H838,2)</f>
        <v>0</v>
      </c>
      <c r="BL838" s="19" t="s">
        <v>140</v>
      </c>
      <c r="BM838" s="217" t="s">
        <v>1046</v>
      </c>
    </row>
    <row r="839" spans="1:47" s="2" customFormat="1" ht="12">
      <c r="A839" s="40"/>
      <c r="B839" s="41"/>
      <c r="C839" s="42"/>
      <c r="D839" s="219" t="s">
        <v>141</v>
      </c>
      <c r="E839" s="42"/>
      <c r="F839" s="220" t="s">
        <v>1040</v>
      </c>
      <c r="G839" s="42"/>
      <c r="H839" s="42"/>
      <c r="I839" s="221"/>
      <c r="J839" s="42"/>
      <c r="K839" s="42"/>
      <c r="L839" s="46"/>
      <c r="M839" s="222"/>
      <c r="N839" s="223"/>
      <c r="O839" s="86"/>
      <c r="P839" s="86"/>
      <c r="Q839" s="86"/>
      <c r="R839" s="86"/>
      <c r="S839" s="86"/>
      <c r="T839" s="87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T839" s="19" t="s">
        <v>141</v>
      </c>
      <c r="AU839" s="19" t="s">
        <v>88</v>
      </c>
    </row>
    <row r="840" spans="1:51" s="13" customFormat="1" ht="12">
      <c r="A840" s="13"/>
      <c r="B840" s="224"/>
      <c r="C840" s="225"/>
      <c r="D840" s="226" t="s">
        <v>143</v>
      </c>
      <c r="E840" s="227" t="s">
        <v>19</v>
      </c>
      <c r="F840" s="228" t="s">
        <v>1047</v>
      </c>
      <c r="G840" s="225"/>
      <c r="H840" s="229">
        <v>298.76</v>
      </c>
      <c r="I840" s="230"/>
      <c r="J840" s="225"/>
      <c r="K840" s="225"/>
      <c r="L840" s="231"/>
      <c r="M840" s="232"/>
      <c r="N840" s="233"/>
      <c r="O840" s="233"/>
      <c r="P840" s="233"/>
      <c r="Q840" s="233"/>
      <c r="R840" s="233"/>
      <c r="S840" s="233"/>
      <c r="T840" s="234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35" t="s">
        <v>143</v>
      </c>
      <c r="AU840" s="235" t="s">
        <v>88</v>
      </c>
      <c r="AV840" s="13" t="s">
        <v>88</v>
      </c>
      <c r="AW840" s="13" t="s">
        <v>37</v>
      </c>
      <c r="AX840" s="13" t="s">
        <v>78</v>
      </c>
      <c r="AY840" s="235" t="s">
        <v>133</v>
      </c>
    </row>
    <row r="841" spans="1:51" s="15" customFormat="1" ht="12">
      <c r="A841" s="15"/>
      <c r="B841" s="246"/>
      <c r="C841" s="247"/>
      <c r="D841" s="226" t="s">
        <v>143</v>
      </c>
      <c r="E841" s="248" t="s">
        <v>19</v>
      </c>
      <c r="F841" s="249" t="s">
        <v>146</v>
      </c>
      <c r="G841" s="247"/>
      <c r="H841" s="250">
        <v>298.76</v>
      </c>
      <c r="I841" s="251"/>
      <c r="J841" s="247"/>
      <c r="K841" s="247"/>
      <c r="L841" s="252"/>
      <c r="M841" s="253"/>
      <c r="N841" s="254"/>
      <c r="O841" s="254"/>
      <c r="P841" s="254"/>
      <c r="Q841" s="254"/>
      <c r="R841" s="254"/>
      <c r="S841" s="254"/>
      <c r="T841" s="25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56" t="s">
        <v>143</v>
      </c>
      <c r="AU841" s="256" t="s">
        <v>88</v>
      </c>
      <c r="AV841" s="15" t="s">
        <v>140</v>
      </c>
      <c r="AW841" s="15" t="s">
        <v>37</v>
      </c>
      <c r="AX841" s="15" t="s">
        <v>86</v>
      </c>
      <c r="AY841" s="256" t="s">
        <v>133</v>
      </c>
    </row>
    <row r="842" spans="1:65" s="2" customFormat="1" ht="24.15" customHeight="1">
      <c r="A842" s="40"/>
      <c r="B842" s="41"/>
      <c r="C842" s="206" t="s">
        <v>568</v>
      </c>
      <c r="D842" s="206" t="s">
        <v>135</v>
      </c>
      <c r="E842" s="207" t="s">
        <v>1048</v>
      </c>
      <c r="F842" s="208" t="s">
        <v>1049</v>
      </c>
      <c r="G842" s="209" t="s">
        <v>338</v>
      </c>
      <c r="H842" s="210">
        <v>72.87</v>
      </c>
      <c r="I842" s="211"/>
      <c r="J842" s="212">
        <f>ROUND(I842*H842,2)</f>
        <v>0</v>
      </c>
      <c r="K842" s="208" t="s">
        <v>139</v>
      </c>
      <c r="L842" s="46"/>
      <c r="M842" s="213" t="s">
        <v>19</v>
      </c>
      <c r="N842" s="214" t="s">
        <v>49</v>
      </c>
      <c r="O842" s="86"/>
      <c r="P842" s="215">
        <f>O842*H842</f>
        <v>0</v>
      </c>
      <c r="Q842" s="215">
        <v>0</v>
      </c>
      <c r="R842" s="215">
        <f>Q842*H842</f>
        <v>0</v>
      </c>
      <c r="S842" s="215">
        <v>0</v>
      </c>
      <c r="T842" s="216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17" t="s">
        <v>140</v>
      </c>
      <c r="AT842" s="217" t="s">
        <v>135</v>
      </c>
      <c r="AU842" s="217" t="s">
        <v>88</v>
      </c>
      <c r="AY842" s="19" t="s">
        <v>133</v>
      </c>
      <c r="BE842" s="218">
        <f>IF(N842="základní",J842,0)</f>
        <v>0</v>
      </c>
      <c r="BF842" s="218">
        <f>IF(N842="snížená",J842,0)</f>
        <v>0</v>
      </c>
      <c r="BG842" s="218">
        <f>IF(N842="zákl. přenesená",J842,0)</f>
        <v>0</v>
      </c>
      <c r="BH842" s="218">
        <f>IF(N842="sníž. přenesená",J842,0)</f>
        <v>0</v>
      </c>
      <c r="BI842" s="218">
        <f>IF(N842="nulová",J842,0)</f>
        <v>0</v>
      </c>
      <c r="BJ842" s="19" t="s">
        <v>86</v>
      </c>
      <c r="BK842" s="218">
        <f>ROUND(I842*H842,2)</f>
        <v>0</v>
      </c>
      <c r="BL842" s="19" t="s">
        <v>140</v>
      </c>
      <c r="BM842" s="217" t="s">
        <v>1050</v>
      </c>
    </row>
    <row r="843" spans="1:47" s="2" customFormat="1" ht="12">
      <c r="A843" s="40"/>
      <c r="B843" s="41"/>
      <c r="C843" s="42"/>
      <c r="D843" s="219" t="s">
        <v>141</v>
      </c>
      <c r="E843" s="42"/>
      <c r="F843" s="220" t="s">
        <v>1051</v>
      </c>
      <c r="G843" s="42"/>
      <c r="H843" s="42"/>
      <c r="I843" s="221"/>
      <c r="J843" s="42"/>
      <c r="K843" s="42"/>
      <c r="L843" s="46"/>
      <c r="M843" s="222"/>
      <c r="N843" s="223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141</v>
      </c>
      <c r="AU843" s="19" t="s">
        <v>88</v>
      </c>
    </row>
    <row r="844" spans="1:65" s="2" customFormat="1" ht="24.15" customHeight="1">
      <c r="A844" s="40"/>
      <c r="B844" s="41"/>
      <c r="C844" s="206" t="s">
        <v>1052</v>
      </c>
      <c r="D844" s="206" t="s">
        <v>135</v>
      </c>
      <c r="E844" s="207" t="s">
        <v>1053</v>
      </c>
      <c r="F844" s="208" t="s">
        <v>1038</v>
      </c>
      <c r="G844" s="209" t="s">
        <v>338</v>
      </c>
      <c r="H844" s="210">
        <v>1020.18</v>
      </c>
      <c r="I844" s="211"/>
      <c r="J844" s="212">
        <f>ROUND(I844*H844,2)</f>
        <v>0</v>
      </c>
      <c r="K844" s="208" t="s">
        <v>1054</v>
      </c>
      <c r="L844" s="46"/>
      <c r="M844" s="213" t="s">
        <v>19</v>
      </c>
      <c r="N844" s="214" t="s">
        <v>49</v>
      </c>
      <c r="O844" s="86"/>
      <c r="P844" s="215">
        <f>O844*H844</f>
        <v>0</v>
      </c>
      <c r="Q844" s="215">
        <v>0</v>
      </c>
      <c r="R844" s="215">
        <f>Q844*H844</f>
        <v>0</v>
      </c>
      <c r="S844" s="215">
        <v>0</v>
      </c>
      <c r="T844" s="216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17" t="s">
        <v>140</v>
      </c>
      <c r="AT844" s="217" t="s">
        <v>135</v>
      </c>
      <c r="AU844" s="217" t="s">
        <v>88</v>
      </c>
      <c r="AY844" s="19" t="s">
        <v>133</v>
      </c>
      <c r="BE844" s="218">
        <f>IF(N844="základní",J844,0)</f>
        <v>0</v>
      </c>
      <c r="BF844" s="218">
        <f>IF(N844="snížená",J844,0)</f>
        <v>0</v>
      </c>
      <c r="BG844" s="218">
        <f>IF(N844="zákl. přenesená",J844,0)</f>
        <v>0</v>
      </c>
      <c r="BH844" s="218">
        <f>IF(N844="sníž. přenesená",J844,0)</f>
        <v>0</v>
      </c>
      <c r="BI844" s="218">
        <f>IF(N844="nulová",J844,0)</f>
        <v>0</v>
      </c>
      <c r="BJ844" s="19" t="s">
        <v>86</v>
      </c>
      <c r="BK844" s="218">
        <f>ROUND(I844*H844,2)</f>
        <v>0</v>
      </c>
      <c r="BL844" s="19" t="s">
        <v>140</v>
      </c>
      <c r="BM844" s="217" t="s">
        <v>1055</v>
      </c>
    </row>
    <row r="845" spans="1:47" s="2" customFormat="1" ht="12">
      <c r="A845" s="40"/>
      <c r="B845" s="41"/>
      <c r="C845" s="42"/>
      <c r="D845" s="219" t="s">
        <v>141</v>
      </c>
      <c r="E845" s="42"/>
      <c r="F845" s="220" t="s">
        <v>1056</v>
      </c>
      <c r="G845" s="42"/>
      <c r="H845" s="42"/>
      <c r="I845" s="221"/>
      <c r="J845" s="42"/>
      <c r="K845" s="42"/>
      <c r="L845" s="46"/>
      <c r="M845" s="222"/>
      <c r="N845" s="223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141</v>
      </c>
      <c r="AU845" s="19" t="s">
        <v>88</v>
      </c>
    </row>
    <row r="846" spans="1:51" s="13" customFormat="1" ht="12">
      <c r="A846" s="13"/>
      <c r="B846" s="224"/>
      <c r="C846" s="225"/>
      <c r="D846" s="226" t="s">
        <v>143</v>
      </c>
      <c r="E846" s="227" t="s">
        <v>19</v>
      </c>
      <c r="F846" s="228" t="s">
        <v>1057</v>
      </c>
      <c r="G846" s="225"/>
      <c r="H846" s="229">
        <v>1020.18</v>
      </c>
      <c r="I846" s="230"/>
      <c r="J846" s="225"/>
      <c r="K846" s="225"/>
      <c r="L846" s="231"/>
      <c r="M846" s="232"/>
      <c r="N846" s="233"/>
      <c r="O846" s="233"/>
      <c r="P846" s="233"/>
      <c r="Q846" s="233"/>
      <c r="R846" s="233"/>
      <c r="S846" s="233"/>
      <c r="T846" s="23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5" t="s">
        <v>143</v>
      </c>
      <c r="AU846" s="235" t="s">
        <v>88</v>
      </c>
      <c r="AV846" s="13" t="s">
        <v>88</v>
      </c>
      <c r="AW846" s="13" t="s">
        <v>37</v>
      </c>
      <c r="AX846" s="13" t="s">
        <v>78</v>
      </c>
      <c r="AY846" s="235" t="s">
        <v>133</v>
      </c>
    </row>
    <row r="847" spans="1:51" s="15" customFormat="1" ht="12">
      <c r="A847" s="15"/>
      <c r="B847" s="246"/>
      <c r="C847" s="247"/>
      <c r="D847" s="226" t="s">
        <v>143</v>
      </c>
      <c r="E847" s="248" t="s">
        <v>19</v>
      </c>
      <c r="F847" s="249" t="s">
        <v>146</v>
      </c>
      <c r="G847" s="247"/>
      <c r="H847" s="250">
        <v>1020.18</v>
      </c>
      <c r="I847" s="251"/>
      <c r="J847" s="247"/>
      <c r="K847" s="247"/>
      <c r="L847" s="252"/>
      <c r="M847" s="253"/>
      <c r="N847" s="254"/>
      <c r="O847" s="254"/>
      <c r="P847" s="254"/>
      <c r="Q847" s="254"/>
      <c r="R847" s="254"/>
      <c r="S847" s="254"/>
      <c r="T847" s="25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56" t="s">
        <v>143</v>
      </c>
      <c r="AU847" s="256" t="s">
        <v>88</v>
      </c>
      <c r="AV847" s="15" t="s">
        <v>140</v>
      </c>
      <c r="AW847" s="15" t="s">
        <v>37</v>
      </c>
      <c r="AX847" s="15" t="s">
        <v>86</v>
      </c>
      <c r="AY847" s="256" t="s">
        <v>133</v>
      </c>
    </row>
    <row r="848" spans="1:65" s="2" customFormat="1" ht="16.5" customHeight="1">
      <c r="A848" s="40"/>
      <c r="B848" s="41"/>
      <c r="C848" s="206" t="s">
        <v>575</v>
      </c>
      <c r="D848" s="206" t="s">
        <v>135</v>
      </c>
      <c r="E848" s="207" t="s">
        <v>1058</v>
      </c>
      <c r="F848" s="208" t="s">
        <v>1059</v>
      </c>
      <c r="G848" s="209" t="s">
        <v>338</v>
      </c>
      <c r="H848" s="210">
        <v>333.49</v>
      </c>
      <c r="I848" s="211"/>
      <c r="J848" s="212">
        <f>ROUND(I848*H848,2)</f>
        <v>0</v>
      </c>
      <c r="K848" s="208" t="s">
        <v>139</v>
      </c>
      <c r="L848" s="46"/>
      <c r="M848" s="213" t="s">
        <v>19</v>
      </c>
      <c r="N848" s="214" t="s">
        <v>49</v>
      </c>
      <c r="O848" s="86"/>
      <c r="P848" s="215">
        <f>O848*H848</f>
        <v>0</v>
      </c>
      <c r="Q848" s="215">
        <v>0</v>
      </c>
      <c r="R848" s="215">
        <f>Q848*H848</f>
        <v>0</v>
      </c>
      <c r="S848" s="215">
        <v>0</v>
      </c>
      <c r="T848" s="216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17" t="s">
        <v>140</v>
      </c>
      <c r="AT848" s="217" t="s">
        <v>135</v>
      </c>
      <c r="AU848" s="217" t="s">
        <v>88</v>
      </c>
      <c r="AY848" s="19" t="s">
        <v>133</v>
      </c>
      <c r="BE848" s="218">
        <f>IF(N848="základní",J848,0)</f>
        <v>0</v>
      </c>
      <c r="BF848" s="218">
        <f>IF(N848="snížená",J848,0)</f>
        <v>0</v>
      </c>
      <c r="BG848" s="218">
        <f>IF(N848="zákl. přenesená",J848,0)</f>
        <v>0</v>
      </c>
      <c r="BH848" s="218">
        <f>IF(N848="sníž. přenesená",J848,0)</f>
        <v>0</v>
      </c>
      <c r="BI848" s="218">
        <f>IF(N848="nulová",J848,0)</f>
        <v>0</v>
      </c>
      <c r="BJ848" s="19" t="s">
        <v>86</v>
      </c>
      <c r="BK848" s="218">
        <f>ROUND(I848*H848,2)</f>
        <v>0</v>
      </c>
      <c r="BL848" s="19" t="s">
        <v>140</v>
      </c>
      <c r="BM848" s="217" t="s">
        <v>1060</v>
      </c>
    </row>
    <row r="849" spans="1:47" s="2" customFormat="1" ht="12">
      <c r="A849" s="40"/>
      <c r="B849" s="41"/>
      <c r="C849" s="42"/>
      <c r="D849" s="219" t="s">
        <v>141</v>
      </c>
      <c r="E849" s="42"/>
      <c r="F849" s="220" t="s">
        <v>1061</v>
      </c>
      <c r="G849" s="42"/>
      <c r="H849" s="42"/>
      <c r="I849" s="221"/>
      <c r="J849" s="42"/>
      <c r="K849" s="42"/>
      <c r="L849" s="46"/>
      <c r="M849" s="222"/>
      <c r="N849" s="223"/>
      <c r="O849" s="86"/>
      <c r="P849" s="86"/>
      <c r="Q849" s="86"/>
      <c r="R849" s="86"/>
      <c r="S849" s="86"/>
      <c r="T849" s="87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T849" s="19" t="s">
        <v>141</v>
      </c>
      <c r="AU849" s="19" t="s">
        <v>88</v>
      </c>
    </row>
    <row r="850" spans="1:51" s="13" customFormat="1" ht="12">
      <c r="A850" s="13"/>
      <c r="B850" s="224"/>
      <c r="C850" s="225"/>
      <c r="D850" s="226" t="s">
        <v>143</v>
      </c>
      <c r="E850" s="227" t="s">
        <v>19</v>
      </c>
      <c r="F850" s="228" t="s">
        <v>1062</v>
      </c>
      <c r="G850" s="225"/>
      <c r="H850" s="229">
        <v>333.49</v>
      </c>
      <c r="I850" s="230"/>
      <c r="J850" s="225"/>
      <c r="K850" s="225"/>
      <c r="L850" s="231"/>
      <c r="M850" s="232"/>
      <c r="N850" s="233"/>
      <c r="O850" s="233"/>
      <c r="P850" s="233"/>
      <c r="Q850" s="233"/>
      <c r="R850" s="233"/>
      <c r="S850" s="233"/>
      <c r="T850" s="23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5" t="s">
        <v>143</v>
      </c>
      <c r="AU850" s="235" t="s">
        <v>88</v>
      </c>
      <c r="AV850" s="13" t="s">
        <v>88</v>
      </c>
      <c r="AW850" s="13" t="s">
        <v>37</v>
      </c>
      <c r="AX850" s="13" t="s">
        <v>78</v>
      </c>
      <c r="AY850" s="235" t="s">
        <v>133</v>
      </c>
    </row>
    <row r="851" spans="1:51" s="14" customFormat="1" ht="12">
      <c r="A851" s="14"/>
      <c r="B851" s="236"/>
      <c r="C851" s="237"/>
      <c r="D851" s="226" t="s">
        <v>143</v>
      </c>
      <c r="E851" s="238" t="s">
        <v>19</v>
      </c>
      <c r="F851" s="239" t="s">
        <v>1029</v>
      </c>
      <c r="G851" s="237"/>
      <c r="H851" s="238" t="s">
        <v>19</v>
      </c>
      <c r="I851" s="240"/>
      <c r="J851" s="237"/>
      <c r="K851" s="237"/>
      <c r="L851" s="241"/>
      <c r="M851" s="242"/>
      <c r="N851" s="243"/>
      <c r="O851" s="243"/>
      <c r="P851" s="243"/>
      <c r="Q851" s="243"/>
      <c r="R851" s="243"/>
      <c r="S851" s="243"/>
      <c r="T851" s="24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5" t="s">
        <v>143</v>
      </c>
      <c r="AU851" s="245" t="s">
        <v>88</v>
      </c>
      <c r="AV851" s="14" t="s">
        <v>86</v>
      </c>
      <c r="AW851" s="14" t="s">
        <v>37</v>
      </c>
      <c r="AX851" s="14" t="s">
        <v>78</v>
      </c>
      <c r="AY851" s="245" t="s">
        <v>133</v>
      </c>
    </row>
    <row r="852" spans="1:51" s="15" customFormat="1" ht="12">
      <c r="A852" s="15"/>
      <c r="B852" s="246"/>
      <c r="C852" s="247"/>
      <c r="D852" s="226" t="s">
        <v>143</v>
      </c>
      <c r="E852" s="248" t="s">
        <v>19</v>
      </c>
      <c r="F852" s="249" t="s">
        <v>146</v>
      </c>
      <c r="G852" s="247"/>
      <c r="H852" s="250">
        <v>333.49</v>
      </c>
      <c r="I852" s="251"/>
      <c r="J852" s="247"/>
      <c r="K852" s="247"/>
      <c r="L852" s="252"/>
      <c r="M852" s="253"/>
      <c r="N852" s="254"/>
      <c r="O852" s="254"/>
      <c r="P852" s="254"/>
      <c r="Q852" s="254"/>
      <c r="R852" s="254"/>
      <c r="S852" s="254"/>
      <c r="T852" s="25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56" t="s">
        <v>143</v>
      </c>
      <c r="AU852" s="256" t="s">
        <v>88</v>
      </c>
      <c r="AV852" s="15" t="s">
        <v>140</v>
      </c>
      <c r="AW852" s="15" t="s">
        <v>37</v>
      </c>
      <c r="AX852" s="15" t="s">
        <v>86</v>
      </c>
      <c r="AY852" s="256" t="s">
        <v>133</v>
      </c>
    </row>
    <row r="853" spans="1:65" s="2" customFormat="1" ht="16.5" customHeight="1">
      <c r="A853" s="40"/>
      <c r="B853" s="41"/>
      <c r="C853" s="206" t="s">
        <v>1063</v>
      </c>
      <c r="D853" s="206" t="s">
        <v>135</v>
      </c>
      <c r="E853" s="207" t="s">
        <v>1058</v>
      </c>
      <c r="F853" s="208" t="s">
        <v>1059</v>
      </c>
      <c r="G853" s="209" t="s">
        <v>338</v>
      </c>
      <c r="H853" s="210">
        <v>270.94</v>
      </c>
      <c r="I853" s="211"/>
      <c r="J853" s="212">
        <f>ROUND(I853*H853,2)</f>
        <v>0</v>
      </c>
      <c r="K853" s="208" t="s">
        <v>139</v>
      </c>
      <c r="L853" s="46"/>
      <c r="M853" s="213" t="s">
        <v>19</v>
      </c>
      <c r="N853" s="214" t="s">
        <v>49</v>
      </c>
      <c r="O853" s="86"/>
      <c r="P853" s="215">
        <f>O853*H853</f>
        <v>0</v>
      </c>
      <c r="Q853" s="215">
        <v>0</v>
      </c>
      <c r="R853" s="215">
        <f>Q853*H853</f>
        <v>0</v>
      </c>
      <c r="S853" s="215">
        <v>0</v>
      </c>
      <c r="T853" s="216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17" t="s">
        <v>140</v>
      </c>
      <c r="AT853" s="217" t="s">
        <v>135</v>
      </c>
      <c r="AU853" s="217" t="s">
        <v>88</v>
      </c>
      <c r="AY853" s="19" t="s">
        <v>133</v>
      </c>
      <c r="BE853" s="218">
        <f>IF(N853="základní",J853,0)</f>
        <v>0</v>
      </c>
      <c r="BF853" s="218">
        <f>IF(N853="snížená",J853,0)</f>
        <v>0</v>
      </c>
      <c r="BG853" s="218">
        <f>IF(N853="zákl. přenesená",J853,0)</f>
        <v>0</v>
      </c>
      <c r="BH853" s="218">
        <f>IF(N853="sníž. přenesená",J853,0)</f>
        <v>0</v>
      </c>
      <c r="BI853" s="218">
        <f>IF(N853="nulová",J853,0)</f>
        <v>0</v>
      </c>
      <c r="BJ853" s="19" t="s">
        <v>86</v>
      </c>
      <c r="BK853" s="218">
        <f>ROUND(I853*H853,2)</f>
        <v>0</v>
      </c>
      <c r="BL853" s="19" t="s">
        <v>140</v>
      </c>
      <c r="BM853" s="217" t="s">
        <v>1064</v>
      </c>
    </row>
    <row r="854" spans="1:47" s="2" customFormat="1" ht="12">
      <c r="A854" s="40"/>
      <c r="B854" s="41"/>
      <c r="C854" s="42"/>
      <c r="D854" s="219" t="s">
        <v>141</v>
      </c>
      <c r="E854" s="42"/>
      <c r="F854" s="220" t="s">
        <v>1061</v>
      </c>
      <c r="G854" s="42"/>
      <c r="H854" s="42"/>
      <c r="I854" s="221"/>
      <c r="J854" s="42"/>
      <c r="K854" s="42"/>
      <c r="L854" s="46"/>
      <c r="M854" s="222"/>
      <c r="N854" s="223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141</v>
      </c>
      <c r="AU854" s="19" t="s">
        <v>88</v>
      </c>
    </row>
    <row r="855" spans="1:51" s="13" customFormat="1" ht="12">
      <c r="A855" s="13"/>
      <c r="B855" s="224"/>
      <c r="C855" s="225"/>
      <c r="D855" s="226" t="s">
        <v>143</v>
      </c>
      <c r="E855" s="227" t="s">
        <v>19</v>
      </c>
      <c r="F855" s="228" t="s">
        <v>1065</v>
      </c>
      <c r="G855" s="225"/>
      <c r="H855" s="229">
        <v>270.94</v>
      </c>
      <c r="I855" s="230"/>
      <c r="J855" s="225"/>
      <c r="K855" s="225"/>
      <c r="L855" s="231"/>
      <c r="M855" s="232"/>
      <c r="N855" s="233"/>
      <c r="O855" s="233"/>
      <c r="P855" s="233"/>
      <c r="Q855" s="233"/>
      <c r="R855" s="233"/>
      <c r="S855" s="233"/>
      <c r="T855" s="234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5" t="s">
        <v>143</v>
      </c>
      <c r="AU855" s="235" t="s">
        <v>88</v>
      </c>
      <c r="AV855" s="13" t="s">
        <v>88</v>
      </c>
      <c r="AW855" s="13" t="s">
        <v>37</v>
      </c>
      <c r="AX855" s="13" t="s">
        <v>78</v>
      </c>
      <c r="AY855" s="235" t="s">
        <v>133</v>
      </c>
    </row>
    <row r="856" spans="1:51" s="14" customFormat="1" ht="12">
      <c r="A856" s="14"/>
      <c r="B856" s="236"/>
      <c r="C856" s="237"/>
      <c r="D856" s="226" t="s">
        <v>143</v>
      </c>
      <c r="E856" s="238" t="s">
        <v>19</v>
      </c>
      <c r="F856" s="239" t="s">
        <v>1066</v>
      </c>
      <c r="G856" s="237"/>
      <c r="H856" s="238" t="s">
        <v>19</v>
      </c>
      <c r="I856" s="240"/>
      <c r="J856" s="237"/>
      <c r="K856" s="237"/>
      <c r="L856" s="241"/>
      <c r="M856" s="242"/>
      <c r="N856" s="243"/>
      <c r="O856" s="243"/>
      <c r="P856" s="243"/>
      <c r="Q856" s="243"/>
      <c r="R856" s="243"/>
      <c r="S856" s="243"/>
      <c r="T856" s="24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5" t="s">
        <v>143</v>
      </c>
      <c r="AU856" s="245" t="s">
        <v>88</v>
      </c>
      <c r="AV856" s="14" t="s">
        <v>86</v>
      </c>
      <c r="AW856" s="14" t="s">
        <v>37</v>
      </c>
      <c r="AX856" s="14" t="s">
        <v>78</v>
      </c>
      <c r="AY856" s="245" t="s">
        <v>133</v>
      </c>
    </row>
    <row r="857" spans="1:51" s="15" customFormat="1" ht="12">
      <c r="A857" s="15"/>
      <c r="B857" s="246"/>
      <c r="C857" s="247"/>
      <c r="D857" s="226" t="s">
        <v>143</v>
      </c>
      <c r="E857" s="248" t="s">
        <v>19</v>
      </c>
      <c r="F857" s="249" t="s">
        <v>146</v>
      </c>
      <c r="G857" s="247"/>
      <c r="H857" s="250">
        <v>270.94</v>
      </c>
      <c r="I857" s="251"/>
      <c r="J857" s="247"/>
      <c r="K857" s="247"/>
      <c r="L857" s="252"/>
      <c r="M857" s="253"/>
      <c r="N857" s="254"/>
      <c r="O857" s="254"/>
      <c r="P857" s="254"/>
      <c r="Q857" s="254"/>
      <c r="R857" s="254"/>
      <c r="S857" s="254"/>
      <c r="T857" s="25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56" t="s">
        <v>143</v>
      </c>
      <c r="AU857" s="256" t="s">
        <v>88</v>
      </c>
      <c r="AV857" s="15" t="s">
        <v>140</v>
      </c>
      <c r="AW857" s="15" t="s">
        <v>37</v>
      </c>
      <c r="AX857" s="15" t="s">
        <v>86</v>
      </c>
      <c r="AY857" s="256" t="s">
        <v>133</v>
      </c>
    </row>
    <row r="858" spans="1:65" s="2" customFormat="1" ht="16.5" customHeight="1">
      <c r="A858" s="40"/>
      <c r="B858" s="41"/>
      <c r="C858" s="206" t="s">
        <v>579</v>
      </c>
      <c r="D858" s="206" t="s">
        <v>135</v>
      </c>
      <c r="E858" s="207" t="s">
        <v>1067</v>
      </c>
      <c r="F858" s="208" t="s">
        <v>1068</v>
      </c>
      <c r="G858" s="209" t="s">
        <v>338</v>
      </c>
      <c r="H858" s="210">
        <v>72.87</v>
      </c>
      <c r="I858" s="211"/>
      <c r="J858" s="212">
        <f>ROUND(I858*H858,2)</f>
        <v>0</v>
      </c>
      <c r="K858" s="208" t="s">
        <v>139</v>
      </c>
      <c r="L858" s="46"/>
      <c r="M858" s="213" t="s">
        <v>19</v>
      </c>
      <c r="N858" s="214" t="s">
        <v>49</v>
      </c>
      <c r="O858" s="86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17" t="s">
        <v>140</v>
      </c>
      <c r="AT858" s="217" t="s">
        <v>135</v>
      </c>
      <c r="AU858" s="217" t="s">
        <v>88</v>
      </c>
      <c r="AY858" s="19" t="s">
        <v>133</v>
      </c>
      <c r="BE858" s="218">
        <f>IF(N858="základní",J858,0)</f>
        <v>0</v>
      </c>
      <c r="BF858" s="218">
        <f>IF(N858="snížená",J858,0)</f>
        <v>0</v>
      </c>
      <c r="BG858" s="218">
        <f>IF(N858="zákl. přenesená",J858,0)</f>
        <v>0</v>
      </c>
      <c r="BH858" s="218">
        <f>IF(N858="sníž. přenesená",J858,0)</f>
        <v>0</v>
      </c>
      <c r="BI858" s="218">
        <f>IF(N858="nulová",J858,0)</f>
        <v>0</v>
      </c>
      <c r="BJ858" s="19" t="s">
        <v>86</v>
      </c>
      <c r="BK858" s="218">
        <f>ROUND(I858*H858,2)</f>
        <v>0</v>
      </c>
      <c r="BL858" s="19" t="s">
        <v>140</v>
      </c>
      <c r="BM858" s="217" t="s">
        <v>1069</v>
      </c>
    </row>
    <row r="859" spans="1:47" s="2" customFormat="1" ht="12">
      <c r="A859" s="40"/>
      <c r="B859" s="41"/>
      <c r="C859" s="42"/>
      <c r="D859" s="219" t="s">
        <v>141</v>
      </c>
      <c r="E859" s="42"/>
      <c r="F859" s="220" t="s">
        <v>1070</v>
      </c>
      <c r="G859" s="42"/>
      <c r="H859" s="42"/>
      <c r="I859" s="221"/>
      <c r="J859" s="42"/>
      <c r="K859" s="42"/>
      <c r="L859" s="46"/>
      <c r="M859" s="222"/>
      <c r="N859" s="223"/>
      <c r="O859" s="86"/>
      <c r="P859" s="86"/>
      <c r="Q859" s="86"/>
      <c r="R859" s="86"/>
      <c r="S859" s="86"/>
      <c r="T859" s="87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9" t="s">
        <v>141</v>
      </c>
      <c r="AU859" s="19" t="s">
        <v>88</v>
      </c>
    </row>
    <row r="860" spans="1:51" s="13" customFormat="1" ht="12">
      <c r="A860" s="13"/>
      <c r="B860" s="224"/>
      <c r="C860" s="225"/>
      <c r="D860" s="226" t="s">
        <v>143</v>
      </c>
      <c r="E860" s="227" t="s">
        <v>19</v>
      </c>
      <c r="F860" s="228" t="s">
        <v>1071</v>
      </c>
      <c r="G860" s="225"/>
      <c r="H860" s="229">
        <v>72.87</v>
      </c>
      <c r="I860" s="230"/>
      <c r="J860" s="225"/>
      <c r="K860" s="225"/>
      <c r="L860" s="231"/>
      <c r="M860" s="232"/>
      <c r="N860" s="233"/>
      <c r="O860" s="233"/>
      <c r="P860" s="233"/>
      <c r="Q860" s="233"/>
      <c r="R860" s="233"/>
      <c r="S860" s="233"/>
      <c r="T860" s="234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5" t="s">
        <v>143</v>
      </c>
      <c r="AU860" s="235" t="s">
        <v>88</v>
      </c>
      <c r="AV860" s="13" t="s">
        <v>88</v>
      </c>
      <c r="AW860" s="13" t="s">
        <v>37</v>
      </c>
      <c r="AX860" s="13" t="s">
        <v>78</v>
      </c>
      <c r="AY860" s="235" t="s">
        <v>133</v>
      </c>
    </row>
    <row r="861" spans="1:51" s="14" customFormat="1" ht="12">
      <c r="A861" s="14"/>
      <c r="B861" s="236"/>
      <c r="C861" s="237"/>
      <c r="D861" s="226" t="s">
        <v>143</v>
      </c>
      <c r="E861" s="238" t="s">
        <v>19</v>
      </c>
      <c r="F861" s="239" t="s">
        <v>1072</v>
      </c>
      <c r="G861" s="237"/>
      <c r="H861" s="238" t="s">
        <v>19</v>
      </c>
      <c r="I861" s="240"/>
      <c r="J861" s="237"/>
      <c r="K861" s="237"/>
      <c r="L861" s="241"/>
      <c r="M861" s="242"/>
      <c r="N861" s="243"/>
      <c r="O861" s="243"/>
      <c r="P861" s="243"/>
      <c r="Q861" s="243"/>
      <c r="R861" s="243"/>
      <c r="S861" s="243"/>
      <c r="T861" s="24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5" t="s">
        <v>143</v>
      </c>
      <c r="AU861" s="245" t="s">
        <v>88</v>
      </c>
      <c r="AV861" s="14" t="s">
        <v>86</v>
      </c>
      <c r="AW861" s="14" t="s">
        <v>37</v>
      </c>
      <c r="AX861" s="14" t="s">
        <v>78</v>
      </c>
      <c r="AY861" s="245" t="s">
        <v>133</v>
      </c>
    </row>
    <row r="862" spans="1:51" s="15" customFormat="1" ht="12">
      <c r="A862" s="15"/>
      <c r="B862" s="246"/>
      <c r="C862" s="247"/>
      <c r="D862" s="226" t="s">
        <v>143</v>
      </c>
      <c r="E862" s="248" t="s">
        <v>19</v>
      </c>
      <c r="F862" s="249" t="s">
        <v>146</v>
      </c>
      <c r="G862" s="247"/>
      <c r="H862" s="250">
        <v>72.87</v>
      </c>
      <c r="I862" s="251"/>
      <c r="J862" s="247"/>
      <c r="K862" s="247"/>
      <c r="L862" s="252"/>
      <c r="M862" s="253"/>
      <c r="N862" s="254"/>
      <c r="O862" s="254"/>
      <c r="P862" s="254"/>
      <c r="Q862" s="254"/>
      <c r="R862" s="254"/>
      <c r="S862" s="254"/>
      <c r="T862" s="25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56" t="s">
        <v>143</v>
      </c>
      <c r="AU862" s="256" t="s">
        <v>88</v>
      </c>
      <c r="AV862" s="15" t="s">
        <v>140</v>
      </c>
      <c r="AW862" s="15" t="s">
        <v>37</v>
      </c>
      <c r="AX862" s="15" t="s">
        <v>86</v>
      </c>
      <c r="AY862" s="256" t="s">
        <v>133</v>
      </c>
    </row>
    <row r="863" spans="1:65" s="2" customFormat="1" ht="24.15" customHeight="1">
      <c r="A863" s="40"/>
      <c r="B863" s="41"/>
      <c r="C863" s="206" t="s">
        <v>1073</v>
      </c>
      <c r="D863" s="206" t="s">
        <v>135</v>
      </c>
      <c r="E863" s="207" t="s">
        <v>1074</v>
      </c>
      <c r="F863" s="208" t="s">
        <v>1075</v>
      </c>
      <c r="G863" s="209" t="s">
        <v>338</v>
      </c>
      <c r="H863" s="210">
        <v>72.87</v>
      </c>
      <c r="I863" s="211"/>
      <c r="J863" s="212">
        <f>ROUND(I863*H863,2)</f>
        <v>0</v>
      </c>
      <c r="K863" s="208" t="s">
        <v>139</v>
      </c>
      <c r="L863" s="46"/>
      <c r="M863" s="213" t="s">
        <v>19</v>
      </c>
      <c r="N863" s="214" t="s">
        <v>49</v>
      </c>
      <c r="O863" s="86"/>
      <c r="P863" s="215">
        <f>O863*H863</f>
        <v>0</v>
      </c>
      <c r="Q863" s="215">
        <v>0</v>
      </c>
      <c r="R863" s="215">
        <f>Q863*H863</f>
        <v>0</v>
      </c>
      <c r="S863" s="215">
        <v>0</v>
      </c>
      <c r="T863" s="216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17" t="s">
        <v>140</v>
      </c>
      <c r="AT863" s="217" t="s">
        <v>135</v>
      </c>
      <c r="AU863" s="217" t="s">
        <v>88</v>
      </c>
      <c r="AY863" s="19" t="s">
        <v>133</v>
      </c>
      <c r="BE863" s="218">
        <f>IF(N863="základní",J863,0)</f>
        <v>0</v>
      </c>
      <c r="BF863" s="218">
        <f>IF(N863="snížená",J863,0)</f>
        <v>0</v>
      </c>
      <c r="BG863" s="218">
        <f>IF(N863="zákl. přenesená",J863,0)</f>
        <v>0</v>
      </c>
      <c r="BH863" s="218">
        <f>IF(N863="sníž. přenesená",J863,0)</f>
        <v>0</v>
      </c>
      <c r="BI863" s="218">
        <f>IF(N863="nulová",J863,0)</f>
        <v>0</v>
      </c>
      <c r="BJ863" s="19" t="s">
        <v>86</v>
      </c>
      <c r="BK863" s="218">
        <f>ROUND(I863*H863,2)</f>
        <v>0</v>
      </c>
      <c r="BL863" s="19" t="s">
        <v>140</v>
      </c>
      <c r="BM863" s="217" t="s">
        <v>1076</v>
      </c>
    </row>
    <row r="864" spans="1:47" s="2" customFormat="1" ht="12">
      <c r="A864" s="40"/>
      <c r="B864" s="41"/>
      <c r="C864" s="42"/>
      <c r="D864" s="219" t="s">
        <v>141</v>
      </c>
      <c r="E864" s="42"/>
      <c r="F864" s="220" t="s">
        <v>1077</v>
      </c>
      <c r="G864" s="42"/>
      <c r="H864" s="42"/>
      <c r="I864" s="221"/>
      <c r="J864" s="42"/>
      <c r="K864" s="42"/>
      <c r="L864" s="46"/>
      <c r="M864" s="222"/>
      <c r="N864" s="223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141</v>
      </c>
      <c r="AU864" s="19" t="s">
        <v>88</v>
      </c>
    </row>
    <row r="865" spans="1:51" s="13" customFormat="1" ht="12">
      <c r="A865" s="13"/>
      <c r="B865" s="224"/>
      <c r="C865" s="225"/>
      <c r="D865" s="226" t="s">
        <v>143</v>
      </c>
      <c r="E865" s="227" t="s">
        <v>19</v>
      </c>
      <c r="F865" s="228" t="s">
        <v>1071</v>
      </c>
      <c r="G865" s="225"/>
      <c r="H865" s="229">
        <v>72.87</v>
      </c>
      <c r="I865" s="230"/>
      <c r="J865" s="225"/>
      <c r="K865" s="225"/>
      <c r="L865" s="231"/>
      <c r="M865" s="232"/>
      <c r="N865" s="233"/>
      <c r="O865" s="233"/>
      <c r="P865" s="233"/>
      <c r="Q865" s="233"/>
      <c r="R865" s="233"/>
      <c r="S865" s="233"/>
      <c r="T865" s="234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5" t="s">
        <v>143</v>
      </c>
      <c r="AU865" s="235" t="s">
        <v>88</v>
      </c>
      <c r="AV865" s="13" t="s">
        <v>88</v>
      </c>
      <c r="AW865" s="13" t="s">
        <v>37</v>
      </c>
      <c r="AX865" s="13" t="s">
        <v>78</v>
      </c>
      <c r="AY865" s="235" t="s">
        <v>133</v>
      </c>
    </row>
    <row r="866" spans="1:51" s="14" customFormat="1" ht="12">
      <c r="A866" s="14"/>
      <c r="B866" s="236"/>
      <c r="C866" s="237"/>
      <c r="D866" s="226" t="s">
        <v>143</v>
      </c>
      <c r="E866" s="238" t="s">
        <v>19</v>
      </c>
      <c r="F866" s="239" t="s">
        <v>1078</v>
      </c>
      <c r="G866" s="237"/>
      <c r="H866" s="238" t="s">
        <v>19</v>
      </c>
      <c r="I866" s="240"/>
      <c r="J866" s="237"/>
      <c r="K866" s="237"/>
      <c r="L866" s="241"/>
      <c r="M866" s="242"/>
      <c r="N866" s="243"/>
      <c r="O866" s="243"/>
      <c r="P866" s="243"/>
      <c r="Q866" s="243"/>
      <c r="R866" s="243"/>
      <c r="S866" s="243"/>
      <c r="T866" s="24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5" t="s">
        <v>143</v>
      </c>
      <c r="AU866" s="245" t="s">
        <v>88</v>
      </c>
      <c r="AV866" s="14" t="s">
        <v>86</v>
      </c>
      <c r="AW866" s="14" t="s">
        <v>37</v>
      </c>
      <c r="AX866" s="14" t="s">
        <v>78</v>
      </c>
      <c r="AY866" s="245" t="s">
        <v>133</v>
      </c>
    </row>
    <row r="867" spans="1:51" s="15" customFormat="1" ht="12">
      <c r="A867" s="15"/>
      <c r="B867" s="246"/>
      <c r="C867" s="247"/>
      <c r="D867" s="226" t="s">
        <v>143</v>
      </c>
      <c r="E867" s="248" t="s">
        <v>19</v>
      </c>
      <c r="F867" s="249" t="s">
        <v>146</v>
      </c>
      <c r="G867" s="247"/>
      <c r="H867" s="250">
        <v>72.87</v>
      </c>
      <c r="I867" s="251"/>
      <c r="J867" s="247"/>
      <c r="K867" s="247"/>
      <c r="L867" s="252"/>
      <c r="M867" s="253"/>
      <c r="N867" s="254"/>
      <c r="O867" s="254"/>
      <c r="P867" s="254"/>
      <c r="Q867" s="254"/>
      <c r="R867" s="254"/>
      <c r="S867" s="254"/>
      <c r="T867" s="25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56" t="s">
        <v>143</v>
      </c>
      <c r="AU867" s="256" t="s">
        <v>88</v>
      </c>
      <c r="AV867" s="15" t="s">
        <v>140</v>
      </c>
      <c r="AW867" s="15" t="s">
        <v>37</v>
      </c>
      <c r="AX867" s="15" t="s">
        <v>86</v>
      </c>
      <c r="AY867" s="256" t="s">
        <v>133</v>
      </c>
    </row>
    <row r="868" spans="1:65" s="2" customFormat="1" ht="24.15" customHeight="1">
      <c r="A868" s="40"/>
      <c r="B868" s="41"/>
      <c r="C868" s="206" t="s">
        <v>585</v>
      </c>
      <c r="D868" s="206" t="s">
        <v>135</v>
      </c>
      <c r="E868" s="207" t="s">
        <v>1079</v>
      </c>
      <c r="F868" s="208" t="s">
        <v>1080</v>
      </c>
      <c r="G868" s="209" t="s">
        <v>338</v>
      </c>
      <c r="H868" s="210">
        <v>103.56</v>
      </c>
      <c r="I868" s="211"/>
      <c r="J868" s="212">
        <f>ROUND(I868*H868,2)</f>
        <v>0</v>
      </c>
      <c r="K868" s="208" t="s">
        <v>139</v>
      </c>
      <c r="L868" s="46"/>
      <c r="M868" s="213" t="s">
        <v>19</v>
      </c>
      <c r="N868" s="214" t="s">
        <v>49</v>
      </c>
      <c r="O868" s="86"/>
      <c r="P868" s="215">
        <f>O868*H868</f>
        <v>0</v>
      </c>
      <c r="Q868" s="215">
        <v>0</v>
      </c>
      <c r="R868" s="215">
        <f>Q868*H868</f>
        <v>0</v>
      </c>
      <c r="S868" s="215">
        <v>0</v>
      </c>
      <c r="T868" s="216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17" t="s">
        <v>140</v>
      </c>
      <c r="AT868" s="217" t="s">
        <v>135</v>
      </c>
      <c r="AU868" s="217" t="s">
        <v>88</v>
      </c>
      <c r="AY868" s="19" t="s">
        <v>133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9" t="s">
        <v>86</v>
      </c>
      <c r="BK868" s="218">
        <f>ROUND(I868*H868,2)</f>
        <v>0</v>
      </c>
      <c r="BL868" s="19" t="s">
        <v>140</v>
      </c>
      <c r="BM868" s="217" t="s">
        <v>1081</v>
      </c>
    </row>
    <row r="869" spans="1:47" s="2" customFormat="1" ht="12">
      <c r="A869" s="40"/>
      <c r="B869" s="41"/>
      <c r="C869" s="42"/>
      <c r="D869" s="219" t="s">
        <v>141</v>
      </c>
      <c r="E869" s="42"/>
      <c r="F869" s="220" t="s">
        <v>1082</v>
      </c>
      <c r="G869" s="42"/>
      <c r="H869" s="42"/>
      <c r="I869" s="221"/>
      <c r="J869" s="42"/>
      <c r="K869" s="42"/>
      <c r="L869" s="46"/>
      <c r="M869" s="222"/>
      <c r="N869" s="223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141</v>
      </c>
      <c r="AU869" s="19" t="s">
        <v>88</v>
      </c>
    </row>
    <row r="870" spans="1:51" s="13" customFormat="1" ht="12">
      <c r="A870" s="13"/>
      <c r="B870" s="224"/>
      <c r="C870" s="225"/>
      <c r="D870" s="226" t="s">
        <v>143</v>
      </c>
      <c r="E870" s="227" t="s">
        <v>19</v>
      </c>
      <c r="F870" s="228" t="s">
        <v>1083</v>
      </c>
      <c r="G870" s="225"/>
      <c r="H870" s="229">
        <v>103.56</v>
      </c>
      <c r="I870" s="230"/>
      <c r="J870" s="225"/>
      <c r="K870" s="225"/>
      <c r="L870" s="231"/>
      <c r="M870" s="232"/>
      <c r="N870" s="233"/>
      <c r="O870" s="233"/>
      <c r="P870" s="233"/>
      <c r="Q870" s="233"/>
      <c r="R870" s="233"/>
      <c r="S870" s="233"/>
      <c r="T870" s="23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5" t="s">
        <v>143</v>
      </c>
      <c r="AU870" s="235" t="s">
        <v>88</v>
      </c>
      <c r="AV870" s="13" t="s">
        <v>88</v>
      </c>
      <c r="AW870" s="13" t="s">
        <v>37</v>
      </c>
      <c r="AX870" s="13" t="s">
        <v>78</v>
      </c>
      <c r="AY870" s="235" t="s">
        <v>133</v>
      </c>
    </row>
    <row r="871" spans="1:51" s="15" customFormat="1" ht="12">
      <c r="A871" s="15"/>
      <c r="B871" s="246"/>
      <c r="C871" s="247"/>
      <c r="D871" s="226" t="s">
        <v>143</v>
      </c>
      <c r="E871" s="248" t="s">
        <v>19</v>
      </c>
      <c r="F871" s="249" t="s">
        <v>146</v>
      </c>
      <c r="G871" s="247"/>
      <c r="H871" s="250">
        <v>103.56</v>
      </c>
      <c r="I871" s="251"/>
      <c r="J871" s="247"/>
      <c r="K871" s="247"/>
      <c r="L871" s="252"/>
      <c r="M871" s="253"/>
      <c r="N871" s="254"/>
      <c r="O871" s="254"/>
      <c r="P871" s="254"/>
      <c r="Q871" s="254"/>
      <c r="R871" s="254"/>
      <c r="S871" s="254"/>
      <c r="T871" s="25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56" t="s">
        <v>143</v>
      </c>
      <c r="AU871" s="256" t="s">
        <v>88</v>
      </c>
      <c r="AV871" s="15" t="s">
        <v>140</v>
      </c>
      <c r="AW871" s="15" t="s">
        <v>37</v>
      </c>
      <c r="AX871" s="15" t="s">
        <v>86</v>
      </c>
      <c r="AY871" s="256" t="s">
        <v>133</v>
      </c>
    </row>
    <row r="872" spans="1:65" s="2" customFormat="1" ht="24.15" customHeight="1">
      <c r="A872" s="40"/>
      <c r="B872" s="41"/>
      <c r="C872" s="206" t="s">
        <v>1084</v>
      </c>
      <c r="D872" s="206" t="s">
        <v>135</v>
      </c>
      <c r="E872" s="207" t="s">
        <v>1085</v>
      </c>
      <c r="F872" s="208" t="s">
        <v>1086</v>
      </c>
      <c r="G872" s="209" t="s">
        <v>338</v>
      </c>
      <c r="H872" s="210">
        <v>21.34</v>
      </c>
      <c r="I872" s="211"/>
      <c r="J872" s="212">
        <f>ROUND(I872*H872,2)</f>
        <v>0</v>
      </c>
      <c r="K872" s="208" t="s">
        <v>139</v>
      </c>
      <c r="L872" s="46"/>
      <c r="M872" s="213" t="s">
        <v>19</v>
      </c>
      <c r="N872" s="214" t="s">
        <v>49</v>
      </c>
      <c r="O872" s="86"/>
      <c r="P872" s="215">
        <f>O872*H872</f>
        <v>0</v>
      </c>
      <c r="Q872" s="215">
        <v>0</v>
      </c>
      <c r="R872" s="215">
        <f>Q872*H872</f>
        <v>0</v>
      </c>
      <c r="S872" s="215">
        <v>0</v>
      </c>
      <c r="T872" s="216">
        <f>S872*H872</f>
        <v>0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17" t="s">
        <v>140</v>
      </c>
      <c r="AT872" s="217" t="s">
        <v>135</v>
      </c>
      <c r="AU872" s="217" t="s">
        <v>88</v>
      </c>
      <c r="AY872" s="19" t="s">
        <v>133</v>
      </c>
      <c r="BE872" s="218">
        <f>IF(N872="základní",J872,0)</f>
        <v>0</v>
      </c>
      <c r="BF872" s="218">
        <f>IF(N872="snížená",J872,0)</f>
        <v>0</v>
      </c>
      <c r="BG872" s="218">
        <f>IF(N872="zákl. přenesená",J872,0)</f>
        <v>0</v>
      </c>
      <c r="BH872" s="218">
        <f>IF(N872="sníž. přenesená",J872,0)</f>
        <v>0</v>
      </c>
      <c r="BI872" s="218">
        <f>IF(N872="nulová",J872,0)</f>
        <v>0</v>
      </c>
      <c r="BJ872" s="19" t="s">
        <v>86</v>
      </c>
      <c r="BK872" s="218">
        <f>ROUND(I872*H872,2)</f>
        <v>0</v>
      </c>
      <c r="BL872" s="19" t="s">
        <v>140</v>
      </c>
      <c r="BM872" s="217" t="s">
        <v>1087</v>
      </c>
    </row>
    <row r="873" spans="1:47" s="2" customFormat="1" ht="12">
      <c r="A873" s="40"/>
      <c r="B873" s="41"/>
      <c r="C873" s="42"/>
      <c r="D873" s="219" t="s">
        <v>141</v>
      </c>
      <c r="E873" s="42"/>
      <c r="F873" s="220" t="s">
        <v>1088</v>
      </c>
      <c r="G873" s="42"/>
      <c r="H873" s="42"/>
      <c r="I873" s="221"/>
      <c r="J873" s="42"/>
      <c r="K873" s="42"/>
      <c r="L873" s="46"/>
      <c r="M873" s="222"/>
      <c r="N873" s="223"/>
      <c r="O873" s="86"/>
      <c r="P873" s="86"/>
      <c r="Q873" s="86"/>
      <c r="R873" s="86"/>
      <c r="S873" s="86"/>
      <c r="T873" s="87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T873" s="19" t="s">
        <v>141</v>
      </c>
      <c r="AU873" s="19" t="s">
        <v>88</v>
      </c>
    </row>
    <row r="874" spans="1:51" s="13" customFormat="1" ht="12">
      <c r="A874" s="13"/>
      <c r="B874" s="224"/>
      <c r="C874" s="225"/>
      <c r="D874" s="226" t="s">
        <v>143</v>
      </c>
      <c r="E874" s="227" t="s">
        <v>19</v>
      </c>
      <c r="F874" s="228" t="s">
        <v>1034</v>
      </c>
      <c r="G874" s="225"/>
      <c r="H874" s="229">
        <v>21.34</v>
      </c>
      <c r="I874" s="230"/>
      <c r="J874" s="225"/>
      <c r="K874" s="225"/>
      <c r="L874" s="231"/>
      <c r="M874" s="232"/>
      <c r="N874" s="233"/>
      <c r="O874" s="233"/>
      <c r="P874" s="233"/>
      <c r="Q874" s="233"/>
      <c r="R874" s="233"/>
      <c r="S874" s="233"/>
      <c r="T874" s="234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5" t="s">
        <v>143</v>
      </c>
      <c r="AU874" s="235" t="s">
        <v>88</v>
      </c>
      <c r="AV874" s="13" t="s">
        <v>88</v>
      </c>
      <c r="AW874" s="13" t="s">
        <v>37</v>
      </c>
      <c r="AX874" s="13" t="s">
        <v>78</v>
      </c>
      <c r="AY874" s="235" t="s">
        <v>133</v>
      </c>
    </row>
    <row r="875" spans="1:51" s="15" customFormat="1" ht="12">
      <c r="A875" s="15"/>
      <c r="B875" s="246"/>
      <c r="C875" s="247"/>
      <c r="D875" s="226" t="s">
        <v>143</v>
      </c>
      <c r="E875" s="248" t="s">
        <v>19</v>
      </c>
      <c r="F875" s="249" t="s">
        <v>146</v>
      </c>
      <c r="G875" s="247"/>
      <c r="H875" s="250">
        <v>21.34</v>
      </c>
      <c r="I875" s="251"/>
      <c r="J875" s="247"/>
      <c r="K875" s="247"/>
      <c r="L875" s="252"/>
      <c r="M875" s="253"/>
      <c r="N875" s="254"/>
      <c r="O875" s="254"/>
      <c r="P875" s="254"/>
      <c r="Q875" s="254"/>
      <c r="R875" s="254"/>
      <c r="S875" s="254"/>
      <c r="T875" s="25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56" t="s">
        <v>143</v>
      </c>
      <c r="AU875" s="256" t="s">
        <v>88</v>
      </c>
      <c r="AV875" s="15" t="s">
        <v>140</v>
      </c>
      <c r="AW875" s="15" t="s">
        <v>37</v>
      </c>
      <c r="AX875" s="15" t="s">
        <v>86</v>
      </c>
      <c r="AY875" s="256" t="s">
        <v>133</v>
      </c>
    </row>
    <row r="876" spans="1:65" s="2" customFormat="1" ht="24.15" customHeight="1">
      <c r="A876" s="40"/>
      <c r="B876" s="41"/>
      <c r="C876" s="206" t="s">
        <v>590</v>
      </c>
      <c r="D876" s="206" t="s">
        <v>135</v>
      </c>
      <c r="E876" s="207" t="s">
        <v>1089</v>
      </c>
      <c r="F876" s="208" t="s">
        <v>337</v>
      </c>
      <c r="G876" s="209" t="s">
        <v>338</v>
      </c>
      <c r="H876" s="210">
        <v>433.09</v>
      </c>
      <c r="I876" s="211"/>
      <c r="J876" s="212">
        <f>ROUND(I876*H876,2)</f>
        <v>0</v>
      </c>
      <c r="K876" s="208" t="s">
        <v>139</v>
      </c>
      <c r="L876" s="46"/>
      <c r="M876" s="213" t="s">
        <v>19</v>
      </c>
      <c r="N876" s="214" t="s">
        <v>49</v>
      </c>
      <c r="O876" s="86"/>
      <c r="P876" s="215">
        <f>O876*H876</f>
        <v>0</v>
      </c>
      <c r="Q876" s="215">
        <v>0</v>
      </c>
      <c r="R876" s="215">
        <f>Q876*H876</f>
        <v>0</v>
      </c>
      <c r="S876" s="215">
        <v>0</v>
      </c>
      <c r="T876" s="216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17" t="s">
        <v>140</v>
      </c>
      <c r="AT876" s="217" t="s">
        <v>135</v>
      </c>
      <c r="AU876" s="217" t="s">
        <v>88</v>
      </c>
      <c r="AY876" s="19" t="s">
        <v>133</v>
      </c>
      <c r="BE876" s="218">
        <f>IF(N876="základní",J876,0)</f>
        <v>0</v>
      </c>
      <c r="BF876" s="218">
        <f>IF(N876="snížená",J876,0)</f>
        <v>0</v>
      </c>
      <c r="BG876" s="218">
        <f>IF(N876="zákl. přenesená",J876,0)</f>
        <v>0</v>
      </c>
      <c r="BH876" s="218">
        <f>IF(N876="sníž. přenesená",J876,0)</f>
        <v>0</v>
      </c>
      <c r="BI876" s="218">
        <f>IF(N876="nulová",J876,0)</f>
        <v>0</v>
      </c>
      <c r="BJ876" s="19" t="s">
        <v>86</v>
      </c>
      <c r="BK876" s="218">
        <f>ROUND(I876*H876,2)</f>
        <v>0</v>
      </c>
      <c r="BL876" s="19" t="s">
        <v>140</v>
      </c>
      <c r="BM876" s="217" t="s">
        <v>1090</v>
      </c>
    </row>
    <row r="877" spans="1:47" s="2" customFormat="1" ht="12">
      <c r="A877" s="40"/>
      <c r="B877" s="41"/>
      <c r="C877" s="42"/>
      <c r="D877" s="219" t="s">
        <v>141</v>
      </c>
      <c r="E877" s="42"/>
      <c r="F877" s="220" t="s">
        <v>1091</v>
      </c>
      <c r="G877" s="42"/>
      <c r="H877" s="42"/>
      <c r="I877" s="221"/>
      <c r="J877" s="42"/>
      <c r="K877" s="42"/>
      <c r="L877" s="46"/>
      <c r="M877" s="222"/>
      <c r="N877" s="223"/>
      <c r="O877" s="86"/>
      <c r="P877" s="86"/>
      <c r="Q877" s="86"/>
      <c r="R877" s="86"/>
      <c r="S877" s="86"/>
      <c r="T877" s="87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9" t="s">
        <v>141</v>
      </c>
      <c r="AU877" s="19" t="s">
        <v>88</v>
      </c>
    </row>
    <row r="878" spans="1:51" s="13" customFormat="1" ht="12">
      <c r="A878" s="13"/>
      <c r="B878" s="224"/>
      <c r="C878" s="225"/>
      <c r="D878" s="226" t="s">
        <v>143</v>
      </c>
      <c r="E878" s="227" t="s">
        <v>19</v>
      </c>
      <c r="F878" s="228" t="s">
        <v>1092</v>
      </c>
      <c r="G878" s="225"/>
      <c r="H878" s="229">
        <v>433.09</v>
      </c>
      <c r="I878" s="230"/>
      <c r="J878" s="225"/>
      <c r="K878" s="225"/>
      <c r="L878" s="231"/>
      <c r="M878" s="232"/>
      <c r="N878" s="233"/>
      <c r="O878" s="233"/>
      <c r="P878" s="233"/>
      <c r="Q878" s="233"/>
      <c r="R878" s="233"/>
      <c r="S878" s="233"/>
      <c r="T878" s="23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5" t="s">
        <v>143</v>
      </c>
      <c r="AU878" s="235" t="s">
        <v>88</v>
      </c>
      <c r="AV878" s="13" t="s">
        <v>88</v>
      </c>
      <c r="AW878" s="13" t="s">
        <v>37</v>
      </c>
      <c r="AX878" s="13" t="s">
        <v>78</v>
      </c>
      <c r="AY878" s="235" t="s">
        <v>133</v>
      </c>
    </row>
    <row r="879" spans="1:51" s="14" customFormat="1" ht="12">
      <c r="A879" s="14"/>
      <c r="B879" s="236"/>
      <c r="C879" s="237"/>
      <c r="D879" s="226" t="s">
        <v>143</v>
      </c>
      <c r="E879" s="238" t="s">
        <v>19</v>
      </c>
      <c r="F879" s="239" t="s">
        <v>1029</v>
      </c>
      <c r="G879" s="237"/>
      <c r="H879" s="238" t="s">
        <v>19</v>
      </c>
      <c r="I879" s="240"/>
      <c r="J879" s="237"/>
      <c r="K879" s="237"/>
      <c r="L879" s="241"/>
      <c r="M879" s="242"/>
      <c r="N879" s="243"/>
      <c r="O879" s="243"/>
      <c r="P879" s="243"/>
      <c r="Q879" s="243"/>
      <c r="R879" s="243"/>
      <c r="S879" s="243"/>
      <c r="T879" s="24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5" t="s">
        <v>143</v>
      </c>
      <c r="AU879" s="245" t="s">
        <v>88</v>
      </c>
      <c r="AV879" s="14" t="s">
        <v>86</v>
      </c>
      <c r="AW879" s="14" t="s">
        <v>37</v>
      </c>
      <c r="AX879" s="14" t="s">
        <v>78</v>
      </c>
      <c r="AY879" s="245" t="s">
        <v>133</v>
      </c>
    </row>
    <row r="880" spans="1:51" s="15" customFormat="1" ht="12">
      <c r="A880" s="15"/>
      <c r="B880" s="246"/>
      <c r="C880" s="247"/>
      <c r="D880" s="226" t="s">
        <v>143</v>
      </c>
      <c r="E880" s="248" t="s">
        <v>19</v>
      </c>
      <c r="F880" s="249" t="s">
        <v>146</v>
      </c>
      <c r="G880" s="247"/>
      <c r="H880" s="250">
        <v>433.09</v>
      </c>
      <c r="I880" s="251"/>
      <c r="J880" s="247"/>
      <c r="K880" s="247"/>
      <c r="L880" s="252"/>
      <c r="M880" s="253"/>
      <c r="N880" s="254"/>
      <c r="O880" s="254"/>
      <c r="P880" s="254"/>
      <c r="Q880" s="254"/>
      <c r="R880" s="254"/>
      <c r="S880" s="254"/>
      <c r="T880" s="25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56" t="s">
        <v>143</v>
      </c>
      <c r="AU880" s="256" t="s">
        <v>88</v>
      </c>
      <c r="AV880" s="15" t="s">
        <v>140</v>
      </c>
      <c r="AW880" s="15" t="s">
        <v>37</v>
      </c>
      <c r="AX880" s="15" t="s">
        <v>86</v>
      </c>
      <c r="AY880" s="256" t="s">
        <v>133</v>
      </c>
    </row>
    <row r="881" spans="1:65" s="2" customFormat="1" ht="24.15" customHeight="1">
      <c r="A881" s="40"/>
      <c r="B881" s="41"/>
      <c r="C881" s="206" t="s">
        <v>1093</v>
      </c>
      <c r="D881" s="206" t="s">
        <v>135</v>
      </c>
      <c r="E881" s="207" t="s">
        <v>1089</v>
      </c>
      <c r="F881" s="208" t="s">
        <v>337</v>
      </c>
      <c r="G881" s="209" t="s">
        <v>338</v>
      </c>
      <c r="H881" s="210">
        <v>379.47</v>
      </c>
      <c r="I881" s="211"/>
      <c r="J881" s="212">
        <f>ROUND(I881*H881,2)</f>
        <v>0</v>
      </c>
      <c r="K881" s="208" t="s">
        <v>139</v>
      </c>
      <c r="L881" s="46"/>
      <c r="M881" s="213" t="s">
        <v>19</v>
      </c>
      <c r="N881" s="214" t="s">
        <v>49</v>
      </c>
      <c r="O881" s="86"/>
      <c r="P881" s="215">
        <f>O881*H881</f>
        <v>0</v>
      </c>
      <c r="Q881" s="215">
        <v>0</v>
      </c>
      <c r="R881" s="215">
        <f>Q881*H881</f>
        <v>0</v>
      </c>
      <c r="S881" s="215">
        <v>0</v>
      </c>
      <c r="T881" s="216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17" t="s">
        <v>140</v>
      </c>
      <c r="AT881" s="217" t="s">
        <v>135</v>
      </c>
      <c r="AU881" s="217" t="s">
        <v>88</v>
      </c>
      <c r="AY881" s="19" t="s">
        <v>133</v>
      </c>
      <c r="BE881" s="218">
        <f>IF(N881="základní",J881,0)</f>
        <v>0</v>
      </c>
      <c r="BF881" s="218">
        <f>IF(N881="snížená",J881,0)</f>
        <v>0</v>
      </c>
      <c r="BG881" s="218">
        <f>IF(N881="zákl. přenesená",J881,0)</f>
        <v>0</v>
      </c>
      <c r="BH881" s="218">
        <f>IF(N881="sníž. přenesená",J881,0)</f>
        <v>0</v>
      </c>
      <c r="BI881" s="218">
        <f>IF(N881="nulová",J881,0)</f>
        <v>0</v>
      </c>
      <c r="BJ881" s="19" t="s">
        <v>86</v>
      </c>
      <c r="BK881" s="218">
        <f>ROUND(I881*H881,2)</f>
        <v>0</v>
      </c>
      <c r="BL881" s="19" t="s">
        <v>140</v>
      </c>
      <c r="BM881" s="217" t="s">
        <v>1094</v>
      </c>
    </row>
    <row r="882" spans="1:47" s="2" customFormat="1" ht="12">
      <c r="A882" s="40"/>
      <c r="B882" s="41"/>
      <c r="C882" s="42"/>
      <c r="D882" s="219" t="s">
        <v>141</v>
      </c>
      <c r="E882" s="42"/>
      <c r="F882" s="220" t="s">
        <v>1091</v>
      </c>
      <c r="G882" s="42"/>
      <c r="H882" s="42"/>
      <c r="I882" s="221"/>
      <c r="J882" s="42"/>
      <c r="K882" s="42"/>
      <c r="L882" s="46"/>
      <c r="M882" s="222"/>
      <c r="N882" s="223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141</v>
      </c>
      <c r="AU882" s="19" t="s">
        <v>88</v>
      </c>
    </row>
    <row r="883" spans="1:63" s="12" customFormat="1" ht="22.8" customHeight="1">
      <c r="A883" s="12"/>
      <c r="B883" s="190"/>
      <c r="C883" s="191"/>
      <c r="D883" s="192" t="s">
        <v>77</v>
      </c>
      <c r="E883" s="204" t="s">
        <v>1095</v>
      </c>
      <c r="F883" s="204" t="s">
        <v>1096</v>
      </c>
      <c r="G883" s="191"/>
      <c r="H883" s="191"/>
      <c r="I883" s="194"/>
      <c r="J883" s="205">
        <f>BK883</f>
        <v>0</v>
      </c>
      <c r="K883" s="191"/>
      <c r="L883" s="196"/>
      <c r="M883" s="197"/>
      <c r="N883" s="198"/>
      <c r="O883" s="198"/>
      <c r="P883" s="199">
        <f>SUM(P884:P885)</f>
        <v>0</v>
      </c>
      <c r="Q883" s="198"/>
      <c r="R883" s="199">
        <f>SUM(R884:R885)</f>
        <v>0</v>
      </c>
      <c r="S883" s="198"/>
      <c r="T883" s="200">
        <f>SUM(T884:T885)</f>
        <v>0</v>
      </c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R883" s="201" t="s">
        <v>86</v>
      </c>
      <c r="AT883" s="202" t="s">
        <v>77</v>
      </c>
      <c r="AU883" s="202" t="s">
        <v>86</v>
      </c>
      <c r="AY883" s="201" t="s">
        <v>133</v>
      </c>
      <c r="BK883" s="203">
        <f>SUM(BK884:BK885)</f>
        <v>0</v>
      </c>
    </row>
    <row r="884" spans="1:65" s="2" customFormat="1" ht="24.15" customHeight="1">
      <c r="A884" s="40"/>
      <c r="B884" s="41"/>
      <c r="C884" s="206" t="s">
        <v>601</v>
      </c>
      <c r="D884" s="206" t="s">
        <v>135</v>
      </c>
      <c r="E884" s="207" t="s">
        <v>1097</v>
      </c>
      <c r="F884" s="208" t="s">
        <v>1098</v>
      </c>
      <c r="G884" s="209" t="s">
        <v>338</v>
      </c>
      <c r="H884" s="210">
        <v>1654.27</v>
      </c>
      <c r="I884" s="211"/>
      <c r="J884" s="212">
        <f>ROUND(I884*H884,2)</f>
        <v>0</v>
      </c>
      <c r="K884" s="208" t="s">
        <v>139</v>
      </c>
      <c r="L884" s="46"/>
      <c r="M884" s="213" t="s">
        <v>19</v>
      </c>
      <c r="N884" s="214" t="s">
        <v>49</v>
      </c>
      <c r="O884" s="86"/>
      <c r="P884" s="215">
        <f>O884*H884</f>
        <v>0</v>
      </c>
      <c r="Q884" s="215">
        <v>0</v>
      </c>
      <c r="R884" s="215">
        <f>Q884*H884</f>
        <v>0</v>
      </c>
      <c r="S884" s="215">
        <v>0</v>
      </c>
      <c r="T884" s="216">
        <f>S884*H884</f>
        <v>0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17" t="s">
        <v>140</v>
      </c>
      <c r="AT884" s="217" t="s">
        <v>135</v>
      </c>
      <c r="AU884" s="217" t="s">
        <v>88</v>
      </c>
      <c r="AY884" s="19" t="s">
        <v>133</v>
      </c>
      <c r="BE884" s="218">
        <f>IF(N884="základní",J884,0)</f>
        <v>0</v>
      </c>
      <c r="BF884" s="218">
        <f>IF(N884="snížená",J884,0)</f>
        <v>0</v>
      </c>
      <c r="BG884" s="218">
        <f>IF(N884="zákl. přenesená",J884,0)</f>
        <v>0</v>
      </c>
      <c r="BH884" s="218">
        <f>IF(N884="sníž. přenesená",J884,0)</f>
        <v>0</v>
      </c>
      <c r="BI884" s="218">
        <f>IF(N884="nulová",J884,0)</f>
        <v>0</v>
      </c>
      <c r="BJ884" s="19" t="s">
        <v>86</v>
      </c>
      <c r="BK884" s="218">
        <f>ROUND(I884*H884,2)</f>
        <v>0</v>
      </c>
      <c r="BL884" s="19" t="s">
        <v>140</v>
      </c>
      <c r="BM884" s="217" t="s">
        <v>1099</v>
      </c>
    </row>
    <row r="885" spans="1:47" s="2" customFormat="1" ht="12">
      <c r="A885" s="40"/>
      <c r="B885" s="41"/>
      <c r="C885" s="42"/>
      <c r="D885" s="219" t="s">
        <v>141</v>
      </c>
      <c r="E885" s="42"/>
      <c r="F885" s="220" t="s">
        <v>1100</v>
      </c>
      <c r="G885" s="42"/>
      <c r="H885" s="42"/>
      <c r="I885" s="221"/>
      <c r="J885" s="42"/>
      <c r="K885" s="42"/>
      <c r="L885" s="46"/>
      <c r="M885" s="222"/>
      <c r="N885" s="223"/>
      <c r="O885" s="86"/>
      <c r="P885" s="86"/>
      <c r="Q885" s="86"/>
      <c r="R885" s="86"/>
      <c r="S885" s="86"/>
      <c r="T885" s="87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T885" s="19" t="s">
        <v>141</v>
      </c>
      <c r="AU885" s="19" t="s">
        <v>88</v>
      </c>
    </row>
    <row r="886" spans="1:63" s="12" customFormat="1" ht="25.9" customHeight="1">
      <c r="A886" s="12"/>
      <c r="B886" s="190"/>
      <c r="C886" s="191"/>
      <c r="D886" s="192" t="s">
        <v>77</v>
      </c>
      <c r="E886" s="193" t="s">
        <v>1101</v>
      </c>
      <c r="F886" s="193" t="s">
        <v>1102</v>
      </c>
      <c r="G886" s="191"/>
      <c r="H886" s="191"/>
      <c r="I886" s="194"/>
      <c r="J886" s="195">
        <f>BK886</f>
        <v>0</v>
      </c>
      <c r="K886" s="191"/>
      <c r="L886" s="196"/>
      <c r="M886" s="197"/>
      <c r="N886" s="198"/>
      <c r="O886" s="198"/>
      <c r="P886" s="199">
        <f>P887</f>
        <v>0</v>
      </c>
      <c r="Q886" s="198"/>
      <c r="R886" s="199">
        <f>R887</f>
        <v>0</v>
      </c>
      <c r="S886" s="198"/>
      <c r="T886" s="200">
        <f>T887</f>
        <v>0</v>
      </c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R886" s="201" t="s">
        <v>88</v>
      </c>
      <c r="AT886" s="202" t="s">
        <v>77</v>
      </c>
      <c r="AU886" s="202" t="s">
        <v>78</v>
      </c>
      <c r="AY886" s="201" t="s">
        <v>133</v>
      </c>
      <c r="BK886" s="203">
        <f>BK887</f>
        <v>0</v>
      </c>
    </row>
    <row r="887" spans="1:63" s="12" customFormat="1" ht="22.8" customHeight="1">
      <c r="A887" s="12"/>
      <c r="B887" s="190"/>
      <c r="C887" s="191"/>
      <c r="D887" s="192" t="s">
        <v>77</v>
      </c>
      <c r="E887" s="204" t="s">
        <v>1103</v>
      </c>
      <c r="F887" s="204" t="s">
        <v>1104</v>
      </c>
      <c r="G887" s="191"/>
      <c r="H887" s="191"/>
      <c r="I887" s="194"/>
      <c r="J887" s="205">
        <f>BK887</f>
        <v>0</v>
      </c>
      <c r="K887" s="191"/>
      <c r="L887" s="196"/>
      <c r="M887" s="197"/>
      <c r="N887" s="198"/>
      <c r="O887" s="198"/>
      <c r="P887" s="199">
        <f>SUM(P888:P910)</f>
        <v>0</v>
      </c>
      <c r="Q887" s="198"/>
      <c r="R887" s="199">
        <f>SUM(R888:R910)</f>
        <v>0</v>
      </c>
      <c r="S887" s="198"/>
      <c r="T887" s="200">
        <f>SUM(T888:T910)</f>
        <v>0</v>
      </c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R887" s="201" t="s">
        <v>88</v>
      </c>
      <c r="AT887" s="202" t="s">
        <v>77</v>
      </c>
      <c r="AU887" s="202" t="s">
        <v>86</v>
      </c>
      <c r="AY887" s="201" t="s">
        <v>133</v>
      </c>
      <c r="BK887" s="203">
        <f>SUM(BK888:BK910)</f>
        <v>0</v>
      </c>
    </row>
    <row r="888" spans="1:65" s="2" customFormat="1" ht="16.5" customHeight="1">
      <c r="A888" s="40"/>
      <c r="B888" s="41"/>
      <c r="C888" s="206" t="s">
        <v>1105</v>
      </c>
      <c r="D888" s="206" t="s">
        <v>135</v>
      </c>
      <c r="E888" s="207" t="s">
        <v>1106</v>
      </c>
      <c r="F888" s="208" t="s">
        <v>1107</v>
      </c>
      <c r="G888" s="209" t="s">
        <v>138</v>
      </c>
      <c r="H888" s="210">
        <v>180</v>
      </c>
      <c r="I888" s="211"/>
      <c r="J888" s="212">
        <f>ROUND(I888*H888,2)</f>
        <v>0</v>
      </c>
      <c r="K888" s="208" t="s">
        <v>139</v>
      </c>
      <c r="L888" s="46"/>
      <c r="M888" s="213" t="s">
        <v>19</v>
      </c>
      <c r="N888" s="214" t="s">
        <v>49</v>
      </c>
      <c r="O888" s="86"/>
      <c r="P888" s="215">
        <f>O888*H888</f>
        <v>0</v>
      </c>
      <c r="Q888" s="215">
        <v>0</v>
      </c>
      <c r="R888" s="215">
        <f>Q888*H888</f>
        <v>0</v>
      </c>
      <c r="S888" s="215">
        <v>0</v>
      </c>
      <c r="T888" s="216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17" t="s">
        <v>179</v>
      </c>
      <c r="AT888" s="217" t="s">
        <v>135</v>
      </c>
      <c r="AU888" s="217" t="s">
        <v>88</v>
      </c>
      <c r="AY888" s="19" t="s">
        <v>133</v>
      </c>
      <c r="BE888" s="218">
        <f>IF(N888="základní",J888,0)</f>
        <v>0</v>
      </c>
      <c r="BF888" s="218">
        <f>IF(N888="snížená",J888,0)</f>
        <v>0</v>
      </c>
      <c r="BG888" s="218">
        <f>IF(N888="zákl. přenesená",J888,0)</f>
        <v>0</v>
      </c>
      <c r="BH888" s="218">
        <f>IF(N888="sníž. přenesená",J888,0)</f>
        <v>0</v>
      </c>
      <c r="BI888" s="218">
        <f>IF(N888="nulová",J888,0)</f>
        <v>0</v>
      </c>
      <c r="BJ888" s="19" t="s">
        <v>86</v>
      </c>
      <c r="BK888" s="218">
        <f>ROUND(I888*H888,2)</f>
        <v>0</v>
      </c>
      <c r="BL888" s="19" t="s">
        <v>179</v>
      </c>
      <c r="BM888" s="217" t="s">
        <v>1108</v>
      </c>
    </row>
    <row r="889" spans="1:47" s="2" customFormat="1" ht="12">
      <c r="A889" s="40"/>
      <c r="B889" s="41"/>
      <c r="C889" s="42"/>
      <c r="D889" s="219" t="s">
        <v>141</v>
      </c>
      <c r="E889" s="42"/>
      <c r="F889" s="220" t="s">
        <v>1109</v>
      </c>
      <c r="G889" s="42"/>
      <c r="H889" s="42"/>
      <c r="I889" s="221"/>
      <c r="J889" s="42"/>
      <c r="K889" s="42"/>
      <c r="L889" s="46"/>
      <c r="M889" s="222"/>
      <c r="N889" s="223"/>
      <c r="O889" s="86"/>
      <c r="P889" s="86"/>
      <c r="Q889" s="86"/>
      <c r="R889" s="86"/>
      <c r="S889" s="86"/>
      <c r="T889" s="87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T889" s="19" t="s">
        <v>141</v>
      </c>
      <c r="AU889" s="19" t="s">
        <v>88</v>
      </c>
    </row>
    <row r="890" spans="1:51" s="13" customFormat="1" ht="12">
      <c r="A890" s="13"/>
      <c r="B890" s="224"/>
      <c r="C890" s="225"/>
      <c r="D890" s="226" t="s">
        <v>143</v>
      </c>
      <c r="E890" s="227" t="s">
        <v>19</v>
      </c>
      <c r="F890" s="228" t="s">
        <v>1110</v>
      </c>
      <c r="G890" s="225"/>
      <c r="H890" s="229">
        <v>180</v>
      </c>
      <c r="I890" s="230"/>
      <c r="J890" s="225"/>
      <c r="K890" s="225"/>
      <c r="L890" s="231"/>
      <c r="M890" s="232"/>
      <c r="N890" s="233"/>
      <c r="O890" s="233"/>
      <c r="P890" s="233"/>
      <c r="Q890" s="233"/>
      <c r="R890" s="233"/>
      <c r="S890" s="233"/>
      <c r="T890" s="234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5" t="s">
        <v>143</v>
      </c>
      <c r="AU890" s="235" t="s">
        <v>88</v>
      </c>
      <c r="AV890" s="13" t="s">
        <v>88</v>
      </c>
      <c r="AW890" s="13" t="s">
        <v>37</v>
      </c>
      <c r="AX890" s="13" t="s">
        <v>78</v>
      </c>
      <c r="AY890" s="235" t="s">
        <v>133</v>
      </c>
    </row>
    <row r="891" spans="1:51" s="14" customFormat="1" ht="12">
      <c r="A891" s="14"/>
      <c r="B891" s="236"/>
      <c r="C891" s="237"/>
      <c r="D891" s="226" t="s">
        <v>143</v>
      </c>
      <c r="E891" s="238" t="s">
        <v>19</v>
      </c>
      <c r="F891" s="239" t="s">
        <v>145</v>
      </c>
      <c r="G891" s="237"/>
      <c r="H891" s="238" t="s">
        <v>19</v>
      </c>
      <c r="I891" s="240"/>
      <c r="J891" s="237"/>
      <c r="K891" s="237"/>
      <c r="L891" s="241"/>
      <c r="M891" s="242"/>
      <c r="N891" s="243"/>
      <c r="O891" s="243"/>
      <c r="P891" s="243"/>
      <c r="Q891" s="243"/>
      <c r="R891" s="243"/>
      <c r="S891" s="243"/>
      <c r="T891" s="24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45" t="s">
        <v>143</v>
      </c>
      <c r="AU891" s="245" t="s">
        <v>88</v>
      </c>
      <c r="AV891" s="14" t="s">
        <v>86</v>
      </c>
      <c r="AW891" s="14" t="s">
        <v>37</v>
      </c>
      <c r="AX891" s="14" t="s">
        <v>78</v>
      </c>
      <c r="AY891" s="245" t="s">
        <v>133</v>
      </c>
    </row>
    <row r="892" spans="1:51" s="15" customFormat="1" ht="12">
      <c r="A892" s="15"/>
      <c r="B892" s="246"/>
      <c r="C892" s="247"/>
      <c r="D892" s="226" t="s">
        <v>143</v>
      </c>
      <c r="E892" s="248" t="s">
        <v>19</v>
      </c>
      <c r="F892" s="249" t="s">
        <v>146</v>
      </c>
      <c r="G892" s="247"/>
      <c r="H892" s="250">
        <v>180</v>
      </c>
      <c r="I892" s="251"/>
      <c r="J892" s="247"/>
      <c r="K892" s="247"/>
      <c r="L892" s="252"/>
      <c r="M892" s="253"/>
      <c r="N892" s="254"/>
      <c r="O892" s="254"/>
      <c r="P892" s="254"/>
      <c r="Q892" s="254"/>
      <c r="R892" s="254"/>
      <c r="S892" s="254"/>
      <c r="T892" s="25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56" t="s">
        <v>143</v>
      </c>
      <c r="AU892" s="256" t="s">
        <v>88</v>
      </c>
      <c r="AV892" s="15" t="s">
        <v>140</v>
      </c>
      <c r="AW892" s="15" t="s">
        <v>37</v>
      </c>
      <c r="AX892" s="15" t="s">
        <v>86</v>
      </c>
      <c r="AY892" s="256" t="s">
        <v>133</v>
      </c>
    </row>
    <row r="893" spans="1:65" s="2" customFormat="1" ht="16.5" customHeight="1">
      <c r="A893" s="40"/>
      <c r="B893" s="41"/>
      <c r="C893" s="206" t="s">
        <v>608</v>
      </c>
      <c r="D893" s="206" t="s">
        <v>135</v>
      </c>
      <c r="E893" s="207" t="s">
        <v>1111</v>
      </c>
      <c r="F893" s="208" t="s">
        <v>1112</v>
      </c>
      <c r="G893" s="209" t="s">
        <v>138</v>
      </c>
      <c r="H893" s="210">
        <v>62.8</v>
      </c>
      <c r="I893" s="211"/>
      <c r="J893" s="212">
        <f>ROUND(I893*H893,2)</f>
        <v>0</v>
      </c>
      <c r="K893" s="208" t="s">
        <v>139</v>
      </c>
      <c r="L893" s="46"/>
      <c r="M893" s="213" t="s">
        <v>19</v>
      </c>
      <c r="N893" s="214" t="s">
        <v>49</v>
      </c>
      <c r="O893" s="86"/>
      <c r="P893" s="215">
        <f>O893*H893</f>
        <v>0</v>
      </c>
      <c r="Q893" s="215">
        <v>0</v>
      </c>
      <c r="R893" s="215">
        <f>Q893*H893</f>
        <v>0</v>
      </c>
      <c r="S893" s="215">
        <v>0</v>
      </c>
      <c r="T893" s="216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17" t="s">
        <v>179</v>
      </c>
      <c r="AT893" s="217" t="s">
        <v>135</v>
      </c>
      <c r="AU893" s="217" t="s">
        <v>88</v>
      </c>
      <c r="AY893" s="19" t="s">
        <v>133</v>
      </c>
      <c r="BE893" s="218">
        <f>IF(N893="základní",J893,0)</f>
        <v>0</v>
      </c>
      <c r="BF893" s="218">
        <f>IF(N893="snížená",J893,0)</f>
        <v>0</v>
      </c>
      <c r="BG893" s="218">
        <f>IF(N893="zákl. přenesená",J893,0)</f>
        <v>0</v>
      </c>
      <c r="BH893" s="218">
        <f>IF(N893="sníž. přenesená",J893,0)</f>
        <v>0</v>
      </c>
      <c r="BI893" s="218">
        <f>IF(N893="nulová",J893,0)</f>
        <v>0</v>
      </c>
      <c r="BJ893" s="19" t="s">
        <v>86</v>
      </c>
      <c r="BK893" s="218">
        <f>ROUND(I893*H893,2)</f>
        <v>0</v>
      </c>
      <c r="BL893" s="19" t="s">
        <v>179</v>
      </c>
      <c r="BM893" s="217" t="s">
        <v>1113</v>
      </c>
    </row>
    <row r="894" spans="1:47" s="2" customFormat="1" ht="12">
      <c r="A894" s="40"/>
      <c r="B894" s="41"/>
      <c r="C894" s="42"/>
      <c r="D894" s="219" t="s">
        <v>141</v>
      </c>
      <c r="E894" s="42"/>
      <c r="F894" s="220" t="s">
        <v>1114</v>
      </c>
      <c r="G894" s="42"/>
      <c r="H894" s="42"/>
      <c r="I894" s="221"/>
      <c r="J894" s="42"/>
      <c r="K894" s="42"/>
      <c r="L894" s="46"/>
      <c r="M894" s="222"/>
      <c r="N894" s="223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141</v>
      </c>
      <c r="AU894" s="19" t="s">
        <v>88</v>
      </c>
    </row>
    <row r="895" spans="1:51" s="13" customFormat="1" ht="12">
      <c r="A895" s="13"/>
      <c r="B895" s="224"/>
      <c r="C895" s="225"/>
      <c r="D895" s="226" t="s">
        <v>143</v>
      </c>
      <c r="E895" s="227" t="s">
        <v>19</v>
      </c>
      <c r="F895" s="228" t="s">
        <v>1115</v>
      </c>
      <c r="G895" s="225"/>
      <c r="H895" s="229">
        <v>62.8</v>
      </c>
      <c r="I895" s="230"/>
      <c r="J895" s="225"/>
      <c r="K895" s="225"/>
      <c r="L895" s="231"/>
      <c r="M895" s="232"/>
      <c r="N895" s="233"/>
      <c r="O895" s="233"/>
      <c r="P895" s="233"/>
      <c r="Q895" s="233"/>
      <c r="R895" s="233"/>
      <c r="S895" s="233"/>
      <c r="T895" s="234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5" t="s">
        <v>143</v>
      </c>
      <c r="AU895" s="235" t="s">
        <v>88</v>
      </c>
      <c r="AV895" s="13" t="s">
        <v>88</v>
      </c>
      <c r="AW895" s="13" t="s">
        <v>37</v>
      </c>
      <c r="AX895" s="13" t="s">
        <v>78</v>
      </c>
      <c r="AY895" s="235" t="s">
        <v>133</v>
      </c>
    </row>
    <row r="896" spans="1:51" s="14" customFormat="1" ht="12">
      <c r="A896" s="14"/>
      <c r="B896" s="236"/>
      <c r="C896" s="237"/>
      <c r="D896" s="226" t="s">
        <v>143</v>
      </c>
      <c r="E896" s="238" t="s">
        <v>19</v>
      </c>
      <c r="F896" s="239" t="s">
        <v>145</v>
      </c>
      <c r="G896" s="237"/>
      <c r="H896" s="238" t="s">
        <v>19</v>
      </c>
      <c r="I896" s="240"/>
      <c r="J896" s="237"/>
      <c r="K896" s="237"/>
      <c r="L896" s="241"/>
      <c r="M896" s="242"/>
      <c r="N896" s="243"/>
      <c r="O896" s="243"/>
      <c r="P896" s="243"/>
      <c r="Q896" s="243"/>
      <c r="R896" s="243"/>
      <c r="S896" s="243"/>
      <c r="T896" s="24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5" t="s">
        <v>143</v>
      </c>
      <c r="AU896" s="245" t="s">
        <v>88</v>
      </c>
      <c r="AV896" s="14" t="s">
        <v>86</v>
      </c>
      <c r="AW896" s="14" t="s">
        <v>37</v>
      </c>
      <c r="AX896" s="14" t="s">
        <v>78</v>
      </c>
      <c r="AY896" s="245" t="s">
        <v>133</v>
      </c>
    </row>
    <row r="897" spans="1:51" s="15" customFormat="1" ht="12">
      <c r="A897" s="15"/>
      <c r="B897" s="246"/>
      <c r="C897" s="247"/>
      <c r="D897" s="226" t="s">
        <v>143</v>
      </c>
      <c r="E897" s="248" t="s">
        <v>19</v>
      </c>
      <c r="F897" s="249" t="s">
        <v>146</v>
      </c>
      <c r="G897" s="247"/>
      <c r="H897" s="250">
        <v>62.8</v>
      </c>
      <c r="I897" s="251"/>
      <c r="J897" s="247"/>
      <c r="K897" s="247"/>
      <c r="L897" s="252"/>
      <c r="M897" s="253"/>
      <c r="N897" s="254"/>
      <c r="O897" s="254"/>
      <c r="P897" s="254"/>
      <c r="Q897" s="254"/>
      <c r="R897" s="254"/>
      <c r="S897" s="254"/>
      <c r="T897" s="25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256" t="s">
        <v>143</v>
      </c>
      <c r="AU897" s="256" t="s">
        <v>88</v>
      </c>
      <c r="AV897" s="15" t="s">
        <v>140</v>
      </c>
      <c r="AW897" s="15" t="s">
        <v>37</v>
      </c>
      <c r="AX897" s="15" t="s">
        <v>86</v>
      </c>
      <c r="AY897" s="256" t="s">
        <v>133</v>
      </c>
    </row>
    <row r="898" spans="1:65" s="2" customFormat="1" ht="16.5" customHeight="1">
      <c r="A898" s="40"/>
      <c r="B898" s="41"/>
      <c r="C898" s="257" t="s">
        <v>1116</v>
      </c>
      <c r="D898" s="257" t="s">
        <v>358</v>
      </c>
      <c r="E898" s="258" t="s">
        <v>1117</v>
      </c>
      <c r="F898" s="259" t="s">
        <v>1118</v>
      </c>
      <c r="G898" s="260" t="s">
        <v>338</v>
      </c>
      <c r="H898" s="261">
        <v>0.1</v>
      </c>
      <c r="I898" s="262"/>
      <c r="J898" s="263">
        <f>ROUND(I898*H898,2)</f>
        <v>0</v>
      </c>
      <c r="K898" s="259" t="s">
        <v>139</v>
      </c>
      <c r="L898" s="264"/>
      <c r="M898" s="265" t="s">
        <v>19</v>
      </c>
      <c r="N898" s="266" t="s">
        <v>49</v>
      </c>
      <c r="O898" s="86"/>
      <c r="P898" s="215">
        <f>O898*H898</f>
        <v>0</v>
      </c>
      <c r="Q898" s="215">
        <v>0</v>
      </c>
      <c r="R898" s="215">
        <f>Q898*H898</f>
        <v>0</v>
      </c>
      <c r="S898" s="215">
        <v>0</v>
      </c>
      <c r="T898" s="216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17" t="s">
        <v>223</v>
      </c>
      <c r="AT898" s="217" t="s">
        <v>358</v>
      </c>
      <c r="AU898" s="217" t="s">
        <v>88</v>
      </c>
      <c r="AY898" s="19" t="s">
        <v>133</v>
      </c>
      <c r="BE898" s="218">
        <f>IF(N898="základní",J898,0)</f>
        <v>0</v>
      </c>
      <c r="BF898" s="218">
        <f>IF(N898="snížená",J898,0)</f>
        <v>0</v>
      </c>
      <c r="BG898" s="218">
        <f>IF(N898="zákl. přenesená",J898,0)</f>
        <v>0</v>
      </c>
      <c r="BH898" s="218">
        <f>IF(N898="sníž. přenesená",J898,0)</f>
        <v>0</v>
      </c>
      <c r="BI898" s="218">
        <f>IF(N898="nulová",J898,0)</f>
        <v>0</v>
      </c>
      <c r="BJ898" s="19" t="s">
        <v>86</v>
      </c>
      <c r="BK898" s="218">
        <f>ROUND(I898*H898,2)</f>
        <v>0</v>
      </c>
      <c r="BL898" s="19" t="s">
        <v>179</v>
      </c>
      <c r="BM898" s="217" t="s">
        <v>1119</v>
      </c>
    </row>
    <row r="899" spans="1:65" s="2" customFormat="1" ht="16.5" customHeight="1">
      <c r="A899" s="40"/>
      <c r="B899" s="41"/>
      <c r="C899" s="206" t="s">
        <v>613</v>
      </c>
      <c r="D899" s="206" t="s">
        <v>135</v>
      </c>
      <c r="E899" s="207" t="s">
        <v>1120</v>
      </c>
      <c r="F899" s="208" t="s">
        <v>1121</v>
      </c>
      <c r="G899" s="209" t="s">
        <v>138</v>
      </c>
      <c r="H899" s="210">
        <v>82.5</v>
      </c>
      <c r="I899" s="211"/>
      <c r="J899" s="212">
        <f>ROUND(I899*H899,2)</f>
        <v>0</v>
      </c>
      <c r="K899" s="208" t="s">
        <v>139</v>
      </c>
      <c r="L899" s="46"/>
      <c r="M899" s="213" t="s">
        <v>19</v>
      </c>
      <c r="N899" s="214" t="s">
        <v>49</v>
      </c>
      <c r="O899" s="86"/>
      <c r="P899" s="215">
        <f>O899*H899</f>
        <v>0</v>
      </c>
      <c r="Q899" s="215">
        <v>0</v>
      </c>
      <c r="R899" s="215">
        <f>Q899*H899</f>
        <v>0</v>
      </c>
      <c r="S899" s="215">
        <v>0</v>
      </c>
      <c r="T899" s="216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17" t="s">
        <v>179</v>
      </c>
      <c r="AT899" s="217" t="s">
        <v>135</v>
      </c>
      <c r="AU899" s="217" t="s">
        <v>88</v>
      </c>
      <c r="AY899" s="19" t="s">
        <v>133</v>
      </c>
      <c r="BE899" s="218">
        <f>IF(N899="základní",J899,0)</f>
        <v>0</v>
      </c>
      <c r="BF899" s="218">
        <f>IF(N899="snížená",J899,0)</f>
        <v>0</v>
      </c>
      <c r="BG899" s="218">
        <f>IF(N899="zákl. přenesená",J899,0)</f>
        <v>0</v>
      </c>
      <c r="BH899" s="218">
        <f>IF(N899="sníž. přenesená",J899,0)</f>
        <v>0</v>
      </c>
      <c r="BI899" s="218">
        <f>IF(N899="nulová",J899,0)</f>
        <v>0</v>
      </c>
      <c r="BJ899" s="19" t="s">
        <v>86</v>
      </c>
      <c r="BK899" s="218">
        <f>ROUND(I899*H899,2)</f>
        <v>0</v>
      </c>
      <c r="BL899" s="19" t="s">
        <v>179</v>
      </c>
      <c r="BM899" s="217" t="s">
        <v>1122</v>
      </c>
    </row>
    <row r="900" spans="1:47" s="2" customFormat="1" ht="12">
      <c r="A900" s="40"/>
      <c r="B900" s="41"/>
      <c r="C900" s="42"/>
      <c r="D900" s="219" t="s">
        <v>141</v>
      </c>
      <c r="E900" s="42"/>
      <c r="F900" s="220" t="s">
        <v>1123</v>
      </c>
      <c r="G900" s="42"/>
      <c r="H900" s="42"/>
      <c r="I900" s="221"/>
      <c r="J900" s="42"/>
      <c r="K900" s="42"/>
      <c r="L900" s="46"/>
      <c r="M900" s="222"/>
      <c r="N900" s="223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141</v>
      </c>
      <c r="AU900" s="19" t="s">
        <v>88</v>
      </c>
    </row>
    <row r="901" spans="1:51" s="13" customFormat="1" ht="12">
      <c r="A901" s="13"/>
      <c r="B901" s="224"/>
      <c r="C901" s="225"/>
      <c r="D901" s="226" t="s">
        <v>143</v>
      </c>
      <c r="E901" s="227" t="s">
        <v>19</v>
      </c>
      <c r="F901" s="228" t="s">
        <v>1124</v>
      </c>
      <c r="G901" s="225"/>
      <c r="H901" s="229">
        <v>82.5</v>
      </c>
      <c r="I901" s="230"/>
      <c r="J901" s="225"/>
      <c r="K901" s="225"/>
      <c r="L901" s="231"/>
      <c r="M901" s="232"/>
      <c r="N901" s="233"/>
      <c r="O901" s="233"/>
      <c r="P901" s="233"/>
      <c r="Q901" s="233"/>
      <c r="R901" s="233"/>
      <c r="S901" s="233"/>
      <c r="T901" s="234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5" t="s">
        <v>143</v>
      </c>
      <c r="AU901" s="235" t="s">
        <v>88</v>
      </c>
      <c r="AV901" s="13" t="s">
        <v>88</v>
      </c>
      <c r="AW901" s="13" t="s">
        <v>37</v>
      </c>
      <c r="AX901" s="13" t="s">
        <v>78</v>
      </c>
      <c r="AY901" s="235" t="s">
        <v>133</v>
      </c>
    </row>
    <row r="902" spans="1:51" s="14" customFormat="1" ht="12">
      <c r="A902" s="14"/>
      <c r="B902" s="236"/>
      <c r="C902" s="237"/>
      <c r="D902" s="226" t="s">
        <v>143</v>
      </c>
      <c r="E902" s="238" t="s">
        <v>19</v>
      </c>
      <c r="F902" s="239" t="s">
        <v>145</v>
      </c>
      <c r="G902" s="237"/>
      <c r="H902" s="238" t="s">
        <v>19</v>
      </c>
      <c r="I902" s="240"/>
      <c r="J902" s="237"/>
      <c r="K902" s="237"/>
      <c r="L902" s="241"/>
      <c r="M902" s="242"/>
      <c r="N902" s="243"/>
      <c r="O902" s="243"/>
      <c r="P902" s="243"/>
      <c r="Q902" s="243"/>
      <c r="R902" s="243"/>
      <c r="S902" s="243"/>
      <c r="T902" s="24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5" t="s">
        <v>143</v>
      </c>
      <c r="AU902" s="245" t="s">
        <v>88</v>
      </c>
      <c r="AV902" s="14" t="s">
        <v>86</v>
      </c>
      <c r="AW902" s="14" t="s">
        <v>37</v>
      </c>
      <c r="AX902" s="14" t="s">
        <v>78</v>
      </c>
      <c r="AY902" s="245" t="s">
        <v>133</v>
      </c>
    </row>
    <row r="903" spans="1:51" s="15" customFormat="1" ht="12">
      <c r="A903" s="15"/>
      <c r="B903" s="246"/>
      <c r="C903" s="247"/>
      <c r="D903" s="226" t="s">
        <v>143</v>
      </c>
      <c r="E903" s="248" t="s">
        <v>19</v>
      </c>
      <c r="F903" s="249" t="s">
        <v>146</v>
      </c>
      <c r="G903" s="247"/>
      <c r="H903" s="250">
        <v>82.5</v>
      </c>
      <c r="I903" s="251"/>
      <c r="J903" s="247"/>
      <c r="K903" s="247"/>
      <c r="L903" s="252"/>
      <c r="M903" s="253"/>
      <c r="N903" s="254"/>
      <c r="O903" s="254"/>
      <c r="P903" s="254"/>
      <c r="Q903" s="254"/>
      <c r="R903" s="254"/>
      <c r="S903" s="254"/>
      <c r="T903" s="25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56" t="s">
        <v>143</v>
      </c>
      <c r="AU903" s="256" t="s">
        <v>88</v>
      </c>
      <c r="AV903" s="15" t="s">
        <v>140</v>
      </c>
      <c r="AW903" s="15" t="s">
        <v>37</v>
      </c>
      <c r="AX903" s="15" t="s">
        <v>86</v>
      </c>
      <c r="AY903" s="256" t="s">
        <v>133</v>
      </c>
    </row>
    <row r="904" spans="1:65" s="2" customFormat="1" ht="24.15" customHeight="1">
      <c r="A904" s="40"/>
      <c r="B904" s="41"/>
      <c r="C904" s="257" t="s">
        <v>1125</v>
      </c>
      <c r="D904" s="257" t="s">
        <v>358</v>
      </c>
      <c r="E904" s="258" t="s">
        <v>1126</v>
      </c>
      <c r="F904" s="259" t="s">
        <v>1127</v>
      </c>
      <c r="G904" s="260" t="s">
        <v>138</v>
      </c>
      <c r="H904" s="261">
        <v>96.15</v>
      </c>
      <c r="I904" s="262"/>
      <c r="J904" s="263">
        <f>ROUND(I904*H904,2)</f>
        <v>0</v>
      </c>
      <c r="K904" s="259" t="s">
        <v>139</v>
      </c>
      <c r="L904" s="264"/>
      <c r="M904" s="265" t="s">
        <v>19</v>
      </c>
      <c r="N904" s="266" t="s">
        <v>49</v>
      </c>
      <c r="O904" s="86"/>
      <c r="P904" s="215">
        <f>O904*H904</f>
        <v>0</v>
      </c>
      <c r="Q904" s="215">
        <v>0</v>
      </c>
      <c r="R904" s="215">
        <f>Q904*H904</f>
        <v>0</v>
      </c>
      <c r="S904" s="215">
        <v>0</v>
      </c>
      <c r="T904" s="216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17" t="s">
        <v>223</v>
      </c>
      <c r="AT904" s="217" t="s">
        <v>358</v>
      </c>
      <c r="AU904" s="217" t="s">
        <v>88</v>
      </c>
      <c r="AY904" s="19" t="s">
        <v>133</v>
      </c>
      <c r="BE904" s="218">
        <f>IF(N904="základní",J904,0)</f>
        <v>0</v>
      </c>
      <c r="BF904" s="218">
        <f>IF(N904="snížená",J904,0)</f>
        <v>0</v>
      </c>
      <c r="BG904" s="218">
        <f>IF(N904="zákl. přenesená",J904,0)</f>
        <v>0</v>
      </c>
      <c r="BH904" s="218">
        <f>IF(N904="sníž. přenesená",J904,0)</f>
        <v>0</v>
      </c>
      <c r="BI904" s="218">
        <f>IF(N904="nulová",J904,0)</f>
        <v>0</v>
      </c>
      <c r="BJ904" s="19" t="s">
        <v>86</v>
      </c>
      <c r="BK904" s="218">
        <f>ROUND(I904*H904,2)</f>
        <v>0</v>
      </c>
      <c r="BL904" s="19" t="s">
        <v>179</v>
      </c>
      <c r="BM904" s="217" t="s">
        <v>1128</v>
      </c>
    </row>
    <row r="905" spans="1:65" s="2" customFormat="1" ht="16.5" customHeight="1">
      <c r="A905" s="40"/>
      <c r="B905" s="41"/>
      <c r="C905" s="206" t="s">
        <v>618</v>
      </c>
      <c r="D905" s="206" t="s">
        <v>135</v>
      </c>
      <c r="E905" s="207" t="s">
        <v>1129</v>
      </c>
      <c r="F905" s="208" t="s">
        <v>1130</v>
      </c>
      <c r="G905" s="209" t="s">
        <v>138</v>
      </c>
      <c r="H905" s="210">
        <v>184.8</v>
      </c>
      <c r="I905" s="211"/>
      <c r="J905" s="212">
        <f>ROUND(I905*H905,2)</f>
        <v>0</v>
      </c>
      <c r="K905" s="208" t="s">
        <v>19</v>
      </c>
      <c r="L905" s="46"/>
      <c r="M905" s="213" t="s">
        <v>19</v>
      </c>
      <c r="N905" s="214" t="s">
        <v>49</v>
      </c>
      <c r="O905" s="86"/>
      <c r="P905" s="215">
        <f>O905*H905</f>
        <v>0</v>
      </c>
      <c r="Q905" s="215">
        <v>0</v>
      </c>
      <c r="R905" s="215">
        <f>Q905*H905</f>
        <v>0</v>
      </c>
      <c r="S905" s="215">
        <v>0</v>
      </c>
      <c r="T905" s="216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17" t="s">
        <v>179</v>
      </c>
      <c r="AT905" s="217" t="s">
        <v>135</v>
      </c>
      <c r="AU905" s="217" t="s">
        <v>88</v>
      </c>
      <c r="AY905" s="19" t="s">
        <v>133</v>
      </c>
      <c r="BE905" s="218">
        <f>IF(N905="základní",J905,0)</f>
        <v>0</v>
      </c>
      <c r="BF905" s="218">
        <f>IF(N905="snížená",J905,0)</f>
        <v>0</v>
      </c>
      <c r="BG905" s="218">
        <f>IF(N905="zákl. přenesená",J905,0)</f>
        <v>0</v>
      </c>
      <c r="BH905" s="218">
        <f>IF(N905="sníž. přenesená",J905,0)</f>
        <v>0</v>
      </c>
      <c r="BI905" s="218">
        <f>IF(N905="nulová",J905,0)</f>
        <v>0</v>
      </c>
      <c r="BJ905" s="19" t="s">
        <v>86</v>
      </c>
      <c r="BK905" s="218">
        <f>ROUND(I905*H905,2)</f>
        <v>0</v>
      </c>
      <c r="BL905" s="19" t="s">
        <v>179</v>
      </c>
      <c r="BM905" s="217" t="s">
        <v>1131</v>
      </c>
    </row>
    <row r="906" spans="1:51" s="13" customFormat="1" ht="12">
      <c r="A906" s="13"/>
      <c r="B906" s="224"/>
      <c r="C906" s="225"/>
      <c r="D906" s="226" t="s">
        <v>143</v>
      </c>
      <c r="E906" s="227" t="s">
        <v>19</v>
      </c>
      <c r="F906" s="228" t="s">
        <v>1132</v>
      </c>
      <c r="G906" s="225"/>
      <c r="H906" s="229">
        <v>184.8</v>
      </c>
      <c r="I906" s="230"/>
      <c r="J906" s="225"/>
      <c r="K906" s="225"/>
      <c r="L906" s="231"/>
      <c r="M906" s="232"/>
      <c r="N906" s="233"/>
      <c r="O906" s="233"/>
      <c r="P906" s="233"/>
      <c r="Q906" s="233"/>
      <c r="R906" s="233"/>
      <c r="S906" s="233"/>
      <c r="T906" s="234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35" t="s">
        <v>143</v>
      </c>
      <c r="AU906" s="235" t="s">
        <v>88</v>
      </c>
      <c r="AV906" s="13" t="s">
        <v>88</v>
      </c>
      <c r="AW906" s="13" t="s">
        <v>37</v>
      </c>
      <c r="AX906" s="13" t="s">
        <v>78</v>
      </c>
      <c r="AY906" s="235" t="s">
        <v>133</v>
      </c>
    </row>
    <row r="907" spans="1:51" s="14" customFormat="1" ht="12">
      <c r="A907" s="14"/>
      <c r="B907" s="236"/>
      <c r="C907" s="237"/>
      <c r="D907" s="226" t="s">
        <v>143</v>
      </c>
      <c r="E907" s="238" t="s">
        <v>19</v>
      </c>
      <c r="F907" s="239" t="s">
        <v>145</v>
      </c>
      <c r="G907" s="237"/>
      <c r="H907" s="238" t="s">
        <v>19</v>
      </c>
      <c r="I907" s="240"/>
      <c r="J907" s="237"/>
      <c r="K907" s="237"/>
      <c r="L907" s="241"/>
      <c r="M907" s="242"/>
      <c r="N907" s="243"/>
      <c r="O907" s="243"/>
      <c r="P907" s="243"/>
      <c r="Q907" s="243"/>
      <c r="R907" s="243"/>
      <c r="S907" s="243"/>
      <c r="T907" s="24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45" t="s">
        <v>143</v>
      </c>
      <c r="AU907" s="245" t="s">
        <v>88</v>
      </c>
      <c r="AV907" s="14" t="s">
        <v>86</v>
      </c>
      <c r="AW907" s="14" t="s">
        <v>37</v>
      </c>
      <c r="AX907" s="14" t="s">
        <v>78</v>
      </c>
      <c r="AY907" s="245" t="s">
        <v>133</v>
      </c>
    </row>
    <row r="908" spans="1:51" s="15" customFormat="1" ht="12">
      <c r="A908" s="15"/>
      <c r="B908" s="246"/>
      <c r="C908" s="247"/>
      <c r="D908" s="226" t="s">
        <v>143</v>
      </c>
      <c r="E908" s="248" t="s">
        <v>19</v>
      </c>
      <c r="F908" s="249" t="s">
        <v>146</v>
      </c>
      <c r="G908" s="247"/>
      <c r="H908" s="250">
        <v>184.8</v>
      </c>
      <c r="I908" s="251"/>
      <c r="J908" s="247"/>
      <c r="K908" s="247"/>
      <c r="L908" s="252"/>
      <c r="M908" s="253"/>
      <c r="N908" s="254"/>
      <c r="O908" s="254"/>
      <c r="P908" s="254"/>
      <c r="Q908" s="254"/>
      <c r="R908" s="254"/>
      <c r="S908" s="254"/>
      <c r="T908" s="25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56" t="s">
        <v>143</v>
      </c>
      <c r="AU908" s="256" t="s">
        <v>88</v>
      </c>
      <c r="AV908" s="15" t="s">
        <v>140</v>
      </c>
      <c r="AW908" s="15" t="s">
        <v>37</v>
      </c>
      <c r="AX908" s="15" t="s">
        <v>86</v>
      </c>
      <c r="AY908" s="256" t="s">
        <v>133</v>
      </c>
    </row>
    <row r="909" spans="1:65" s="2" customFormat="1" ht="24.15" customHeight="1">
      <c r="A909" s="40"/>
      <c r="B909" s="41"/>
      <c r="C909" s="206" t="s">
        <v>1133</v>
      </c>
      <c r="D909" s="206" t="s">
        <v>135</v>
      </c>
      <c r="E909" s="207" t="s">
        <v>1134</v>
      </c>
      <c r="F909" s="208" t="s">
        <v>1135</v>
      </c>
      <c r="G909" s="209" t="s">
        <v>338</v>
      </c>
      <c r="H909" s="210">
        <v>0.72</v>
      </c>
      <c r="I909" s="211"/>
      <c r="J909" s="212">
        <f>ROUND(I909*H909,2)</f>
        <v>0</v>
      </c>
      <c r="K909" s="208" t="s">
        <v>139</v>
      </c>
      <c r="L909" s="46"/>
      <c r="M909" s="213" t="s">
        <v>19</v>
      </c>
      <c r="N909" s="214" t="s">
        <v>49</v>
      </c>
      <c r="O909" s="86"/>
      <c r="P909" s="215">
        <f>O909*H909</f>
        <v>0</v>
      </c>
      <c r="Q909" s="215">
        <v>0</v>
      </c>
      <c r="R909" s="215">
        <f>Q909*H909</f>
        <v>0</v>
      </c>
      <c r="S909" s="215">
        <v>0</v>
      </c>
      <c r="T909" s="216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17" t="s">
        <v>179</v>
      </c>
      <c r="AT909" s="217" t="s">
        <v>135</v>
      </c>
      <c r="AU909" s="217" t="s">
        <v>88</v>
      </c>
      <c r="AY909" s="19" t="s">
        <v>133</v>
      </c>
      <c r="BE909" s="218">
        <f>IF(N909="základní",J909,0)</f>
        <v>0</v>
      </c>
      <c r="BF909" s="218">
        <f>IF(N909="snížená",J909,0)</f>
        <v>0</v>
      </c>
      <c r="BG909" s="218">
        <f>IF(N909="zákl. přenesená",J909,0)</f>
        <v>0</v>
      </c>
      <c r="BH909" s="218">
        <f>IF(N909="sníž. přenesená",J909,0)</f>
        <v>0</v>
      </c>
      <c r="BI909" s="218">
        <f>IF(N909="nulová",J909,0)</f>
        <v>0</v>
      </c>
      <c r="BJ909" s="19" t="s">
        <v>86</v>
      </c>
      <c r="BK909" s="218">
        <f>ROUND(I909*H909,2)</f>
        <v>0</v>
      </c>
      <c r="BL909" s="19" t="s">
        <v>179</v>
      </c>
      <c r="BM909" s="217" t="s">
        <v>1136</v>
      </c>
    </row>
    <row r="910" spans="1:47" s="2" customFormat="1" ht="12">
      <c r="A910" s="40"/>
      <c r="B910" s="41"/>
      <c r="C910" s="42"/>
      <c r="D910" s="219" t="s">
        <v>141</v>
      </c>
      <c r="E910" s="42"/>
      <c r="F910" s="220" t="s">
        <v>1137</v>
      </c>
      <c r="G910" s="42"/>
      <c r="H910" s="42"/>
      <c r="I910" s="221"/>
      <c r="J910" s="42"/>
      <c r="K910" s="42"/>
      <c r="L910" s="46"/>
      <c r="M910" s="267"/>
      <c r="N910" s="268"/>
      <c r="O910" s="269"/>
      <c r="P910" s="269"/>
      <c r="Q910" s="269"/>
      <c r="R910" s="269"/>
      <c r="S910" s="269"/>
      <c r="T910" s="27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141</v>
      </c>
      <c r="AU910" s="19" t="s">
        <v>88</v>
      </c>
    </row>
    <row r="911" spans="1:31" s="2" customFormat="1" ht="6.95" customHeight="1">
      <c r="A911" s="40"/>
      <c r="B911" s="61"/>
      <c r="C911" s="62"/>
      <c r="D911" s="62"/>
      <c r="E911" s="62"/>
      <c r="F911" s="62"/>
      <c r="G911" s="62"/>
      <c r="H911" s="62"/>
      <c r="I911" s="62"/>
      <c r="J911" s="62"/>
      <c r="K911" s="62"/>
      <c r="L911" s="46"/>
      <c r="M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</row>
  </sheetData>
  <sheetProtection password="CC6F" sheet="1" objects="1" scenarios="1" formatColumns="0" formatRows="0" autoFilter="0"/>
  <autoFilter ref="C91:K91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4_01/111251101"/>
    <hyperlink ref="F101" r:id="rId2" display="https://podminky.urs.cz/item/CS_URS_2024_01/111301111"/>
    <hyperlink ref="F106" r:id="rId3" display="https://podminky.urs.cz/item/CS_URS_2024_01/112101102"/>
    <hyperlink ref="F108" r:id="rId4" display="https://podminky.urs.cz/item/CS_URS_2024_01/112101103"/>
    <hyperlink ref="F110" r:id="rId5" display="https://podminky.urs.cz/item/CS_URS_2024_01/112101104"/>
    <hyperlink ref="F112" r:id="rId6" display="https://podminky.urs.cz/item/CS_URS_2024_01/112155121"/>
    <hyperlink ref="F114" r:id="rId7" display="https://podminky.urs.cz/item/CS_URS_2024_01/112155125"/>
    <hyperlink ref="F116" r:id="rId8" display="https://podminky.urs.cz/item/CS_URS_2024_01/112201112"/>
    <hyperlink ref="F118" r:id="rId9" display="https://podminky.urs.cz/item/CS_URS_2024_01/113106144"/>
    <hyperlink ref="F123" r:id="rId10" display="https://podminky.urs.cz/item/CS_URS_2024_01/113107161"/>
    <hyperlink ref="F128" r:id="rId11" display="https://podminky.urs.cz/item/CS_URS_2024_01/113107162"/>
    <hyperlink ref="F138" r:id="rId12" display="https://podminky.urs.cz/item/CS_URS_2024_01/113107165"/>
    <hyperlink ref="F143" r:id="rId13" display="https://podminky.urs.cz/item/CS_URS_2024_01/113107182"/>
    <hyperlink ref="F148" r:id="rId14" display="https://podminky.urs.cz/item/CS_URS_2024_01/113151111"/>
    <hyperlink ref="F150" r:id="rId15" display="https://podminky.urs.cz/item/CS_URS_2024_01/113154235"/>
    <hyperlink ref="F155" r:id="rId16" display="https://podminky.urs.cz/item/CS_URS_2024_01/113201112"/>
    <hyperlink ref="F160" r:id="rId17" display="https://podminky.urs.cz/item/CS_URS_2024_01/113202111"/>
    <hyperlink ref="F165" r:id="rId18" display="https://podminky.urs.cz/item/CS_URS_2024_01/113204111"/>
    <hyperlink ref="F174" r:id="rId19" display="https://podminky.urs.cz/item/CS_URS_2024_01/115101201"/>
    <hyperlink ref="F179" r:id="rId20" display="https://podminky.urs.cz/item/CS_URS_2024_01/115101301"/>
    <hyperlink ref="F183" r:id="rId21" display="https://podminky.urs.cz/item/CS_URS_2024_01/122452204"/>
    <hyperlink ref="F188" r:id="rId22" display="https://podminky.urs.cz/item/CS_URS_2024_01/124353100"/>
    <hyperlink ref="F193" r:id="rId23" display="https://podminky.urs.cz/item/CS_URS_2024_01/131313711"/>
    <hyperlink ref="F198" r:id="rId24" display="https://podminky.urs.cz/item/CS_URS_2024_01/131351203"/>
    <hyperlink ref="F203" r:id="rId25" display="https://podminky.urs.cz/item/CS_URS_2024_01/132351102"/>
    <hyperlink ref="F208" r:id="rId26" display="https://podminky.urs.cz/item/CS_URS_2024_01/132351252"/>
    <hyperlink ref="F213" r:id="rId27" display="https://podminky.urs.cz/item/CS_URS_2024_01/162301501"/>
    <hyperlink ref="F215" r:id="rId28" display="https://podminky.urs.cz/item/CS_URS_2024_01/162301501"/>
    <hyperlink ref="F217" r:id="rId29" display="https://podminky.urs.cz/item/CS_URS_2024_01/162301501"/>
    <hyperlink ref="F219" r:id="rId30" display="https://podminky.urs.cz/item/CS_URS_2024_01/162301981"/>
    <hyperlink ref="F223" r:id="rId31" display="https://podminky.urs.cz/item/CS_URS_2024_01/162301981"/>
    <hyperlink ref="F227" r:id="rId32" display="https://podminky.urs.cz/item/CS_URS_2024_01/162301981"/>
    <hyperlink ref="F231" r:id="rId33" display="https://podminky.urs.cz/item/CS_URS_2024_01/162751117"/>
    <hyperlink ref="F240" r:id="rId34" display="https://podminky.urs.cz/item/CS_URS_2024_01/162751117"/>
    <hyperlink ref="F242" r:id="rId35" display="https://podminky.urs.cz/item/CS_URS_2024_01/162751119"/>
    <hyperlink ref="F246" r:id="rId36" display="https://podminky.urs.cz/item/CS_URS_2024_01/162751119"/>
    <hyperlink ref="F250" r:id="rId37" display="https://podminky.urs.cz/item/CS_URS_2024_01/171201231"/>
    <hyperlink ref="F254" r:id="rId38" display="https://podminky.urs.cz/item/CS_URS_2024_01/171201231"/>
    <hyperlink ref="F256" r:id="rId39" display="https://podminky.urs.cz/item/CS_URS_2024_01/171251201"/>
    <hyperlink ref="F260" r:id="rId40" display="https://podminky.urs.cz/item/CS_URS_2024_01/171251201"/>
    <hyperlink ref="F265" r:id="rId41" display="https://podminky.urs.cz/item/CS_URS_2024_01/174151101"/>
    <hyperlink ref="F274" r:id="rId42" display="https://podminky.urs.cz/item/CS_URS_2024_01/181351003"/>
    <hyperlink ref="F280" r:id="rId43" display="https://podminky.urs.cz/item/CS_URS_2024_01/181411131"/>
    <hyperlink ref="F288" r:id="rId44" display="https://podminky.urs.cz/item/CS_URS_2024_01/181951111"/>
    <hyperlink ref="F293" r:id="rId45" display="https://podminky.urs.cz/item/CS_URS_2024_01/181951112"/>
    <hyperlink ref="F298" r:id="rId46" display="https://podminky.urs.cz/item/CS_URS_2024_01/184813212"/>
    <hyperlink ref="F301" r:id="rId47" display="https://podminky.urs.cz/item/CS_URS_2024_01/211971110"/>
    <hyperlink ref="F309" r:id="rId48" display="https://podminky.urs.cz/item/CS_URS_2024_01/212750133"/>
    <hyperlink ref="F314" r:id="rId49" display="https://podminky.urs.cz/item/CS_URS_2024_01/212752402"/>
    <hyperlink ref="F318" r:id="rId50" display="https://podminky.urs.cz/item/CS_URS_2024_01/224411114"/>
    <hyperlink ref="F324" r:id="rId51" display="https://podminky.urs.cz/item/CS_URS_2024_01/281602111"/>
    <hyperlink ref="F329" r:id="rId52" display="https://podminky.urs.cz/item/CS_URS_2024_01/282602113"/>
    <hyperlink ref="F335" r:id="rId53" display="https://podminky.urs.cz/item/CS_URS_2024_01/283111113"/>
    <hyperlink ref="F343" r:id="rId54" display="https://podminky.urs.cz/item/CS_URS_2024_01/283111123"/>
    <hyperlink ref="F351" r:id="rId55" display="https://podminky.urs.cz/item/CS_URS_2024_01/283131113"/>
    <hyperlink ref="F357" r:id="rId56" display="https://podminky.urs.cz/item/CS_URS_2024_01/291211111"/>
    <hyperlink ref="F364" r:id="rId57" display="https://podminky.urs.cz/item/CS_URS_2024_01/317171126"/>
    <hyperlink ref="F370" r:id="rId58" display="https://podminky.urs.cz/item/CS_URS_2024_01/317361116"/>
    <hyperlink ref="F375" r:id="rId59" display="https://podminky.urs.cz/item/CS_URS_2024_01/317361411"/>
    <hyperlink ref="F380" r:id="rId60" display="https://podminky.urs.cz/item/CS_URS_2024_01/317661142"/>
    <hyperlink ref="F384" r:id="rId61" display="https://podminky.urs.cz/item/CS_URS_2024_01/334213321"/>
    <hyperlink ref="F389" r:id="rId62" display="https://podminky.urs.cz/item/CS_URS_2024_01/334323118"/>
    <hyperlink ref="F391" r:id="rId63" display="https://podminky.urs.cz/item/CS_URS_2024_01/334361216"/>
    <hyperlink ref="F396" r:id="rId64" display="https://podminky.urs.cz/item/CS_URS_2024_01/334361412"/>
    <hyperlink ref="F401" r:id="rId65" display="https://podminky.urs.cz/item/CS_URS_2024_01/348171111"/>
    <hyperlink ref="F411" r:id="rId66" display="https://podminky.urs.cz/item/CS_URS_2024_01/421331141"/>
    <hyperlink ref="F413" r:id="rId67" display="https://podminky.urs.cz/item/CS_URS_2024_01/421361226"/>
    <hyperlink ref="F418" r:id="rId68" display="https://podminky.urs.cz/item/CS_URS_2024_01/423321128"/>
    <hyperlink ref="F420" r:id="rId69" display="https://podminky.urs.cz/item/CS_URS_2024_01/423351111"/>
    <hyperlink ref="F425" r:id="rId70" display="https://podminky.urs.cz/item/CS_URS_2024_01/423351211"/>
    <hyperlink ref="F427" r:id="rId71" display="https://podminky.urs.cz/item/CS_URS_2024_01/423361226"/>
    <hyperlink ref="F432" r:id="rId72" display="https://podminky.urs.cz/item/CS_URS_2024_01/428381314"/>
    <hyperlink ref="F437" r:id="rId73" display="https://podminky.urs.cz/item/CS_URS_2024_01/428386215"/>
    <hyperlink ref="F442" r:id="rId74" display="https://podminky.urs.cz/item/CS_URS_2024_01/451317777"/>
    <hyperlink ref="F447" r:id="rId75" display="https://podminky.urs.cz/item/CS_URS_2024_01/451475121"/>
    <hyperlink ref="F457" r:id="rId76" display="https://podminky.urs.cz/item/CS_URS_2024_01/451475122"/>
    <hyperlink ref="F468" r:id="rId77" display="https://podminky.urs.cz/item/CS_URS_2024_01/457311117"/>
    <hyperlink ref="F473" r:id="rId78" display="https://podminky.urs.cz/item/CS_URS_2024_01/457311118"/>
    <hyperlink ref="F480" r:id="rId79" display="https://podminky.urs.cz/item/CS_URS_2024_01/458311131"/>
    <hyperlink ref="F485" r:id="rId80" display="https://podminky.urs.cz/item/CS_URS_2024_01/462511111"/>
    <hyperlink ref="F491" r:id="rId81" display="https://podminky.urs.cz/item/CS_URS_2024_01/465511522"/>
    <hyperlink ref="F497" r:id="rId82" display="https://podminky.urs.cz/item/CS_URS_2024_01/564851111"/>
    <hyperlink ref="F502" r:id="rId83" display="https://podminky.urs.cz/item/CS_URS_2024_01/564861111"/>
    <hyperlink ref="F507" r:id="rId84" display="https://podminky.urs.cz/item/CS_URS_2024_01/564871011"/>
    <hyperlink ref="F512" r:id="rId85" display="https://podminky.urs.cz/item/CS_URS_2024_01/565155121"/>
    <hyperlink ref="F517" r:id="rId86" display="https://podminky.urs.cz/item/CS_URS_2024_01/567122112"/>
    <hyperlink ref="F526" r:id="rId87" display="https://podminky.urs.cz/item/CS_URS_2024_01/573231111"/>
    <hyperlink ref="F531" r:id="rId88" display="https://podminky.urs.cz/item/CS_URS_2024_01/577144141"/>
    <hyperlink ref="F536" r:id="rId89" display="https://podminky.urs.cz/item/CS_URS_2024_01/578143233"/>
    <hyperlink ref="F538" r:id="rId90" display="https://podminky.urs.cz/item/CS_URS_2024_01/596211112"/>
    <hyperlink ref="F546" r:id="rId91" display="https://podminky.urs.cz/item/CS_URS_2024_01/596212210"/>
    <hyperlink ref="F559" r:id="rId92" display="https://podminky.urs.cz/item/CS_URS_2024_01/628611102"/>
    <hyperlink ref="F568" r:id="rId93" display="https://podminky.urs.cz/item/CS_URS_2024_01/628633112"/>
    <hyperlink ref="F575" r:id="rId94" display="https://podminky.urs.cz/item/CS_URS_2024_01/871313123"/>
    <hyperlink ref="F583" r:id="rId95" display="https://podminky.urs.cz/item/CS_URS_2024_01/895941343"/>
    <hyperlink ref="F589" r:id="rId96" display="https://podminky.urs.cz/item/CS_URS_2024_01/895941351"/>
    <hyperlink ref="F594" r:id="rId97" display="https://podminky.urs.cz/item/CS_URS_2024_01/895941361"/>
    <hyperlink ref="F601" r:id="rId98" display="https://podminky.urs.cz/item/CS_URS_2024_01/899204112"/>
    <hyperlink ref="F608" r:id="rId99" display="https://podminky.urs.cz/item/CS_URS_2024_01/899232111"/>
    <hyperlink ref="F614" r:id="rId100" display="https://podminky.urs.cz/item/CS_URS_2024_01/914111111"/>
    <hyperlink ref="F620" r:id="rId101" display="https://podminky.urs.cz/item/CS_URS_2024_01/914112111"/>
    <hyperlink ref="F633" r:id="rId102" display="https://podminky.urs.cz/item/CS_URS_2024_01/914511112"/>
    <hyperlink ref="F641" r:id="rId103" display="https://podminky.urs.cz/item/CS_URS_2024_01/915211112"/>
    <hyperlink ref="F646" r:id="rId104" display="https://podminky.urs.cz/item/CS_URS_2024_01/915211112"/>
    <hyperlink ref="F651" r:id="rId105" display="https://podminky.urs.cz/item/CS_URS_2024_01/915611111"/>
    <hyperlink ref="F655" r:id="rId106" display="https://podminky.urs.cz/item/CS_URS_2024_01/916241113"/>
    <hyperlink ref="F663" r:id="rId107" display="https://podminky.urs.cz/item/CS_URS_2024_01/916242112"/>
    <hyperlink ref="F668" r:id="rId108" display="https://podminky.urs.cz/item/CS_URS_2024_01/916331112"/>
    <hyperlink ref="F680" r:id="rId109" display="https://podminky.urs.cz/item/CS_URS_2024_01/919121132"/>
    <hyperlink ref="F696" r:id="rId110" display="https://podminky.urs.cz/item/CS_URS_2024_01/919735112"/>
    <hyperlink ref="F704" r:id="rId111" display="https://podminky.urs.cz/item/CS_URS_2024_01/931992122"/>
    <hyperlink ref="F709" r:id="rId112" display="https://podminky.urs.cz/item/CS_URS_2024_01/936941121"/>
    <hyperlink ref="F715" r:id="rId113" display="https://podminky.urs.cz/item/CS_URS_2024_01/938532111"/>
    <hyperlink ref="F720" r:id="rId114" display="https://podminky.urs.cz/item/CS_URS_2024_01/944111111"/>
    <hyperlink ref="F722" r:id="rId115" display="https://podminky.urs.cz/item/CS_URS_2024_01/944111211"/>
    <hyperlink ref="F726" r:id="rId116" display="https://podminky.urs.cz/item/CS_URS_2024_01/944111811"/>
    <hyperlink ref="F728" r:id="rId117" display="https://podminky.urs.cz/item/CS_URS_2024_01/944411111"/>
    <hyperlink ref="F732" r:id="rId118" display="https://podminky.urs.cz/item/CS_URS_2024_01/944411211"/>
    <hyperlink ref="F736" r:id="rId119" display="https://podminky.urs.cz/item/CS_URS_2024_01/944411811"/>
    <hyperlink ref="F738" r:id="rId120" display="https://podminky.urs.cz/item/CS_URS_2024_01/946321131"/>
    <hyperlink ref="F743" r:id="rId121" display="https://podminky.urs.cz/item/CS_URS_2024_01/946321231"/>
    <hyperlink ref="F747" r:id="rId122" display="https://podminky.urs.cz/item/CS_URS_2024_01/946321831"/>
    <hyperlink ref="F749" r:id="rId123" display="https://podminky.urs.cz/item/CS_URS_2024_01/962021112"/>
    <hyperlink ref="F757" r:id="rId124" display="https://podminky.urs.cz/item/CS_URS_2024_01/963021112"/>
    <hyperlink ref="F765" r:id="rId125" display="https://podminky.urs.cz/item/CS_URS_2024_01/963051111"/>
    <hyperlink ref="F767" r:id="rId126" display="https://podminky.urs.cz/item/CS_URS_2024_01/965082941"/>
    <hyperlink ref="F772" r:id="rId127" display="https://podminky.urs.cz/item/CS_URS_2024_01/977141125"/>
    <hyperlink ref="F780" r:id="rId128" display="https://podminky.urs.cz/item/CS_URS_2024_01/985324211"/>
    <hyperlink ref="F789" r:id="rId129" display="https://podminky.urs.cz/item/CS_URS_2024_01/997013811"/>
    <hyperlink ref="F794" r:id="rId130" display="https://podminky.urs.cz/item/CS_URS_2024_01/997013814"/>
    <hyperlink ref="F798" r:id="rId131" display="https://podminky.urs.cz/item/CS_URS_2024_01/997211521"/>
    <hyperlink ref="F805" r:id="rId132" display="https://podminky.urs.cz/item/CS_URS_2024_01/997211529"/>
    <hyperlink ref="F809" r:id="rId133" display="https://podminky.urs.cz/item/CS_URS_2024_01/997211612"/>
    <hyperlink ref="F813" r:id="rId134" display="https://podminky.urs.cz/item/CS_URS_2024_01/997221551"/>
    <hyperlink ref="F818" r:id="rId135" display="https://podminky.urs.cz/item/CS_URS_2024_01/997221551"/>
    <hyperlink ref="F825" r:id="rId136" display="https://podminky.urs.cz/item/CS_URS_2024_01/997221551"/>
    <hyperlink ref="F830" r:id="rId137" display="https://podminky.urs.cz/item/CS_URS_2024_01/997221559"/>
    <hyperlink ref="F835" r:id="rId138" display="https://podminky.urs.cz/item/CS_URS_2024_01/997221559"/>
    <hyperlink ref="F839" r:id="rId139" display="https://podminky.urs.cz/item/CS_URS_2024_01/997221559"/>
    <hyperlink ref="F843" r:id="rId140" display="https://podminky.urs.cz/item/CS_URS_2024_01/997221561"/>
    <hyperlink ref="F845" r:id="rId141" display="https://podminky.urs.cz/item/CS_URS_2023_01/997221569"/>
    <hyperlink ref="F849" r:id="rId142" display="https://podminky.urs.cz/item/CS_URS_2024_01/997221611"/>
    <hyperlink ref="F854" r:id="rId143" display="https://podminky.urs.cz/item/CS_URS_2024_01/997221611"/>
    <hyperlink ref="F859" r:id="rId144" display="https://podminky.urs.cz/item/CS_URS_2024_01/997221612"/>
    <hyperlink ref="F864" r:id="rId145" display="https://podminky.urs.cz/item/CS_URS_2024_01/997221615"/>
    <hyperlink ref="F869" r:id="rId146" display="https://podminky.urs.cz/item/CS_URS_2024_01/997221625"/>
    <hyperlink ref="F873" r:id="rId147" display="https://podminky.urs.cz/item/CS_URS_2024_01/997221645"/>
    <hyperlink ref="F877" r:id="rId148" display="https://podminky.urs.cz/item/CS_URS_2024_01/997221873"/>
    <hyperlink ref="F882" r:id="rId149" display="https://podminky.urs.cz/item/CS_URS_2024_01/997221873"/>
    <hyperlink ref="F885" r:id="rId150" display="https://podminky.urs.cz/item/CS_URS_2024_01/998212111"/>
    <hyperlink ref="F889" r:id="rId151" display="https://podminky.urs.cz/item/CS_URS_2024_01/711131811"/>
    <hyperlink ref="F894" r:id="rId152" display="https://podminky.urs.cz/item/CS_URS_2024_01/711321131"/>
    <hyperlink ref="F900" r:id="rId153" display="https://podminky.urs.cz/item/CS_URS_2024_01/711341564"/>
    <hyperlink ref="F910" r:id="rId154" display="https://podminky.urs.cz/item/CS_URS_2024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Most KT 08 u hlavní pošty v Klatovech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1138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ROUND((SUM(BE88:BE150)),2)</f>
        <v>0</v>
      </c>
      <c r="G33" s="40"/>
      <c r="H33" s="40"/>
      <c r="I33" s="150">
        <v>0.21</v>
      </c>
      <c r="J33" s="149">
        <f>ROUND(((SUM(BE88:BE150))*I33),2)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ROUND((SUM(BF88:BF150)),2)</f>
        <v>0</v>
      </c>
      <c r="G34" s="40"/>
      <c r="H34" s="40"/>
      <c r="I34" s="150">
        <v>0.12</v>
      </c>
      <c r="J34" s="149">
        <f>ROUND(((SUM(BF88:BF150))*I34),2)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ROUND((SUM(BG88:BG150)),2)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ROUND((SUM(BH88:BH150)),2)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ROUND((SUM(BI88:BI150)),2)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Most KT 08 u hlavní pošty v Klatovech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SKB4D402 - SO 201b  Římsové prefabrikáty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3. 4. 2024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Klatovy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105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107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108</v>
      </c>
      <c r="E62" s="176"/>
      <c r="F62" s="176"/>
      <c r="G62" s="176"/>
      <c r="H62" s="176"/>
      <c r="I62" s="176"/>
      <c r="J62" s="177">
        <f>J102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111</v>
      </c>
      <c r="E63" s="176"/>
      <c r="F63" s="176"/>
      <c r="G63" s="176"/>
      <c r="H63" s="176"/>
      <c r="I63" s="176"/>
      <c r="J63" s="177">
        <f>J121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113</v>
      </c>
      <c r="E64" s="176"/>
      <c r="F64" s="176"/>
      <c r="G64" s="176"/>
      <c r="H64" s="176"/>
      <c r="I64" s="176"/>
      <c r="J64" s="177">
        <f>J125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116</v>
      </c>
      <c r="E65" s="170"/>
      <c r="F65" s="170"/>
      <c r="G65" s="170"/>
      <c r="H65" s="170"/>
      <c r="I65" s="170"/>
      <c r="J65" s="171">
        <f>J136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1139</v>
      </c>
      <c r="E66" s="176"/>
      <c r="F66" s="176"/>
      <c r="G66" s="176"/>
      <c r="H66" s="176"/>
      <c r="I66" s="176"/>
      <c r="J66" s="177">
        <f>J137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1140</v>
      </c>
      <c r="E67" s="170"/>
      <c r="F67" s="170"/>
      <c r="G67" s="170"/>
      <c r="H67" s="170"/>
      <c r="I67" s="170"/>
      <c r="J67" s="171">
        <f>J144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1141</v>
      </c>
      <c r="E68" s="176"/>
      <c r="F68" s="176"/>
      <c r="G68" s="176"/>
      <c r="H68" s="176"/>
      <c r="I68" s="176"/>
      <c r="J68" s="177">
        <f>J145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118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Most KT 08 u hlavní pošty v Klatovech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99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 xml:space="preserve">SKB4D402 - SO 201b  Římsové prefabrikáty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3. 4. 2024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E15</f>
        <v>Město Klatovy</v>
      </c>
      <c r="G84" s="42"/>
      <c r="H84" s="42"/>
      <c r="I84" s="34" t="s">
        <v>33</v>
      </c>
      <c r="J84" s="38" t="str">
        <f>E21</f>
        <v>Projekční kancelář Ing.Škubalová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31</v>
      </c>
      <c r="D85" s="42"/>
      <c r="E85" s="42"/>
      <c r="F85" s="29" t="str">
        <f>IF(E18="","",E18)</f>
        <v>Vyplň údaj</v>
      </c>
      <c r="G85" s="42"/>
      <c r="H85" s="42"/>
      <c r="I85" s="34" t="s">
        <v>38</v>
      </c>
      <c r="J85" s="38" t="str">
        <f>E24</f>
        <v>Straka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119</v>
      </c>
      <c r="D87" s="182" t="s">
        <v>63</v>
      </c>
      <c r="E87" s="182" t="s">
        <v>59</v>
      </c>
      <c r="F87" s="182" t="s">
        <v>60</v>
      </c>
      <c r="G87" s="182" t="s">
        <v>120</v>
      </c>
      <c r="H87" s="182" t="s">
        <v>121</v>
      </c>
      <c r="I87" s="182" t="s">
        <v>122</v>
      </c>
      <c r="J87" s="182" t="s">
        <v>103</v>
      </c>
      <c r="K87" s="183" t="s">
        <v>123</v>
      </c>
      <c r="L87" s="184"/>
      <c r="M87" s="94" t="s">
        <v>19</v>
      </c>
      <c r="N87" s="95" t="s">
        <v>48</v>
      </c>
      <c r="O87" s="95" t="s">
        <v>124</v>
      </c>
      <c r="P87" s="95" t="s">
        <v>125</v>
      </c>
      <c r="Q87" s="95" t="s">
        <v>126</v>
      </c>
      <c r="R87" s="95" t="s">
        <v>127</v>
      </c>
      <c r="S87" s="95" t="s">
        <v>128</v>
      </c>
      <c r="T87" s="96" t="s">
        <v>129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130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P89+P136+P144</f>
        <v>0</v>
      </c>
      <c r="Q88" s="98"/>
      <c r="R88" s="187">
        <f>R89+R136+R144</f>
        <v>0</v>
      </c>
      <c r="S88" s="98"/>
      <c r="T88" s="188">
        <f>T89+T136+T144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77</v>
      </c>
      <c r="AU88" s="19" t="s">
        <v>104</v>
      </c>
      <c r="BK88" s="189">
        <f>BK89+BK136+BK144</f>
        <v>0</v>
      </c>
    </row>
    <row r="89" spans="1:63" s="12" customFormat="1" ht="25.9" customHeight="1">
      <c r="A89" s="12"/>
      <c r="B89" s="190"/>
      <c r="C89" s="191"/>
      <c r="D89" s="192" t="s">
        <v>77</v>
      </c>
      <c r="E89" s="193" t="s">
        <v>131</v>
      </c>
      <c r="F89" s="193" t="s">
        <v>132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P90+P102+P121+P125</f>
        <v>0</v>
      </c>
      <c r="Q89" s="198"/>
      <c r="R89" s="199">
        <f>R90+R102+R121+R125</f>
        <v>0</v>
      </c>
      <c r="S89" s="198"/>
      <c r="T89" s="200">
        <f>T90+T102+T121+T125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86</v>
      </c>
      <c r="AT89" s="202" t="s">
        <v>77</v>
      </c>
      <c r="AU89" s="202" t="s">
        <v>78</v>
      </c>
      <c r="AY89" s="201" t="s">
        <v>133</v>
      </c>
      <c r="BK89" s="203">
        <f>BK90+BK102+BK121+BK125</f>
        <v>0</v>
      </c>
    </row>
    <row r="90" spans="1:63" s="12" customFormat="1" ht="22.8" customHeight="1">
      <c r="A90" s="12"/>
      <c r="B90" s="190"/>
      <c r="C90" s="191"/>
      <c r="D90" s="192" t="s">
        <v>77</v>
      </c>
      <c r="E90" s="204" t="s">
        <v>88</v>
      </c>
      <c r="F90" s="204" t="s">
        <v>396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SUM(P91:P101)</f>
        <v>0</v>
      </c>
      <c r="Q90" s="198"/>
      <c r="R90" s="199">
        <f>SUM(R91:R101)</f>
        <v>0</v>
      </c>
      <c r="S90" s="198"/>
      <c r="T90" s="200">
        <f>SUM(T91:T101)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86</v>
      </c>
      <c r="AT90" s="202" t="s">
        <v>77</v>
      </c>
      <c r="AU90" s="202" t="s">
        <v>86</v>
      </c>
      <c r="AY90" s="201" t="s">
        <v>133</v>
      </c>
      <c r="BK90" s="203">
        <f>SUM(BK91:BK101)</f>
        <v>0</v>
      </c>
    </row>
    <row r="91" spans="1:65" s="2" customFormat="1" ht="16.5" customHeight="1">
      <c r="A91" s="40"/>
      <c r="B91" s="41"/>
      <c r="C91" s="206" t="s">
        <v>86</v>
      </c>
      <c r="D91" s="206" t="s">
        <v>135</v>
      </c>
      <c r="E91" s="207" t="s">
        <v>1142</v>
      </c>
      <c r="F91" s="208" t="s">
        <v>1143</v>
      </c>
      <c r="G91" s="209" t="s">
        <v>263</v>
      </c>
      <c r="H91" s="210">
        <v>4</v>
      </c>
      <c r="I91" s="211"/>
      <c r="J91" s="212">
        <f>ROUND(I91*H91,2)</f>
        <v>0</v>
      </c>
      <c r="K91" s="208" t="s">
        <v>139</v>
      </c>
      <c r="L91" s="46"/>
      <c r="M91" s="213" t="s">
        <v>19</v>
      </c>
      <c r="N91" s="214" t="s">
        <v>49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140</v>
      </c>
      <c r="AT91" s="217" t="s">
        <v>135</v>
      </c>
      <c r="AU91" s="217" t="s">
        <v>88</v>
      </c>
      <c r="AY91" s="19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86</v>
      </c>
      <c r="BK91" s="218">
        <f>ROUND(I91*H91,2)</f>
        <v>0</v>
      </c>
      <c r="BL91" s="19" t="s">
        <v>140</v>
      </c>
      <c r="BM91" s="217" t="s">
        <v>88</v>
      </c>
    </row>
    <row r="92" spans="1:47" s="2" customFormat="1" ht="12">
      <c r="A92" s="40"/>
      <c r="B92" s="41"/>
      <c r="C92" s="42"/>
      <c r="D92" s="219" t="s">
        <v>141</v>
      </c>
      <c r="E92" s="42"/>
      <c r="F92" s="220" t="s">
        <v>1144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141</v>
      </c>
      <c r="AU92" s="19" t="s">
        <v>88</v>
      </c>
    </row>
    <row r="93" spans="1:51" s="13" customFormat="1" ht="12">
      <c r="A93" s="13"/>
      <c r="B93" s="224"/>
      <c r="C93" s="225"/>
      <c r="D93" s="226" t="s">
        <v>143</v>
      </c>
      <c r="E93" s="227" t="s">
        <v>19</v>
      </c>
      <c r="F93" s="228" t="s">
        <v>1145</v>
      </c>
      <c r="G93" s="225"/>
      <c r="H93" s="229">
        <v>4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143</v>
      </c>
      <c r="AU93" s="235" t="s">
        <v>88</v>
      </c>
      <c r="AV93" s="13" t="s">
        <v>88</v>
      </c>
      <c r="AW93" s="13" t="s">
        <v>37</v>
      </c>
      <c r="AX93" s="13" t="s">
        <v>78</v>
      </c>
      <c r="AY93" s="235" t="s">
        <v>133</v>
      </c>
    </row>
    <row r="94" spans="1:51" s="14" customFormat="1" ht="12">
      <c r="A94" s="14"/>
      <c r="B94" s="236"/>
      <c r="C94" s="237"/>
      <c r="D94" s="226" t="s">
        <v>143</v>
      </c>
      <c r="E94" s="238" t="s">
        <v>19</v>
      </c>
      <c r="F94" s="239" t="s">
        <v>1146</v>
      </c>
      <c r="G94" s="237"/>
      <c r="H94" s="238" t="s">
        <v>19</v>
      </c>
      <c r="I94" s="240"/>
      <c r="J94" s="237"/>
      <c r="K94" s="237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143</v>
      </c>
      <c r="AU94" s="245" t="s">
        <v>88</v>
      </c>
      <c r="AV94" s="14" t="s">
        <v>86</v>
      </c>
      <c r="AW94" s="14" t="s">
        <v>37</v>
      </c>
      <c r="AX94" s="14" t="s">
        <v>78</v>
      </c>
      <c r="AY94" s="245" t="s">
        <v>133</v>
      </c>
    </row>
    <row r="95" spans="1:51" s="15" customFormat="1" ht="12">
      <c r="A95" s="15"/>
      <c r="B95" s="246"/>
      <c r="C95" s="247"/>
      <c r="D95" s="226" t="s">
        <v>143</v>
      </c>
      <c r="E95" s="248" t="s">
        <v>19</v>
      </c>
      <c r="F95" s="249" t="s">
        <v>146</v>
      </c>
      <c r="G95" s="247"/>
      <c r="H95" s="250">
        <v>4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6" t="s">
        <v>143</v>
      </c>
      <c r="AU95" s="256" t="s">
        <v>88</v>
      </c>
      <c r="AV95" s="15" t="s">
        <v>140</v>
      </c>
      <c r="AW95" s="15" t="s">
        <v>37</v>
      </c>
      <c r="AX95" s="15" t="s">
        <v>86</v>
      </c>
      <c r="AY95" s="256" t="s">
        <v>133</v>
      </c>
    </row>
    <row r="96" spans="1:65" s="2" customFormat="1" ht="16.5" customHeight="1">
      <c r="A96" s="40"/>
      <c r="B96" s="41"/>
      <c r="C96" s="206" t="s">
        <v>88</v>
      </c>
      <c r="D96" s="206" t="s">
        <v>135</v>
      </c>
      <c r="E96" s="207" t="s">
        <v>1147</v>
      </c>
      <c r="F96" s="208" t="s">
        <v>1148</v>
      </c>
      <c r="G96" s="209" t="s">
        <v>138</v>
      </c>
      <c r="H96" s="210">
        <v>16</v>
      </c>
      <c r="I96" s="211"/>
      <c r="J96" s="212">
        <f>ROUND(I96*H96,2)</f>
        <v>0</v>
      </c>
      <c r="K96" s="208" t="s">
        <v>139</v>
      </c>
      <c r="L96" s="46"/>
      <c r="M96" s="213" t="s">
        <v>19</v>
      </c>
      <c r="N96" s="214" t="s">
        <v>49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140</v>
      </c>
      <c r="AT96" s="217" t="s">
        <v>135</v>
      </c>
      <c r="AU96" s="217" t="s">
        <v>88</v>
      </c>
      <c r="AY96" s="19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86</v>
      </c>
      <c r="BK96" s="218">
        <f>ROUND(I96*H96,2)</f>
        <v>0</v>
      </c>
      <c r="BL96" s="19" t="s">
        <v>140</v>
      </c>
      <c r="BM96" s="217" t="s">
        <v>140</v>
      </c>
    </row>
    <row r="97" spans="1:47" s="2" customFormat="1" ht="12">
      <c r="A97" s="40"/>
      <c r="B97" s="41"/>
      <c r="C97" s="42"/>
      <c r="D97" s="219" t="s">
        <v>141</v>
      </c>
      <c r="E97" s="42"/>
      <c r="F97" s="220" t="s">
        <v>1149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141</v>
      </c>
      <c r="AU97" s="19" t="s">
        <v>88</v>
      </c>
    </row>
    <row r="98" spans="1:51" s="13" customFormat="1" ht="12">
      <c r="A98" s="13"/>
      <c r="B98" s="224"/>
      <c r="C98" s="225"/>
      <c r="D98" s="226" t="s">
        <v>143</v>
      </c>
      <c r="E98" s="227" t="s">
        <v>19</v>
      </c>
      <c r="F98" s="228" t="s">
        <v>1150</v>
      </c>
      <c r="G98" s="225"/>
      <c r="H98" s="229">
        <v>16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143</v>
      </c>
      <c r="AU98" s="235" t="s">
        <v>88</v>
      </c>
      <c r="AV98" s="13" t="s">
        <v>88</v>
      </c>
      <c r="AW98" s="13" t="s">
        <v>37</v>
      </c>
      <c r="AX98" s="13" t="s">
        <v>78</v>
      </c>
      <c r="AY98" s="235" t="s">
        <v>133</v>
      </c>
    </row>
    <row r="99" spans="1:51" s="15" customFormat="1" ht="12">
      <c r="A99" s="15"/>
      <c r="B99" s="246"/>
      <c r="C99" s="247"/>
      <c r="D99" s="226" t="s">
        <v>143</v>
      </c>
      <c r="E99" s="248" t="s">
        <v>19</v>
      </c>
      <c r="F99" s="249" t="s">
        <v>146</v>
      </c>
      <c r="G99" s="247"/>
      <c r="H99" s="250">
        <v>16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143</v>
      </c>
      <c r="AU99" s="256" t="s">
        <v>88</v>
      </c>
      <c r="AV99" s="15" t="s">
        <v>140</v>
      </c>
      <c r="AW99" s="15" t="s">
        <v>37</v>
      </c>
      <c r="AX99" s="15" t="s">
        <v>86</v>
      </c>
      <c r="AY99" s="256" t="s">
        <v>133</v>
      </c>
    </row>
    <row r="100" spans="1:65" s="2" customFormat="1" ht="16.5" customHeight="1">
      <c r="A100" s="40"/>
      <c r="B100" s="41"/>
      <c r="C100" s="206" t="s">
        <v>181</v>
      </c>
      <c r="D100" s="206" t="s">
        <v>135</v>
      </c>
      <c r="E100" s="207" t="s">
        <v>1151</v>
      </c>
      <c r="F100" s="208" t="s">
        <v>1152</v>
      </c>
      <c r="G100" s="209" t="s">
        <v>138</v>
      </c>
      <c r="H100" s="210">
        <v>16</v>
      </c>
      <c r="I100" s="211"/>
      <c r="J100" s="212">
        <f>ROUND(I100*H100,2)</f>
        <v>0</v>
      </c>
      <c r="K100" s="208" t="s">
        <v>139</v>
      </c>
      <c r="L100" s="46"/>
      <c r="M100" s="213" t="s">
        <v>19</v>
      </c>
      <c r="N100" s="214" t="s">
        <v>49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140</v>
      </c>
      <c r="AT100" s="217" t="s">
        <v>135</v>
      </c>
      <c r="AU100" s="217" t="s">
        <v>88</v>
      </c>
      <c r="AY100" s="19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86</v>
      </c>
      <c r="BK100" s="218">
        <f>ROUND(I100*H100,2)</f>
        <v>0</v>
      </c>
      <c r="BL100" s="19" t="s">
        <v>140</v>
      </c>
      <c r="BM100" s="217" t="s">
        <v>155</v>
      </c>
    </row>
    <row r="101" spans="1:47" s="2" customFormat="1" ht="12">
      <c r="A101" s="40"/>
      <c r="B101" s="41"/>
      <c r="C101" s="42"/>
      <c r="D101" s="219" t="s">
        <v>141</v>
      </c>
      <c r="E101" s="42"/>
      <c r="F101" s="220" t="s">
        <v>1153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141</v>
      </c>
      <c r="AU101" s="19" t="s">
        <v>88</v>
      </c>
    </row>
    <row r="102" spans="1:63" s="12" customFormat="1" ht="22.8" customHeight="1">
      <c r="A102" s="12"/>
      <c r="B102" s="190"/>
      <c r="C102" s="191"/>
      <c r="D102" s="192" t="s">
        <v>77</v>
      </c>
      <c r="E102" s="204" t="s">
        <v>181</v>
      </c>
      <c r="F102" s="204" t="s">
        <v>479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SUM(P103:P120)</f>
        <v>0</v>
      </c>
      <c r="Q102" s="198"/>
      <c r="R102" s="199">
        <f>SUM(R103:R120)</f>
        <v>0</v>
      </c>
      <c r="S102" s="198"/>
      <c r="T102" s="200">
        <f>SUM(T103:T120)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86</v>
      </c>
      <c r="AT102" s="202" t="s">
        <v>77</v>
      </c>
      <c r="AU102" s="202" t="s">
        <v>86</v>
      </c>
      <c r="AY102" s="201" t="s">
        <v>133</v>
      </c>
      <c r="BK102" s="203">
        <f>SUM(BK103:BK120)</f>
        <v>0</v>
      </c>
    </row>
    <row r="103" spans="1:65" s="2" customFormat="1" ht="16.5" customHeight="1">
      <c r="A103" s="40"/>
      <c r="B103" s="41"/>
      <c r="C103" s="206" t="s">
        <v>140</v>
      </c>
      <c r="D103" s="206" t="s">
        <v>135</v>
      </c>
      <c r="E103" s="207" t="s">
        <v>1154</v>
      </c>
      <c r="F103" s="208" t="s">
        <v>1155</v>
      </c>
      <c r="G103" s="209" t="s">
        <v>154</v>
      </c>
      <c r="H103" s="210">
        <v>16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49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140</v>
      </c>
      <c r="AT103" s="217" t="s">
        <v>135</v>
      </c>
      <c r="AU103" s="217" t="s">
        <v>88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86</v>
      </c>
      <c r="BK103" s="218">
        <f>ROUND(I103*H103,2)</f>
        <v>0</v>
      </c>
      <c r="BL103" s="19" t="s">
        <v>140</v>
      </c>
      <c r="BM103" s="217" t="s">
        <v>160</v>
      </c>
    </row>
    <row r="104" spans="1:65" s="2" customFormat="1" ht="16.5" customHeight="1">
      <c r="A104" s="40"/>
      <c r="B104" s="41"/>
      <c r="C104" s="257" t="s">
        <v>193</v>
      </c>
      <c r="D104" s="257" t="s">
        <v>358</v>
      </c>
      <c r="E104" s="258" t="s">
        <v>1156</v>
      </c>
      <c r="F104" s="259" t="s">
        <v>1157</v>
      </c>
      <c r="G104" s="260" t="s">
        <v>263</v>
      </c>
      <c r="H104" s="261">
        <v>13.8</v>
      </c>
      <c r="I104" s="262"/>
      <c r="J104" s="263">
        <f>ROUND(I104*H104,2)</f>
        <v>0</v>
      </c>
      <c r="K104" s="259" t="s">
        <v>19</v>
      </c>
      <c r="L104" s="264"/>
      <c r="M104" s="265" t="s">
        <v>19</v>
      </c>
      <c r="N104" s="266" t="s">
        <v>49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160</v>
      </c>
      <c r="AT104" s="217" t="s">
        <v>358</v>
      </c>
      <c r="AU104" s="217" t="s">
        <v>88</v>
      </c>
      <c r="AY104" s="19" t="s">
        <v>133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86</v>
      </c>
      <c r="BK104" s="218">
        <f>ROUND(I104*H104,2)</f>
        <v>0</v>
      </c>
      <c r="BL104" s="19" t="s">
        <v>140</v>
      </c>
      <c r="BM104" s="217" t="s">
        <v>165</v>
      </c>
    </row>
    <row r="105" spans="1:65" s="2" customFormat="1" ht="16.5" customHeight="1">
      <c r="A105" s="40"/>
      <c r="B105" s="41"/>
      <c r="C105" s="206" t="s">
        <v>155</v>
      </c>
      <c r="D105" s="206" t="s">
        <v>135</v>
      </c>
      <c r="E105" s="207" t="s">
        <v>1158</v>
      </c>
      <c r="F105" s="208" t="s">
        <v>1159</v>
      </c>
      <c r="G105" s="209" t="s">
        <v>230</v>
      </c>
      <c r="H105" s="210">
        <v>22.4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49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140</v>
      </c>
      <c r="AT105" s="217" t="s">
        <v>135</v>
      </c>
      <c r="AU105" s="217" t="s">
        <v>88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86</v>
      </c>
      <c r="BK105" s="218">
        <f>ROUND(I105*H105,2)</f>
        <v>0</v>
      </c>
      <c r="BL105" s="19" t="s">
        <v>140</v>
      </c>
      <c r="BM105" s="217" t="s">
        <v>8</v>
      </c>
    </row>
    <row r="106" spans="1:51" s="13" customFormat="1" ht="12">
      <c r="A106" s="13"/>
      <c r="B106" s="224"/>
      <c r="C106" s="225"/>
      <c r="D106" s="226" t="s">
        <v>143</v>
      </c>
      <c r="E106" s="227" t="s">
        <v>19</v>
      </c>
      <c r="F106" s="228" t="s">
        <v>1160</v>
      </c>
      <c r="G106" s="225"/>
      <c r="H106" s="229">
        <v>22.4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143</v>
      </c>
      <c r="AU106" s="235" t="s">
        <v>88</v>
      </c>
      <c r="AV106" s="13" t="s">
        <v>88</v>
      </c>
      <c r="AW106" s="13" t="s">
        <v>37</v>
      </c>
      <c r="AX106" s="13" t="s">
        <v>78</v>
      </c>
      <c r="AY106" s="235" t="s">
        <v>133</v>
      </c>
    </row>
    <row r="107" spans="1:51" s="15" customFormat="1" ht="12">
      <c r="A107" s="15"/>
      <c r="B107" s="246"/>
      <c r="C107" s="247"/>
      <c r="D107" s="226" t="s">
        <v>143</v>
      </c>
      <c r="E107" s="248" t="s">
        <v>19</v>
      </c>
      <c r="F107" s="249" t="s">
        <v>146</v>
      </c>
      <c r="G107" s="247"/>
      <c r="H107" s="250">
        <v>22.4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6" t="s">
        <v>143</v>
      </c>
      <c r="AU107" s="256" t="s">
        <v>88</v>
      </c>
      <c r="AV107" s="15" t="s">
        <v>140</v>
      </c>
      <c r="AW107" s="15" t="s">
        <v>37</v>
      </c>
      <c r="AX107" s="15" t="s">
        <v>86</v>
      </c>
      <c r="AY107" s="256" t="s">
        <v>133</v>
      </c>
    </row>
    <row r="108" spans="1:65" s="2" customFormat="1" ht="16.5" customHeight="1">
      <c r="A108" s="40"/>
      <c r="B108" s="41"/>
      <c r="C108" s="206" t="s">
        <v>205</v>
      </c>
      <c r="D108" s="206" t="s">
        <v>135</v>
      </c>
      <c r="E108" s="207" t="s">
        <v>1161</v>
      </c>
      <c r="F108" s="208" t="s">
        <v>1162</v>
      </c>
      <c r="G108" s="209" t="s">
        <v>1163</v>
      </c>
      <c r="H108" s="210">
        <v>1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49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140</v>
      </c>
      <c r="AT108" s="217" t="s">
        <v>135</v>
      </c>
      <c r="AU108" s="217" t="s">
        <v>88</v>
      </c>
      <c r="AY108" s="19" t="s">
        <v>133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86</v>
      </c>
      <c r="BK108" s="218">
        <f>ROUND(I108*H108,2)</f>
        <v>0</v>
      </c>
      <c r="BL108" s="19" t="s">
        <v>140</v>
      </c>
      <c r="BM108" s="217" t="s">
        <v>174</v>
      </c>
    </row>
    <row r="109" spans="1:51" s="13" customFormat="1" ht="12">
      <c r="A109" s="13"/>
      <c r="B109" s="224"/>
      <c r="C109" s="225"/>
      <c r="D109" s="226" t="s">
        <v>143</v>
      </c>
      <c r="E109" s="227" t="s">
        <v>19</v>
      </c>
      <c r="F109" s="228" t="s">
        <v>86</v>
      </c>
      <c r="G109" s="225"/>
      <c r="H109" s="229">
        <v>1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143</v>
      </c>
      <c r="AU109" s="235" t="s">
        <v>88</v>
      </c>
      <c r="AV109" s="13" t="s">
        <v>88</v>
      </c>
      <c r="AW109" s="13" t="s">
        <v>37</v>
      </c>
      <c r="AX109" s="13" t="s">
        <v>78</v>
      </c>
      <c r="AY109" s="235" t="s">
        <v>133</v>
      </c>
    </row>
    <row r="110" spans="1:51" s="14" customFormat="1" ht="12">
      <c r="A110" s="14"/>
      <c r="B110" s="236"/>
      <c r="C110" s="237"/>
      <c r="D110" s="226" t="s">
        <v>143</v>
      </c>
      <c r="E110" s="238" t="s">
        <v>19</v>
      </c>
      <c r="F110" s="239" t="s">
        <v>1164</v>
      </c>
      <c r="G110" s="237"/>
      <c r="H110" s="238" t="s">
        <v>19</v>
      </c>
      <c r="I110" s="240"/>
      <c r="J110" s="237"/>
      <c r="K110" s="237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143</v>
      </c>
      <c r="AU110" s="245" t="s">
        <v>88</v>
      </c>
      <c r="AV110" s="14" t="s">
        <v>86</v>
      </c>
      <c r="AW110" s="14" t="s">
        <v>37</v>
      </c>
      <c r="AX110" s="14" t="s">
        <v>78</v>
      </c>
      <c r="AY110" s="245" t="s">
        <v>133</v>
      </c>
    </row>
    <row r="111" spans="1:51" s="15" customFormat="1" ht="12">
      <c r="A111" s="15"/>
      <c r="B111" s="246"/>
      <c r="C111" s="247"/>
      <c r="D111" s="226" t="s">
        <v>143</v>
      </c>
      <c r="E111" s="248" t="s">
        <v>19</v>
      </c>
      <c r="F111" s="249" t="s">
        <v>146</v>
      </c>
      <c r="G111" s="247"/>
      <c r="H111" s="250">
        <v>1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6" t="s">
        <v>143</v>
      </c>
      <c r="AU111" s="256" t="s">
        <v>88</v>
      </c>
      <c r="AV111" s="15" t="s">
        <v>140</v>
      </c>
      <c r="AW111" s="15" t="s">
        <v>37</v>
      </c>
      <c r="AX111" s="15" t="s">
        <v>86</v>
      </c>
      <c r="AY111" s="256" t="s">
        <v>133</v>
      </c>
    </row>
    <row r="112" spans="1:65" s="2" customFormat="1" ht="16.5" customHeight="1">
      <c r="A112" s="40"/>
      <c r="B112" s="41"/>
      <c r="C112" s="206" t="s">
        <v>160</v>
      </c>
      <c r="D112" s="206" t="s">
        <v>135</v>
      </c>
      <c r="E112" s="207" t="s">
        <v>1165</v>
      </c>
      <c r="F112" s="208" t="s">
        <v>1166</v>
      </c>
      <c r="G112" s="209" t="s">
        <v>138</v>
      </c>
      <c r="H112" s="210">
        <v>4.06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49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140</v>
      </c>
      <c r="AT112" s="217" t="s">
        <v>135</v>
      </c>
      <c r="AU112" s="217" t="s">
        <v>88</v>
      </c>
      <c r="AY112" s="19" t="s">
        <v>133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86</v>
      </c>
      <c r="BK112" s="218">
        <f>ROUND(I112*H112,2)</f>
        <v>0</v>
      </c>
      <c r="BL112" s="19" t="s">
        <v>140</v>
      </c>
      <c r="BM112" s="217" t="s">
        <v>179</v>
      </c>
    </row>
    <row r="113" spans="1:65" s="2" customFormat="1" ht="16.5" customHeight="1">
      <c r="A113" s="40"/>
      <c r="B113" s="41"/>
      <c r="C113" s="206" t="s">
        <v>217</v>
      </c>
      <c r="D113" s="206" t="s">
        <v>135</v>
      </c>
      <c r="E113" s="207" t="s">
        <v>1167</v>
      </c>
      <c r="F113" s="208" t="s">
        <v>1168</v>
      </c>
      <c r="G113" s="209" t="s">
        <v>338</v>
      </c>
      <c r="H113" s="210">
        <v>0.69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49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140</v>
      </c>
      <c r="AT113" s="217" t="s">
        <v>135</v>
      </c>
      <c r="AU113" s="217" t="s">
        <v>88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86</v>
      </c>
      <c r="BK113" s="218">
        <f>ROUND(I113*H113,2)</f>
        <v>0</v>
      </c>
      <c r="BL113" s="19" t="s">
        <v>140</v>
      </c>
      <c r="BM113" s="217" t="s">
        <v>184</v>
      </c>
    </row>
    <row r="114" spans="1:51" s="13" customFormat="1" ht="12">
      <c r="A114" s="13"/>
      <c r="B114" s="224"/>
      <c r="C114" s="225"/>
      <c r="D114" s="226" t="s">
        <v>143</v>
      </c>
      <c r="E114" s="227" t="s">
        <v>19</v>
      </c>
      <c r="F114" s="228" t="s">
        <v>1169</v>
      </c>
      <c r="G114" s="225"/>
      <c r="H114" s="229">
        <v>0.69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143</v>
      </c>
      <c r="AU114" s="235" t="s">
        <v>88</v>
      </c>
      <c r="AV114" s="13" t="s">
        <v>88</v>
      </c>
      <c r="AW114" s="13" t="s">
        <v>37</v>
      </c>
      <c r="AX114" s="13" t="s">
        <v>78</v>
      </c>
      <c r="AY114" s="235" t="s">
        <v>133</v>
      </c>
    </row>
    <row r="115" spans="1:51" s="14" customFormat="1" ht="12">
      <c r="A115" s="14"/>
      <c r="B115" s="236"/>
      <c r="C115" s="237"/>
      <c r="D115" s="226" t="s">
        <v>143</v>
      </c>
      <c r="E115" s="238" t="s">
        <v>19</v>
      </c>
      <c r="F115" s="239" t="s">
        <v>1170</v>
      </c>
      <c r="G115" s="237"/>
      <c r="H115" s="238" t="s">
        <v>19</v>
      </c>
      <c r="I115" s="240"/>
      <c r="J115" s="237"/>
      <c r="K115" s="237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143</v>
      </c>
      <c r="AU115" s="245" t="s">
        <v>88</v>
      </c>
      <c r="AV115" s="14" t="s">
        <v>86</v>
      </c>
      <c r="AW115" s="14" t="s">
        <v>37</v>
      </c>
      <c r="AX115" s="14" t="s">
        <v>78</v>
      </c>
      <c r="AY115" s="245" t="s">
        <v>133</v>
      </c>
    </row>
    <row r="116" spans="1:51" s="15" customFormat="1" ht="12">
      <c r="A116" s="15"/>
      <c r="B116" s="246"/>
      <c r="C116" s="247"/>
      <c r="D116" s="226" t="s">
        <v>143</v>
      </c>
      <c r="E116" s="248" t="s">
        <v>19</v>
      </c>
      <c r="F116" s="249" t="s">
        <v>146</v>
      </c>
      <c r="G116" s="247"/>
      <c r="H116" s="250">
        <v>0.69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143</v>
      </c>
      <c r="AU116" s="256" t="s">
        <v>88</v>
      </c>
      <c r="AV116" s="15" t="s">
        <v>140</v>
      </c>
      <c r="AW116" s="15" t="s">
        <v>37</v>
      </c>
      <c r="AX116" s="15" t="s">
        <v>86</v>
      </c>
      <c r="AY116" s="256" t="s">
        <v>133</v>
      </c>
    </row>
    <row r="117" spans="1:65" s="2" customFormat="1" ht="16.5" customHeight="1">
      <c r="A117" s="40"/>
      <c r="B117" s="41"/>
      <c r="C117" s="206" t="s">
        <v>165</v>
      </c>
      <c r="D117" s="206" t="s">
        <v>135</v>
      </c>
      <c r="E117" s="207" t="s">
        <v>1171</v>
      </c>
      <c r="F117" s="208" t="s">
        <v>1172</v>
      </c>
      <c r="G117" s="209" t="s">
        <v>1163</v>
      </c>
      <c r="H117" s="210">
        <v>1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49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140</v>
      </c>
      <c r="AT117" s="217" t="s">
        <v>135</v>
      </c>
      <c r="AU117" s="217" t="s">
        <v>88</v>
      </c>
      <c r="AY117" s="19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86</v>
      </c>
      <c r="BK117" s="218">
        <f>ROUND(I117*H117,2)</f>
        <v>0</v>
      </c>
      <c r="BL117" s="19" t="s">
        <v>140</v>
      </c>
      <c r="BM117" s="217" t="s">
        <v>189</v>
      </c>
    </row>
    <row r="118" spans="1:51" s="13" customFormat="1" ht="12">
      <c r="A118" s="13"/>
      <c r="B118" s="224"/>
      <c r="C118" s="225"/>
      <c r="D118" s="226" t="s">
        <v>143</v>
      </c>
      <c r="E118" s="227" t="s">
        <v>19</v>
      </c>
      <c r="F118" s="228" t="s">
        <v>86</v>
      </c>
      <c r="G118" s="225"/>
      <c r="H118" s="229">
        <v>1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143</v>
      </c>
      <c r="AU118" s="235" t="s">
        <v>88</v>
      </c>
      <c r="AV118" s="13" t="s">
        <v>88</v>
      </c>
      <c r="AW118" s="13" t="s">
        <v>37</v>
      </c>
      <c r="AX118" s="13" t="s">
        <v>78</v>
      </c>
      <c r="AY118" s="235" t="s">
        <v>133</v>
      </c>
    </row>
    <row r="119" spans="1:51" s="14" customFormat="1" ht="12">
      <c r="A119" s="14"/>
      <c r="B119" s="236"/>
      <c r="C119" s="237"/>
      <c r="D119" s="226" t="s">
        <v>143</v>
      </c>
      <c r="E119" s="238" t="s">
        <v>19</v>
      </c>
      <c r="F119" s="239" t="s">
        <v>1173</v>
      </c>
      <c r="G119" s="237"/>
      <c r="H119" s="238" t="s">
        <v>19</v>
      </c>
      <c r="I119" s="240"/>
      <c r="J119" s="237"/>
      <c r="K119" s="237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143</v>
      </c>
      <c r="AU119" s="245" t="s">
        <v>88</v>
      </c>
      <c r="AV119" s="14" t="s">
        <v>86</v>
      </c>
      <c r="AW119" s="14" t="s">
        <v>37</v>
      </c>
      <c r="AX119" s="14" t="s">
        <v>78</v>
      </c>
      <c r="AY119" s="245" t="s">
        <v>133</v>
      </c>
    </row>
    <row r="120" spans="1:51" s="15" customFormat="1" ht="12">
      <c r="A120" s="15"/>
      <c r="B120" s="246"/>
      <c r="C120" s="247"/>
      <c r="D120" s="226" t="s">
        <v>143</v>
      </c>
      <c r="E120" s="248" t="s">
        <v>19</v>
      </c>
      <c r="F120" s="249" t="s">
        <v>146</v>
      </c>
      <c r="G120" s="247"/>
      <c r="H120" s="250">
        <v>1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143</v>
      </c>
      <c r="AU120" s="256" t="s">
        <v>88</v>
      </c>
      <c r="AV120" s="15" t="s">
        <v>140</v>
      </c>
      <c r="AW120" s="15" t="s">
        <v>37</v>
      </c>
      <c r="AX120" s="15" t="s">
        <v>86</v>
      </c>
      <c r="AY120" s="256" t="s">
        <v>133</v>
      </c>
    </row>
    <row r="121" spans="1:63" s="12" customFormat="1" ht="22.8" customHeight="1">
      <c r="A121" s="12"/>
      <c r="B121" s="190"/>
      <c r="C121" s="191"/>
      <c r="D121" s="192" t="s">
        <v>77</v>
      </c>
      <c r="E121" s="204" t="s">
        <v>155</v>
      </c>
      <c r="F121" s="204" t="s">
        <v>704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SUM(P122:P124)</f>
        <v>0</v>
      </c>
      <c r="Q121" s="198"/>
      <c r="R121" s="199">
        <f>SUM(R122:R124)</f>
        <v>0</v>
      </c>
      <c r="S121" s="198"/>
      <c r="T121" s="200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86</v>
      </c>
      <c r="AT121" s="202" t="s">
        <v>77</v>
      </c>
      <c r="AU121" s="202" t="s">
        <v>86</v>
      </c>
      <c r="AY121" s="201" t="s">
        <v>133</v>
      </c>
      <c r="BK121" s="203">
        <f>SUM(BK122:BK124)</f>
        <v>0</v>
      </c>
    </row>
    <row r="122" spans="1:65" s="2" customFormat="1" ht="16.5" customHeight="1">
      <c r="A122" s="40"/>
      <c r="B122" s="41"/>
      <c r="C122" s="206" t="s">
        <v>227</v>
      </c>
      <c r="D122" s="206" t="s">
        <v>135</v>
      </c>
      <c r="E122" s="207" t="s">
        <v>1174</v>
      </c>
      <c r="F122" s="208" t="s">
        <v>1175</v>
      </c>
      <c r="G122" s="209" t="s">
        <v>138</v>
      </c>
      <c r="H122" s="210">
        <v>1.54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49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140</v>
      </c>
      <c r="AT122" s="217" t="s">
        <v>135</v>
      </c>
      <c r="AU122" s="217" t="s">
        <v>88</v>
      </c>
      <c r="AY122" s="19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86</v>
      </c>
      <c r="BK122" s="218">
        <f>ROUND(I122*H122,2)</f>
        <v>0</v>
      </c>
      <c r="BL122" s="19" t="s">
        <v>140</v>
      </c>
      <c r="BM122" s="217" t="s">
        <v>196</v>
      </c>
    </row>
    <row r="123" spans="1:51" s="13" customFormat="1" ht="12">
      <c r="A123" s="13"/>
      <c r="B123" s="224"/>
      <c r="C123" s="225"/>
      <c r="D123" s="226" t="s">
        <v>143</v>
      </c>
      <c r="E123" s="227" t="s">
        <v>19</v>
      </c>
      <c r="F123" s="228" t="s">
        <v>1176</v>
      </c>
      <c r="G123" s="225"/>
      <c r="H123" s="229">
        <v>1.54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143</v>
      </c>
      <c r="AU123" s="235" t="s">
        <v>88</v>
      </c>
      <c r="AV123" s="13" t="s">
        <v>88</v>
      </c>
      <c r="AW123" s="13" t="s">
        <v>37</v>
      </c>
      <c r="AX123" s="13" t="s">
        <v>78</v>
      </c>
      <c r="AY123" s="235" t="s">
        <v>133</v>
      </c>
    </row>
    <row r="124" spans="1:51" s="15" customFormat="1" ht="12">
      <c r="A124" s="15"/>
      <c r="B124" s="246"/>
      <c r="C124" s="247"/>
      <c r="D124" s="226" t="s">
        <v>143</v>
      </c>
      <c r="E124" s="248" t="s">
        <v>19</v>
      </c>
      <c r="F124" s="249" t="s">
        <v>146</v>
      </c>
      <c r="G124" s="247"/>
      <c r="H124" s="250">
        <v>1.54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6" t="s">
        <v>143</v>
      </c>
      <c r="AU124" s="256" t="s">
        <v>88</v>
      </c>
      <c r="AV124" s="15" t="s">
        <v>140</v>
      </c>
      <c r="AW124" s="15" t="s">
        <v>37</v>
      </c>
      <c r="AX124" s="15" t="s">
        <v>86</v>
      </c>
      <c r="AY124" s="256" t="s">
        <v>133</v>
      </c>
    </row>
    <row r="125" spans="1:63" s="12" customFormat="1" ht="22.8" customHeight="1">
      <c r="A125" s="12"/>
      <c r="B125" s="190"/>
      <c r="C125" s="191"/>
      <c r="D125" s="192" t="s">
        <v>77</v>
      </c>
      <c r="E125" s="204" t="s">
        <v>217</v>
      </c>
      <c r="F125" s="204" t="s">
        <v>781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SUM(P126:P135)</f>
        <v>0</v>
      </c>
      <c r="Q125" s="198"/>
      <c r="R125" s="199">
        <f>SUM(R126:R135)</f>
        <v>0</v>
      </c>
      <c r="S125" s="198"/>
      <c r="T125" s="200">
        <f>SUM(T126:T135)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86</v>
      </c>
      <c r="AT125" s="202" t="s">
        <v>77</v>
      </c>
      <c r="AU125" s="202" t="s">
        <v>86</v>
      </c>
      <c r="AY125" s="201" t="s">
        <v>133</v>
      </c>
      <c r="BK125" s="203">
        <f>SUM(BK126:BK135)</f>
        <v>0</v>
      </c>
    </row>
    <row r="126" spans="1:65" s="2" customFormat="1" ht="16.5" customHeight="1">
      <c r="A126" s="40"/>
      <c r="B126" s="41"/>
      <c r="C126" s="206" t="s">
        <v>8</v>
      </c>
      <c r="D126" s="206" t="s">
        <v>135</v>
      </c>
      <c r="E126" s="207" t="s">
        <v>1177</v>
      </c>
      <c r="F126" s="208" t="s">
        <v>1178</v>
      </c>
      <c r="G126" s="209" t="s">
        <v>230</v>
      </c>
      <c r="H126" s="210">
        <v>22.4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49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140</v>
      </c>
      <c r="AT126" s="217" t="s">
        <v>135</v>
      </c>
      <c r="AU126" s="217" t="s">
        <v>88</v>
      </c>
      <c r="AY126" s="19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86</v>
      </c>
      <c r="BK126" s="218">
        <f>ROUND(I126*H126,2)</f>
        <v>0</v>
      </c>
      <c r="BL126" s="19" t="s">
        <v>140</v>
      </c>
      <c r="BM126" s="217" t="s">
        <v>202</v>
      </c>
    </row>
    <row r="127" spans="1:51" s="13" customFormat="1" ht="12">
      <c r="A127" s="13"/>
      <c r="B127" s="224"/>
      <c r="C127" s="225"/>
      <c r="D127" s="226" t="s">
        <v>143</v>
      </c>
      <c r="E127" s="227" t="s">
        <v>19</v>
      </c>
      <c r="F127" s="228" t="s">
        <v>1160</v>
      </c>
      <c r="G127" s="225"/>
      <c r="H127" s="229">
        <v>22.4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143</v>
      </c>
      <c r="AU127" s="235" t="s">
        <v>88</v>
      </c>
      <c r="AV127" s="13" t="s">
        <v>88</v>
      </c>
      <c r="AW127" s="13" t="s">
        <v>37</v>
      </c>
      <c r="AX127" s="13" t="s">
        <v>78</v>
      </c>
      <c r="AY127" s="235" t="s">
        <v>133</v>
      </c>
    </row>
    <row r="128" spans="1:51" s="14" customFormat="1" ht="12">
      <c r="A128" s="14"/>
      <c r="B128" s="236"/>
      <c r="C128" s="237"/>
      <c r="D128" s="226" t="s">
        <v>143</v>
      </c>
      <c r="E128" s="238" t="s">
        <v>19</v>
      </c>
      <c r="F128" s="239" t="s">
        <v>1179</v>
      </c>
      <c r="G128" s="237"/>
      <c r="H128" s="238" t="s">
        <v>19</v>
      </c>
      <c r="I128" s="240"/>
      <c r="J128" s="237"/>
      <c r="K128" s="237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143</v>
      </c>
      <c r="AU128" s="245" t="s">
        <v>88</v>
      </c>
      <c r="AV128" s="14" t="s">
        <v>86</v>
      </c>
      <c r="AW128" s="14" t="s">
        <v>37</v>
      </c>
      <c r="AX128" s="14" t="s">
        <v>78</v>
      </c>
      <c r="AY128" s="245" t="s">
        <v>133</v>
      </c>
    </row>
    <row r="129" spans="1:51" s="15" customFormat="1" ht="12">
      <c r="A129" s="15"/>
      <c r="B129" s="246"/>
      <c r="C129" s="247"/>
      <c r="D129" s="226" t="s">
        <v>143</v>
      </c>
      <c r="E129" s="248" t="s">
        <v>19</v>
      </c>
      <c r="F129" s="249" t="s">
        <v>146</v>
      </c>
      <c r="G129" s="247"/>
      <c r="H129" s="250">
        <v>22.4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143</v>
      </c>
      <c r="AU129" s="256" t="s">
        <v>88</v>
      </c>
      <c r="AV129" s="15" t="s">
        <v>140</v>
      </c>
      <c r="AW129" s="15" t="s">
        <v>37</v>
      </c>
      <c r="AX129" s="15" t="s">
        <v>86</v>
      </c>
      <c r="AY129" s="256" t="s">
        <v>133</v>
      </c>
    </row>
    <row r="130" spans="1:65" s="2" customFormat="1" ht="16.5" customHeight="1">
      <c r="A130" s="40"/>
      <c r="B130" s="41"/>
      <c r="C130" s="257" t="s">
        <v>239</v>
      </c>
      <c r="D130" s="257" t="s">
        <v>358</v>
      </c>
      <c r="E130" s="258" t="s">
        <v>1180</v>
      </c>
      <c r="F130" s="259" t="s">
        <v>1181</v>
      </c>
      <c r="G130" s="260" t="s">
        <v>230</v>
      </c>
      <c r="H130" s="261">
        <v>22.4</v>
      </c>
      <c r="I130" s="262"/>
      <c r="J130" s="263">
        <f>ROUND(I130*H130,2)</f>
        <v>0</v>
      </c>
      <c r="K130" s="259" t="s">
        <v>19</v>
      </c>
      <c r="L130" s="264"/>
      <c r="M130" s="265" t="s">
        <v>19</v>
      </c>
      <c r="N130" s="266" t="s">
        <v>49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160</v>
      </c>
      <c r="AT130" s="217" t="s">
        <v>358</v>
      </c>
      <c r="AU130" s="217" t="s">
        <v>88</v>
      </c>
      <c r="AY130" s="19" t="s">
        <v>133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86</v>
      </c>
      <c r="BK130" s="218">
        <f>ROUND(I130*H130,2)</f>
        <v>0</v>
      </c>
      <c r="BL130" s="19" t="s">
        <v>140</v>
      </c>
      <c r="BM130" s="217" t="s">
        <v>208</v>
      </c>
    </row>
    <row r="131" spans="1:65" s="2" customFormat="1" ht="24.15" customHeight="1">
      <c r="A131" s="40"/>
      <c r="B131" s="41"/>
      <c r="C131" s="206" t="s">
        <v>174</v>
      </c>
      <c r="D131" s="206" t="s">
        <v>135</v>
      </c>
      <c r="E131" s="207" t="s">
        <v>1182</v>
      </c>
      <c r="F131" s="208" t="s">
        <v>1183</v>
      </c>
      <c r="G131" s="209" t="s">
        <v>230</v>
      </c>
      <c r="H131" s="210">
        <v>22.4</v>
      </c>
      <c r="I131" s="211"/>
      <c r="J131" s="212">
        <f>ROUND(I131*H131,2)</f>
        <v>0</v>
      </c>
      <c r="K131" s="208" t="s">
        <v>139</v>
      </c>
      <c r="L131" s="46"/>
      <c r="M131" s="213" t="s">
        <v>19</v>
      </c>
      <c r="N131" s="214" t="s">
        <v>49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140</v>
      </c>
      <c r="AT131" s="217" t="s">
        <v>135</v>
      </c>
      <c r="AU131" s="217" t="s">
        <v>88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86</v>
      </c>
      <c r="BK131" s="218">
        <f>ROUND(I131*H131,2)</f>
        <v>0</v>
      </c>
      <c r="BL131" s="19" t="s">
        <v>140</v>
      </c>
      <c r="BM131" s="217" t="s">
        <v>214</v>
      </c>
    </row>
    <row r="132" spans="1:47" s="2" customFormat="1" ht="12">
      <c r="A132" s="40"/>
      <c r="B132" s="41"/>
      <c r="C132" s="42"/>
      <c r="D132" s="219" t="s">
        <v>141</v>
      </c>
      <c r="E132" s="42"/>
      <c r="F132" s="220" t="s">
        <v>1184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141</v>
      </c>
      <c r="AU132" s="19" t="s">
        <v>88</v>
      </c>
    </row>
    <row r="133" spans="1:51" s="13" customFormat="1" ht="12">
      <c r="A133" s="13"/>
      <c r="B133" s="224"/>
      <c r="C133" s="225"/>
      <c r="D133" s="226" t="s">
        <v>143</v>
      </c>
      <c r="E133" s="227" t="s">
        <v>19</v>
      </c>
      <c r="F133" s="228" t="s">
        <v>1160</v>
      </c>
      <c r="G133" s="225"/>
      <c r="H133" s="229">
        <v>22.4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143</v>
      </c>
      <c r="AU133" s="235" t="s">
        <v>88</v>
      </c>
      <c r="AV133" s="13" t="s">
        <v>88</v>
      </c>
      <c r="AW133" s="13" t="s">
        <v>37</v>
      </c>
      <c r="AX133" s="13" t="s">
        <v>78</v>
      </c>
      <c r="AY133" s="235" t="s">
        <v>133</v>
      </c>
    </row>
    <row r="134" spans="1:51" s="14" customFormat="1" ht="12">
      <c r="A134" s="14"/>
      <c r="B134" s="236"/>
      <c r="C134" s="237"/>
      <c r="D134" s="226" t="s">
        <v>143</v>
      </c>
      <c r="E134" s="238" t="s">
        <v>19</v>
      </c>
      <c r="F134" s="239" t="s">
        <v>1185</v>
      </c>
      <c r="G134" s="237"/>
      <c r="H134" s="238" t="s">
        <v>19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143</v>
      </c>
      <c r="AU134" s="245" t="s">
        <v>88</v>
      </c>
      <c r="AV134" s="14" t="s">
        <v>86</v>
      </c>
      <c r="AW134" s="14" t="s">
        <v>37</v>
      </c>
      <c r="AX134" s="14" t="s">
        <v>78</v>
      </c>
      <c r="AY134" s="245" t="s">
        <v>133</v>
      </c>
    </row>
    <row r="135" spans="1:51" s="15" customFormat="1" ht="12">
      <c r="A135" s="15"/>
      <c r="B135" s="246"/>
      <c r="C135" s="247"/>
      <c r="D135" s="226" t="s">
        <v>143</v>
      </c>
      <c r="E135" s="248" t="s">
        <v>19</v>
      </c>
      <c r="F135" s="249" t="s">
        <v>146</v>
      </c>
      <c r="G135" s="247"/>
      <c r="H135" s="250">
        <v>22.4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143</v>
      </c>
      <c r="AU135" s="256" t="s">
        <v>88</v>
      </c>
      <c r="AV135" s="15" t="s">
        <v>140</v>
      </c>
      <c r="AW135" s="15" t="s">
        <v>37</v>
      </c>
      <c r="AX135" s="15" t="s">
        <v>86</v>
      </c>
      <c r="AY135" s="256" t="s">
        <v>133</v>
      </c>
    </row>
    <row r="136" spans="1:63" s="12" customFormat="1" ht="25.9" customHeight="1">
      <c r="A136" s="12"/>
      <c r="B136" s="190"/>
      <c r="C136" s="191"/>
      <c r="D136" s="192" t="s">
        <v>77</v>
      </c>
      <c r="E136" s="193" t="s">
        <v>1101</v>
      </c>
      <c r="F136" s="193" t="s">
        <v>1102</v>
      </c>
      <c r="G136" s="191"/>
      <c r="H136" s="191"/>
      <c r="I136" s="194"/>
      <c r="J136" s="195">
        <f>BK136</f>
        <v>0</v>
      </c>
      <c r="K136" s="191"/>
      <c r="L136" s="196"/>
      <c r="M136" s="197"/>
      <c r="N136" s="198"/>
      <c r="O136" s="198"/>
      <c r="P136" s="199">
        <f>P137</f>
        <v>0</v>
      </c>
      <c r="Q136" s="198"/>
      <c r="R136" s="199">
        <f>R137</f>
        <v>0</v>
      </c>
      <c r="S136" s="198"/>
      <c r="T136" s="200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88</v>
      </c>
      <c r="AT136" s="202" t="s">
        <v>77</v>
      </c>
      <c r="AU136" s="202" t="s">
        <v>78</v>
      </c>
      <c r="AY136" s="201" t="s">
        <v>133</v>
      </c>
      <c r="BK136" s="203">
        <f>BK137</f>
        <v>0</v>
      </c>
    </row>
    <row r="137" spans="1:63" s="12" customFormat="1" ht="22.8" customHeight="1">
      <c r="A137" s="12"/>
      <c r="B137" s="190"/>
      <c r="C137" s="191"/>
      <c r="D137" s="192" t="s">
        <v>77</v>
      </c>
      <c r="E137" s="204" t="s">
        <v>1186</v>
      </c>
      <c r="F137" s="204" t="s">
        <v>1187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SUM(P138:P143)</f>
        <v>0</v>
      </c>
      <c r="Q137" s="198"/>
      <c r="R137" s="199">
        <f>SUM(R138:R143)</f>
        <v>0</v>
      </c>
      <c r="S137" s="198"/>
      <c r="T137" s="200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88</v>
      </c>
      <c r="AT137" s="202" t="s">
        <v>77</v>
      </c>
      <c r="AU137" s="202" t="s">
        <v>86</v>
      </c>
      <c r="AY137" s="201" t="s">
        <v>133</v>
      </c>
      <c r="BK137" s="203">
        <f>SUM(BK138:BK143)</f>
        <v>0</v>
      </c>
    </row>
    <row r="138" spans="1:65" s="2" customFormat="1" ht="16.5" customHeight="1">
      <c r="A138" s="40"/>
      <c r="B138" s="41"/>
      <c r="C138" s="206" t="s">
        <v>247</v>
      </c>
      <c r="D138" s="206" t="s">
        <v>135</v>
      </c>
      <c r="E138" s="207" t="s">
        <v>1188</v>
      </c>
      <c r="F138" s="208" t="s">
        <v>1189</v>
      </c>
      <c r="G138" s="209" t="s">
        <v>378</v>
      </c>
      <c r="H138" s="210">
        <v>2108</v>
      </c>
      <c r="I138" s="211"/>
      <c r="J138" s="212">
        <f>ROUND(I138*H138,2)</f>
        <v>0</v>
      </c>
      <c r="K138" s="208" t="s">
        <v>139</v>
      </c>
      <c r="L138" s="46"/>
      <c r="M138" s="213" t="s">
        <v>19</v>
      </c>
      <c r="N138" s="214" t="s">
        <v>49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179</v>
      </c>
      <c r="AT138" s="217" t="s">
        <v>135</v>
      </c>
      <c r="AU138" s="217" t="s">
        <v>88</v>
      </c>
      <c r="AY138" s="19" t="s">
        <v>133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86</v>
      </c>
      <c r="BK138" s="218">
        <f>ROUND(I138*H138,2)</f>
        <v>0</v>
      </c>
      <c r="BL138" s="19" t="s">
        <v>179</v>
      </c>
      <c r="BM138" s="217" t="s">
        <v>150</v>
      </c>
    </row>
    <row r="139" spans="1:47" s="2" customFormat="1" ht="12">
      <c r="A139" s="40"/>
      <c r="B139" s="41"/>
      <c r="C139" s="42"/>
      <c r="D139" s="219" t="s">
        <v>141</v>
      </c>
      <c r="E139" s="42"/>
      <c r="F139" s="220" t="s">
        <v>1190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141</v>
      </c>
      <c r="AU139" s="19" t="s">
        <v>88</v>
      </c>
    </row>
    <row r="140" spans="1:51" s="13" customFormat="1" ht="12">
      <c r="A140" s="13"/>
      <c r="B140" s="224"/>
      <c r="C140" s="225"/>
      <c r="D140" s="226" t="s">
        <v>143</v>
      </c>
      <c r="E140" s="227" t="s">
        <v>19</v>
      </c>
      <c r="F140" s="228" t="s">
        <v>1191</v>
      </c>
      <c r="G140" s="225"/>
      <c r="H140" s="229">
        <v>2108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143</v>
      </c>
      <c r="AU140" s="235" t="s">
        <v>88</v>
      </c>
      <c r="AV140" s="13" t="s">
        <v>88</v>
      </c>
      <c r="AW140" s="13" t="s">
        <v>37</v>
      </c>
      <c r="AX140" s="13" t="s">
        <v>78</v>
      </c>
      <c r="AY140" s="235" t="s">
        <v>133</v>
      </c>
    </row>
    <row r="141" spans="1:51" s="14" customFormat="1" ht="12">
      <c r="A141" s="14"/>
      <c r="B141" s="236"/>
      <c r="C141" s="237"/>
      <c r="D141" s="226" t="s">
        <v>143</v>
      </c>
      <c r="E141" s="238" t="s">
        <v>19</v>
      </c>
      <c r="F141" s="239" t="s">
        <v>1192</v>
      </c>
      <c r="G141" s="237"/>
      <c r="H141" s="238" t="s">
        <v>19</v>
      </c>
      <c r="I141" s="240"/>
      <c r="J141" s="237"/>
      <c r="K141" s="237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143</v>
      </c>
      <c r="AU141" s="245" t="s">
        <v>88</v>
      </c>
      <c r="AV141" s="14" t="s">
        <v>86</v>
      </c>
      <c r="AW141" s="14" t="s">
        <v>37</v>
      </c>
      <c r="AX141" s="14" t="s">
        <v>78</v>
      </c>
      <c r="AY141" s="245" t="s">
        <v>133</v>
      </c>
    </row>
    <row r="142" spans="1:51" s="15" customFormat="1" ht="12">
      <c r="A142" s="15"/>
      <c r="B142" s="246"/>
      <c r="C142" s="247"/>
      <c r="D142" s="226" t="s">
        <v>143</v>
      </c>
      <c r="E142" s="248" t="s">
        <v>19</v>
      </c>
      <c r="F142" s="249" t="s">
        <v>146</v>
      </c>
      <c r="G142" s="247"/>
      <c r="H142" s="250">
        <v>2108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143</v>
      </c>
      <c r="AU142" s="256" t="s">
        <v>88</v>
      </c>
      <c r="AV142" s="15" t="s">
        <v>140</v>
      </c>
      <c r="AW142" s="15" t="s">
        <v>37</v>
      </c>
      <c r="AX142" s="15" t="s">
        <v>86</v>
      </c>
      <c r="AY142" s="256" t="s">
        <v>133</v>
      </c>
    </row>
    <row r="143" spans="1:65" s="2" customFormat="1" ht="16.5" customHeight="1">
      <c r="A143" s="40"/>
      <c r="B143" s="41"/>
      <c r="C143" s="257" t="s">
        <v>179</v>
      </c>
      <c r="D143" s="257" t="s">
        <v>358</v>
      </c>
      <c r="E143" s="258" t="s">
        <v>1193</v>
      </c>
      <c r="F143" s="259" t="s">
        <v>1194</v>
      </c>
      <c r="G143" s="260" t="s">
        <v>338</v>
      </c>
      <c r="H143" s="261">
        <v>2.11</v>
      </c>
      <c r="I143" s="262"/>
      <c r="J143" s="263">
        <f>ROUND(I143*H143,2)</f>
        <v>0</v>
      </c>
      <c r="K143" s="259" t="s">
        <v>19</v>
      </c>
      <c r="L143" s="264"/>
      <c r="M143" s="265" t="s">
        <v>19</v>
      </c>
      <c r="N143" s="266" t="s">
        <v>49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223</v>
      </c>
      <c r="AT143" s="217" t="s">
        <v>358</v>
      </c>
      <c r="AU143" s="217" t="s">
        <v>88</v>
      </c>
      <c r="AY143" s="19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86</v>
      </c>
      <c r="BK143" s="218">
        <f>ROUND(I143*H143,2)</f>
        <v>0</v>
      </c>
      <c r="BL143" s="19" t="s">
        <v>179</v>
      </c>
      <c r="BM143" s="217" t="s">
        <v>223</v>
      </c>
    </row>
    <row r="144" spans="1:63" s="12" customFormat="1" ht="25.9" customHeight="1">
      <c r="A144" s="12"/>
      <c r="B144" s="190"/>
      <c r="C144" s="191"/>
      <c r="D144" s="192" t="s">
        <v>77</v>
      </c>
      <c r="E144" s="193" t="s">
        <v>358</v>
      </c>
      <c r="F144" s="193" t="s">
        <v>1195</v>
      </c>
      <c r="G144" s="191"/>
      <c r="H144" s="191"/>
      <c r="I144" s="194"/>
      <c r="J144" s="195">
        <f>BK144</f>
        <v>0</v>
      </c>
      <c r="K144" s="191"/>
      <c r="L144" s="196"/>
      <c r="M144" s="197"/>
      <c r="N144" s="198"/>
      <c r="O144" s="198"/>
      <c r="P144" s="199">
        <f>P145</f>
        <v>0</v>
      </c>
      <c r="Q144" s="198"/>
      <c r="R144" s="199">
        <f>R145</f>
        <v>0</v>
      </c>
      <c r="S144" s="198"/>
      <c r="T144" s="200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1" t="s">
        <v>181</v>
      </c>
      <c r="AT144" s="202" t="s">
        <v>77</v>
      </c>
      <c r="AU144" s="202" t="s">
        <v>78</v>
      </c>
      <c r="AY144" s="201" t="s">
        <v>133</v>
      </c>
      <c r="BK144" s="203">
        <f>BK145</f>
        <v>0</v>
      </c>
    </row>
    <row r="145" spans="1:63" s="12" customFormat="1" ht="22.8" customHeight="1">
      <c r="A145" s="12"/>
      <c r="B145" s="190"/>
      <c r="C145" s="191"/>
      <c r="D145" s="192" t="s">
        <v>77</v>
      </c>
      <c r="E145" s="204" t="s">
        <v>1196</v>
      </c>
      <c r="F145" s="204" t="s">
        <v>1197</v>
      </c>
      <c r="G145" s="191"/>
      <c r="H145" s="191"/>
      <c r="I145" s="194"/>
      <c r="J145" s="205">
        <f>BK145</f>
        <v>0</v>
      </c>
      <c r="K145" s="191"/>
      <c r="L145" s="196"/>
      <c r="M145" s="197"/>
      <c r="N145" s="198"/>
      <c r="O145" s="198"/>
      <c r="P145" s="199">
        <f>SUM(P146:P150)</f>
        <v>0</v>
      </c>
      <c r="Q145" s="198"/>
      <c r="R145" s="199">
        <f>SUM(R146:R150)</f>
        <v>0</v>
      </c>
      <c r="S145" s="198"/>
      <c r="T145" s="200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1" t="s">
        <v>181</v>
      </c>
      <c r="AT145" s="202" t="s">
        <v>77</v>
      </c>
      <c r="AU145" s="202" t="s">
        <v>86</v>
      </c>
      <c r="AY145" s="201" t="s">
        <v>133</v>
      </c>
      <c r="BK145" s="203">
        <f>SUM(BK146:BK150)</f>
        <v>0</v>
      </c>
    </row>
    <row r="146" spans="1:65" s="2" customFormat="1" ht="24.15" customHeight="1">
      <c r="A146" s="40"/>
      <c r="B146" s="41"/>
      <c r="C146" s="206" t="s">
        <v>260</v>
      </c>
      <c r="D146" s="206" t="s">
        <v>135</v>
      </c>
      <c r="E146" s="207" t="s">
        <v>1198</v>
      </c>
      <c r="F146" s="208" t="s">
        <v>1199</v>
      </c>
      <c r="G146" s="209" t="s">
        <v>154</v>
      </c>
      <c r="H146" s="210">
        <v>4</v>
      </c>
      <c r="I146" s="211"/>
      <c r="J146" s="212">
        <f>ROUND(I146*H146,2)</f>
        <v>0</v>
      </c>
      <c r="K146" s="208" t="s">
        <v>139</v>
      </c>
      <c r="L146" s="46"/>
      <c r="M146" s="213" t="s">
        <v>19</v>
      </c>
      <c r="N146" s="214" t="s">
        <v>49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308</v>
      </c>
      <c r="AT146" s="217" t="s">
        <v>135</v>
      </c>
      <c r="AU146" s="217" t="s">
        <v>88</v>
      </c>
      <c r="AY146" s="19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86</v>
      </c>
      <c r="BK146" s="218">
        <f>ROUND(I146*H146,2)</f>
        <v>0</v>
      </c>
      <c r="BL146" s="19" t="s">
        <v>308</v>
      </c>
      <c r="BM146" s="217" t="s">
        <v>231</v>
      </c>
    </row>
    <row r="147" spans="1:47" s="2" customFormat="1" ht="12">
      <c r="A147" s="40"/>
      <c r="B147" s="41"/>
      <c r="C147" s="42"/>
      <c r="D147" s="219" t="s">
        <v>141</v>
      </c>
      <c r="E147" s="42"/>
      <c r="F147" s="220" t="s">
        <v>1200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141</v>
      </c>
      <c r="AU147" s="19" t="s">
        <v>88</v>
      </c>
    </row>
    <row r="148" spans="1:51" s="13" customFormat="1" ht="12">
      <c r="A148" s="13"/>
      <c r="B148" s="224"/>
      <c r="C148" s="225"/>
      <c r="D148" s="226" t="s">
        <v>143</v>
      </c>
      <c r="E148" s="227" t="s">
        <v>19</v>
      </c>
      <c r="F148" s="228" t="s">
        <v>140</v>
      </c>
      <c r="G148" s="225"/>
      <c r="H148" s="229">
        <v>4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143</v>
      </c>
      <c r="AU148" s="235" t="s">
        <v>88</v>
      </c>
      <c r="AV148" s="13" t="s">
        <v>88</v>
      </c>
      <c r="AW148" s="13" t="s">
        <v>37</v>
      </c>
      <c r="AX148" s="13" t="s">
        <v>78</v>
      </c>
      <c r="AY148" s="235" t="s">
        <v>133</v>
      </c>
    </row>
    <row r="149" spans="1:51" s="15" customFormat="1" ht="12">
      <c r="A149" s="15"/>
      <c r="B149" s="246"/>
      <c r="C149" s="247"/>
      <c r="D149" s="226" t="s">
        <v>143</v>
      </c>
      <c r="E149" s="248" t="s">
        <v>19</v>
      </c>
      <c r="F149" s="249" t="s">
        <v>146</v>
      </c>
      <c r="G149" s="247"/>
      <c r="H149" s="250">
        <v>4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143</v>
      </c>
      <c r="AU149" s="256" t="s">
        <v>88</v>
      </c>
      <c r="AV149" s="15" t="s">
        <v>140</v>
      </c>
      <c r="AW149" s="15" t="s">
        <v>37</v>
      </c>
      <c r="AX149" s="15" t="s">
        <v>86</v>
      </c>
      <c r="AY149" s="256" t="s">
        <v>133</v>
      </c>
    </row>
    <row r="150" spans="1:65" s="2" customFormat="1" ht="16.5" customHeight="1">
      <c r="A150" s="40"/>
      <c r="B150" s="41"/>
      <c r="C150" s="257" t="s">
        <v>184</v>
      </c>
      <c r="D150" s="257" t="s">
        <v>358</v>
      </c>
      <c r="E150" s="258" t="s">
        <v>1201</v>
      </c>
      <c r="F150" s="259" t="s">
        <v>1202</v>
      </c>
      <c r="G150" s="260" t="s">
        <v>154</v>
      </c>
      <c r="H150" s="261">
        <v>4</v>
      </c>
      <c r="I150" s="262"/>
      <c r="J150" s="263">
        <f>ROUND(I150*H150,2)</f>
        <v>0</v>
      </c>
      <c r="K150" s="259" t="s">
        <v>19</v>
      </c>
      <c r="L150" s="264"/>
      <c r="M150" s="271" t="s">
        <v>19</v>
      </c>
      <c r="N150" s="272" t="s">
        <v>49</v>
      </c>
      <c r="O150" s="269"/>
      <c r="P150" s="273">
        <f>O150*H150</f>
        <v>0</v>
      </c>
      <c r="Q150" s="273">
        <v>0</v>
      </c>
      <c r="R150" s="273">
        <f>Q150*H150</f>
        <v>0</v>
      </c>
      <c r="S150" s="273">
        <v>0</v>
      </c>
      <c r="T150" s="27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772</v>
      </c>
      <c r="AT150" s="217" t="s">
        <v>358</v>
      </c>
      <c r="AU150" s="217" t="s">
        <v>88</v>
      </c>
      <c r="AY150" s="19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86</v>
      </c>
      <c r="BK150" s="218">
        <f>ROUND(I150*H150,2)</f>
        <v>0</v>
      </c>
      <c r="BL150" s="19" t="s">
        <v>308</v>
      </c>
      <c r="BM150" s="217" t="s">
        <v>237</v>
      </c>
    </row>
    <row r="151" spans="1:31" s="2" customFormat="1" ht="6.95" customHeight="1">
      <c r="A151" s="40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password="CC6F" sheet="1" objects="1" scenarios="1" formatColumns="0" formatRows="0" autoFilter="0"/>
  <autoFilter ref="C87:K15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275311127"/>
    <hyperlink ref="F97" r:id="rId2" display="https://podminky.urs.cz/item/CS_URS_2024_01/275354111"/>
    <hyperlink ref="F101" r:id="rId3" display="https://podminky.urs.cz/item/CS_URS_2024_01/275354211"/>
    <hyperlink ref="F132" r:id="rId4" display="https://podminky.urs.cz/item/CS_URS_2024_01/977151111"/>
    <hyperlink ref="F139" r:id="rId5" display="https://podminky.urs.cz/item/CS_URS_2024_01/767995115"/>
    <hyperlink ref="F147" r:id="rId6" display="https://podminky.urs.cz/item/CS_URS_2024_01/210040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Most KT 08 u hlavní pošty v Klatovech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1203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ROUND((SUM(BE85:BE193)),2)</f>
        <v>0</v>
      </c>
      <c r="G33" s="40"/>
      <c r="H33" s="40"/>
      <c r="I33" s="150">
        <v>0.21</v>
      </c>
      <c r="J33" s="149">
        <f>ROUND(((SUM(BE85:BE193))*I33),2)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ROUND((SUM(BF85:BF193)),2)</f>
        <v>0</v>
      </c>
      <c r="G34" s="40"/>
      <c r="H34" s="40"/>
      <c r="I34" s="150">
        <v>0.12</v>
      </c>
      <c r="J34" s="149">
        <f>ROUND(((SUM(BF85:BF193))*I34),2)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ROUND((SUM(BG85:BG193)),2)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ROUND((SUM(BH85:BH193)),2)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ROUND((SUM(BI85:BI193)),2)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Most KT 08 u hlavní pošty v Klatovech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SKB4D404 - Veřelné osvětlení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3. 4. 2024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Klatovy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116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1204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1140</v>
      </c>
      <c r="E62" s="170"/>
      <c r="F62" s="170"/>
      <c r="G62" s="170"/>
      <c r="H62" s="170"/>
      <c r="I62" s="170"/>
      <c r="J62" s="171">
        <f>J126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1141</v>
      </c>
      <c r="E63" s="176"/>
      <c r="F63" s="176"/>
      <c r="G63" s="176"/>
      <c r="H63" s="176"/>
      <c r="I63" s="176"/>
      <c r="J63" s="177">
        <f>J127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1205</v>
      </c>
      <c r="E64" s="176"/>
      <c r="F64" s="176"/>
      <c r="G64" s="176"/>
      <c r="H64" s="176"/>
      <c r="I64" s="176"/>
      <c r="J64" s="177">
        <f>J132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1206</v>
      </c>
      <c r="E65" s="170"/>
      <c r="F65" s="170"/>
      <c r="G65" s="170"/>
      <c r="H65" s="170"/>
      <c r="I65" s="170"/>
      <c r="J65" s="171">
        <f>J188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Most KT 08 u hlavní pošty v Klatovech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99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SKB4D404 - Veřelné osvětlení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 xml:space="preserve"> </v>
      </c>
      <c r="G79" s="42"/>
      <c r="H79" s="42"/>
      <c r="I79" s="34" t="s">
        <v>23</v>
      </c>
      <c r="J79" s="74" t="str">
        <f>IF(J12="","",J12)</f>
        <v>3. 4. 2024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Město Klatovy</v>
      </c>
      <c r="G81" s="42"/>
      <c r="H81" s="42"/>
      <c r="I81" s="34" t="s">
        <v>33</v>
      </c>
      <c r="J81" s="38" t="str">
        <f>E21</f>
        <v>Projekční kancelář Ing.Škubalová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>Straka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119</v>
      </c>
      <c r="D84" s="182" t="s">
        <v>63</v>
      </c>
      <c r="E84" s="182" t="s">
        <v>59</v>
      </c>
      <c r="F84" s="182" t="s">
        <v>60</v>
      </c>
      <c r="G84" s="182" t="s">
        <v>120</v>
      </c>
      <c r="H84" s="182" t="s">
        <v>121</v>
      </c>
      <c r="I84" s="182" t="s">
        <v>122</v>
      </c>
      <c r="J84" s="182" t="s">
        <v>103</v>
      </c>
      <c r="K84" s="183" t="s">
        <v>123</v>
      </c>
      <c r="L84" s="184"/>
      <c r="M84" s="94" t="s">
        <v>19</v>
      </c>
      <c r="N84" s="95" t="s">
        <v>48</v>
      </c>
      <c r="O84" s="95" t="s">
        <v>124</v>
      </c>
      <c r="P84" s="95" t="s">
        <v>125</v>
      </c>
      <c r="Q84" s="95" t="s">
        <v>126</v>
      </c>
      <c r="R84" s="95" t="s">
        <v>127</v>
      </c>
      <c r="S84" s="95" t="s">
        <v>128</v>
      </c>
      <c r="T84" s="96" t="s">
        <v>129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P86+P126+P188</f>
        <v>0</v>
      </c>
      <c r="Q85" s="98"/>
      <c r="R85" s="187">
        <f>R86+R126+R188</f>
        <v>0</v>
      </c>
      <c r="S85" s="98"/>
      <c r="T85" s="188">
        <f>T86+T126+T188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77</v>
      </c>
      <c r="AU85" s="19" t="s">
        <v>104</v>
      </c>
      <c r="BK85" s="189">
        <f>BK86+BK126+BK188</f>
        <v>0</v>
      </c>
    </row>
    <row r="86" spans="1:63" s="12" customFormat="1" ht="25.9" customHeight="1">
      <c r="A86" s="12"/>
      <c r="B86" s="190"/>
      <c r="C86" s="191"/>
      <c r="D86" s="192" t="s">
        <v>77</v>
      </c>
      <c r="E86" s="193" t="s">
        <v>1101</v>
      </c>
      <c r="F86" s="193" t="s">
        <v>1102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</v>
      </c>
      <c r="S86" s="198"/>
      <c r="T86" s="200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88</v>
      </c>
      <c r="AT86" s="202" t="s">
        <v>77</v>
      </c>
      <c r="AU86" s="202" t="s">
        <v>78</v>
      </c>
      <c r="AY86" s="201" t="s">
        <v>133</v>
      </c>
      <c r="BK86" s="203">
        <f>BK87</f>
        <v>0</v>
      </c>
    </row>
    <row r="87" spans="1:63" s="12" customFormat="1" ht="22.8" customHeight="1">
      <c r="A87" s="12"/>
      <c r="B87" s="190"/>
      <c r="C87" s="191"/>
      <c r="D87" s="192" t="s">
        <v>77</v>
      </c>
      <c r="E87" s="204" t="s">
        <v>1207</v>
      </c>
      <c r="F87" s="204" t="s">
        <v>1208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SUM(P88:P125)</f>
        <v>0</v>
      </c>
      <c r="Q87" s="198"/>
      <c r="R87" s="199">
        <f>SUM(R88:R125)</f>
        <v>0</v>
      </c>
      <c r="S87" s="198"/>
      <c r="T87" s="200">
        <f>SUM(T88:T125)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88</v>
      </c>
      <c r="AT87" s="202" t="s">
        <v>77</v>
      </c>
      <c r="AU87" s="202" t="s">
        <v>86</v>
      </c>
      <c r="AY87" s="201" t="s">
        <v>133</v>
      </c>
      <c r="BK87" s="203">
        <f>SUM(BK88:BK125)</f>
        <v>0</v>
      </c>
    </row>
    <row r="88" spans="1:65" s="2" customFormat="1" ht="16.5" customHeight="1">
      <c r="A88" s="40"/>
      <c r="B88" s="41"/>
      <c r="C88" s="206" t="s">
        <v>86</v>
      </c>
      <c r="D88" s="206" t="s">
        <v>135</v>
      </c>
      <c r="E88" s="207" t="s">
        <v>1209</v>
      </c>
      <c r="F88" s="208" t="s">
        <v>1210</v>
      </c>
      <c r="G88" s="209" t="s">
        <v>230</v>
      </c>
      <c r="H88" s="210">
        <v>100</v>
      </c>
      <c r="I88" s="211"/>
      <c r="J88" s="212">
        <f>ROUND(I88*H88,2)</f>
        <v>0</v>
      </c>
      <c r="K88" s="208" t="s">
        <v>1211</v>
      </c>
      <c r="L88" s="46"/>
      <c r="M88" s="213" t="s">
        <v>19</v>
      </c>
      <c r="N88" s="214" t="s">
        <v>49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179</v>
      </c>
      <c r="AT88" s="217" t="s">
        <v>135</v>
      </c>
      <c r="AU88" s="217" t="s">
        <v>88</v>
      </c>
      <c r="AY88" s="19" t="s">
        <v>133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86</v>
      </c>
      <c r="BK88" s="218">
        <f>ROUND(I88*H88,2)</f>
        <v>0</v>
      </c>
      <c r="BL88" s="19" t="s">
        <v>179</v>
      </c>
      <c r="BM88" s="217" t="s">
        <v>88</v>
      </c>
    </row>
    <row r="89" spans="1:47" s="2" customFormat="1" ht="12">
      <c r="A89" s="40"/>
      <c r="B89" s="41"/>
      <c r="C89" s="42"/>
      <c r="D89" s="219" t="s">
        <v>141</v>
      </c>
      <c r="E89" s="42"/>
      <c r="F89" s="220" t="s">
        <v>1212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141</v>
      </c>
      <c r="AU89" s="19" t="s">
        <v>88</v>
      </c>
    </row>
    <row r="90" spans="1:65" s="2" customFormat="1" ht="16.5" customHeight="1">
      <c r="A90" s="40"/>
      <c r="B90" s="41"/>
      <c r="C90" s="257" t="s">
        <v>88</v>
      </c>
      <c r="D90" s="257" t="s">
        <v>358</v>
      </c>
      <c r="E90" s="258" t="s">
        <v>1213</v>
      </c>
      <c r="F90" s="259" t="s">
        <v>1214</v>
      </c>
      <c r="G90" s="260" t="s">
        <v>230</v>
      </c>
      <c r="H90" s="261">
        <v>105</v>
      </c>
      <c r="I90" s="262"/>
      <c r="J90" s="263">
        <f>ROUND(I90*H90,2)</f>
        <v>0</v>
      </c>
      <c r="K90" s="259" t="s">
        <v>1211</v>
      </c>
      <c r="L90" s="264"/>
      <c r="M90" s="265" t="s">
        <v>19</v>
      </c>
      <c r="N90" s="266" t="s">
        <v>49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223</v>
      </c>
      <c r="AT90" s="217" t="s">
        <v>358</v>
      </c>
      <c r="AU90" s="217" t="s">
        <v>88</v>
      </c>
      <c r="AY90" s="19" t="s">
        <v>133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86</v>
      </c>
      <c r="BK90" s="218">
        <f>ROUND(I90*H90,2)</f>
        <v>0</v>
      </c>
      <c r="BL90" s="19" t="s">
        <v>179</v>
      </c>
      <c r="BM90" s="217" t="s">
        <v>140</v>
      </c>
    </row>
    <row r="91" spans="1:51" s="13" customFormat="1" ht="12">
      <c r="A91" s="13"/>
      <c r="B91" s="224"/>
      <c r="C91" s="225"/>
      <c r="D91" s="226" t="s">
        <v>143</v>
      </c>
      <c r="E91" s="227" t="s">
        <v>19</v>
      </c>
      <c r="F91" s="228" t="s">
        <v>1215</v>
      </c>
      <c r="G91" s="225"/>
      <c r="H91" s="229">
        <v>105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143</v>
      </c>
      <c r="AU91" s="235" t="s">
        <v>88</v>
      </c>
      <c r="AV91" s="13" t="s">
        <v>88</v>
      </c>
      <c r="AW91" s="13" t="s">
        <v>37</v>
      </c>
      <c r="AX91" s="13" t="s">
        <v>78</v>
      </c>
      <c r="AY91" s="235" t="s">
        <v>133</v>
      </c>
    </row>
    <row r="92" spans="1:51" s="15" customFormat="1" ht="12">
      <c r="A92" s="15"/>
      <c r="B92" s="246"/>
      <c r="C92" s="247"/>
      <c r="D92" s="226" t="s">
        <v>143</v>
      </c>
      <c r="E92" s="248" t="s">
        <v>19</v>
      </c>
      <c r="F92" s="249" t="s">
        <v>146</v>
      </c>
      <c r="G92" s="247"/>
      <c r="H92" s="250">
        <v>105</v>
      </c>
      <c r="I92" s="251"/>
      <c r="J92" s="247"/>
      <c r="K92" s="247"/>
      <c r="L92" s="252"/>
      <c r="M92" s="253"/>
      <c r="N92" s="254"/>
      <c r="O92" s="254"/>
      <c r="P92" s="254"/>
      <c r="Q92" s="254"/>
      <c r="R92" s="254"/>
      <c r="S92" s="254"/>
      <c r="T92" s="25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6" t="s">
        <v>143</v>
      </c>
      <c r="AU92" s="256" t="s">
        <v>88</v>
      </c>
      <c r="AV92" s="15" t="s">
        <v>140</v>
      </c>
      <c r="AW92" s="15" t="s">
        <v>37</v>
      </c>
      <c r="AX92" s="15" t="s">
        <v>86</v>
      </c>
      <c r="AY92" s="256" t="s">
        <v>133</v>
      </c>
    </row>
    <row r="93" spans="1:65" s="2" customFormat="1" ht="16.5" customHeight="1">
      <c r="A93" s="40"/>
      <c r="B93" s="41"/>
      <c r="C93" s="206" t="s">
        <v>181</v>
      </c>
      <c r="D93" s="206" t="s">
        <v>135</v>
      </c>
      <c r="E93" s="207" t="s">
        <v>1209</v>
      </c>
      <c r="F93" s="208" t="s">
        <v>1210</v>
      </c>
      <c r="G93" s="209" t="s">
        <v>230</v>
      </c>
      <c r="H93" s="210">
        <v>20</v>
      </c>
      <c r="I93" s="211"/>
      <c r="J93" s="212">
        <f>ROUND(I93*H93,2)</f>
        <v>0</v>
      </c>
      <c r="K93" s="208" t="s">
        <v>1211</v>
      </c>
      <c r="L93" s="46"/>
      <c r="M93" s="213" t="s">
        <v>19</v>
      </c>
      <c r="N93" s="214" t="s">
        <v>49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179</v>
      </c>
      <c r="AT93" s="217" t="s">
        <v>135</v>
      </c>
      <c r="AU93" s="217" t="s">
        <v>88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86</v>
      </c>
      <c r="BK93" s="218">
        <f>ROUND(I93*H93,2)</f>
        <v>0</v>
      </c>
      <c r="BL93" s="19" t="s">
        <v>179</v>
      </c>
      <c r="BM93" s="217" t="s">
        <v>155</v>
      </c>
    </row>
    <row r="94" spans="1:47" s="2" customFormat="1" ht="12">
      <c r="A94" s="40"/>
      <c r="B94" s="41"/>
      <c r="C94" s="42"/>
      <c r="D94" s="219" t="s">
        <v>141</v>
      </c>
      <c r="E94" s="42"/>
      <c r="F94" s="220" t="s">
        <v>1212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141</v>
      </c>
      <c r="AU94" s="19" t="s">
        <v>88</v>
      </c>
    </row>
    <row r="95" spans="1:65" s="2" customFormat="1" ht="16.5" customHeight="1">
      <c r="A95" s="40"/>
      <c r="B95" s="41"/>
      <c r="C95" s="257" t="s">
        <v>140</v>
      </c>
      <c r="D95" s="257" t="s">
        <v>358</v>
      </c>
      <c r="E95" s="258" t="s">
        <v>1216</v>
      </c>
      <c r="F95" s="259" t="s">
        <v>1217</v>
      </c>
      <c r="G95" s="260" t="s">
        <v>230</v>
      </c>
      <c r="H95" s="261">
        <v>21</v>
      </c>
      <c r="I95" s="262"/>
      <c r="J95" s="263">
        <f>ROUND(I95*H95,2)</f>
        <v>0</v>
      </c>
      <c r="K95" s="259" t="s">
        <v>19</v>
      </c>
      <c r="L95" s="264"/>
      <c r="M95" s="265" t="s">
        <v>19</v>
      </c>
      <c r="N95" s="266" t="s">
        <v>49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223</v>
      </c>
      <c r="AT95" s="217" t="s">
        <v>358</v>
      </c>
      <c r="AU95" s="217" t="s">
        <v>88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86</v>
      </c>
      <c r="BK95" s="218">
        <f>ROUND(I95*H95,2)</f>
        <v>0</v>
      </c>
      <c r="BL95" s="19" t="s">
        <v>179</v>
      </c>
      <c r="BM95" s="217" t="s">
        <v>160</v>
      </c>
    </row>
    <row r="96" spans="1:51" s="13" customFormat="1" ht="12">
      <c r="A96" s="13"/>
      <c r="B96" s="224"/>
      <c r="C96" s="225"/>
      <c r="D96" s="226" t="s">
        <v>143</v>
      </c>
      <c r="E96" s="227" t="s">
        <v>19</v>
      </c>
      <c r="F96" s="228" t="s">
        <v>1218</v>
      </c>
      <c r="G96" s="225"/>
      <c r="H96" s="229">
        <v>21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143</v>
      </c>
      <c r="AU96" s="235" t="s">
        <v>88</v>
      </c>
      <c r="AV96" s="13" t="s">
        <v>88</v>
      </c>
      <c r="AW96" s="13" t="s">
        <v>37</v>
      </c>
      <c r="AX96" s="13" t="s">
        <v>78</v>
      </c>
      <c r="AY96" s="235" t="s">
        <v>133</v>
      </c>
    </row>
    <row r="97" spans="1:51" s="15" customFormat="1" ht="12">
      <c r="A97" s="15"/>
      <c r="B97" s="246"/>
      <c r="C97" s="247"/>
      <c r="D97" s="226" t="s">
        <v>143</v>
      </c>
      <c r="E97" s="248" t="s">
        <v>19</v>
      </c>
      <c r="F97" s="249" t="s">
        <v>146</v>
      </c>
      <c r="G97" s="247"/>
      <c r="H97" s="250">
        <v>21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6" t="s">
        <v>143</v>
      </c>
      <c r="AU97" s="256" t="s">
        <v>88</v>
      </c>
      <c r="AV97" s="15" t="s">
        <v>140</v>
      </c>
      <c r="AW97" s="15" t="s">
        <v>37</v>
      </c>
      <c r="AX97" s="15" t="s">
        <v>86</v>
      </c>
      <c r="AY97" s="256" t="s">
        <v>133</v>
      </c>
    </row>
    <row r="98" spans="1:65" s="2" customFormat="1" ht="16.5" customHeight="1">
      <c r="A98" s="40"/>
      <c r="B98" s="41"/>
      <c r="C98" s="206" t="s">
        <v>193</v>
      </c>
      <c r="D98" s="206" t="s">
        <v>135</v>
      </c>
      <c r="E98" s="207" t="s">
        <v>1219</v>
      </c>
      <c r="F98" s="208" t="s">
        <v>1220</v>
      </c>
      <c r="G98" s="209" t="s">
        <v>230</v>
      </c>
      <c r="H98" s="210">
        <v>100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49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179</v>
      </c>
      <c r="AT98" s="217" t="s">
        <v>135</v>
      </c>
      <c r="AU98" s="217" t="s">
        <v>88</v>
      </c>
      <c r="AY98" s="19" t="s">
        <v>133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86</v>
      </c>
      <c r="BK98" s="218">
        <f>ROUND(I98*H98,2)</f>
        <v>0</v>
      </c>
      <c r="BL98" s="19" t="s">
        <v>179</v>
      </c>
      <c r="BM98" s="217" t="s">
        <v>165</v>
      </c>
    </row>
    <row r="99" spans="1:65" s="2" customFormat="1" ht="24.15" customHeight="1">
      <c r="A99" s="40"/>
      <c r="B99" s="41"/>
      <c r="C99" s="206" t="s">
        <v>155</v>
      </c>
      <c r="D99" s="206" t="s">
        <v>135</v>
      </c>
      <c r="E99" s="207" t="s">
        <v>1221</v>
      </c>
      <c r="F99" s="208" t="s">
        <v>1222</v>
      </c>
      <c r="G99" s="209" t="s">
        <v>230</v>
      </c>
      <c r="H99" s="210">
        <v>40</v>
      </c>
      <c r="I99" s="211"/>
      <c r="J99" s="212">
        <f>ROUND(I99*H99,2)</f>
        <v>0</v>
      </c>
      <c r="K99" s="208" t="s">
        <v>139</v>
      </c>
      <c r="L99" s="46"/>
      <c r="M99" s="213" t="s">
        <v>19</v>
      </c>
      <c r="N99" s="214" t="s">
        <v>49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179</v>
      </c>
      <c r="AT99" s="217" t="s">
        <v>135</v>
      </c>
      <c r="AU99" s="217" t="s">
        <v>88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86</v>
      </c>
      <c r="BK99" s="218">
        <f>ROUND(I99*H99,2)</f>
        <v>0</v>
      </c>
      <c r="BL99" s="19" t="s">
        <v>179</v>
      </c>
      <c r="BM99" s="217" t="s">
        <v>8</v>
      </c>
    </row>
    <row r="100" spans="1:47" s="2" customFormat="1" ht="12">
      <c r="A100" s="40"/>
      <c r="B100" s="41"/>
      <c r="C100" s="42"/>
      <c r="D100" s="219" t="s">
        <v>141</v>
      </c>
      <c r="E100" s="42"/>
      <c r="F100" s="220" t="s">
        <v>1223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141</v>
      </c>
      <c r="AU100" s="19" t="s">
        <v>88</v>
      </c>
    </row>
    <row r="101" spans="1:51" s="13" customFormat="1" ht="12">
      <c r="A101" s="13"/>
      <c r="B101" s="224"/>
      <c r="C101" s="225"/>
      <c r="D101" s="226" t="s">
        <v>143</v>
      </c>
      <c r="E101" s="227" t="s">
        <v>19</v>
      </c>
      <c r="F101" s="228" t="s">
        <v>246</v>
      </c>
      <c r="G101" s="225"/>
      <c r="H101" s="229">
        <v>40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143</v>
      </c>
      <c r="AU101" s="235" t="s">
        <v>88</v>
      </c>
      <c r="AV101" s="13" t="s">
        <v>88</v>
      </c>
      <c r="AW101" s="13" t="s">
        <v>37</v>
      </c>
      <c r="AX101" s="13" t="s">
        <v>78</v>
      </c>
      <c r="AY101" s="235" t="s">
        <v>133</v>
      </c>
    </row>
    <row r="102" spans="1:51" s="15" customFormat="1" ht="12">
      <c r="A102" s="15"/>
      <c r="B102" s="246"/>
      <c r="C102" s="247"/>
      <c r="D102" s="226" t="s">
        <v>143</v>
      </c>
      <c r="E102" s="248" t="s">
        <v>19</v>
      </c>
      <c r="F102" s="249" t="s">
        <v>146</v>
      </c>
      <c r="G102" s="247"/>
      <c r="H102" s="250">
        <v>40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143</v>
      </c>
      <c r="AU102" s="256" t="s">
        <v>88</v>
      </c>
      <c r="AV102" s="15" t="s">
        <v>140</v>
      </c>
      <c r="AW102" s="15" t="s">
        <v>37</v>
      </c>
      <c r="AX102" s="15" t="s">
        <v>86</v>
      </c>
      <c r="AY102" s="256" t="s">
        <v>133</v>
      </c>
    </row>
    <row r="103" spans="1:65" s="2" customFormat="1" ht="16.5" customHeight="1">
      <c r="A103" s="40"/>
      <c r="B103" s="41"/>
      <c r="C103" s="257" t="s">
        <v>205</v>
      </c>
      <c r="D103" s="257" t="s">
        <v>358</v>
      </c>
      <c r="E103" s="258" t="s">
        <v>1224</v>
      </c>
      <c r="F103" s="259" t="s">
        <v>1225</v>
      </c>
      <c r="G103" s="260" t="s">
        <v>230</v>
      </c>
      <c r="H103" s="261">
        <v>46</v>
      </c>
      <c r="I103" s="262"/>
      <c r="J103" s="263">
        <f>ROUND(I103*H103,2)</f>
        <v>0</v>
      </c>
      <c r="K103" s="259" t="s">
        <v>139</v>
      </c>
      <c r="L103" s="264"/>
      <c r="M103" s="265" t="s">
        <v>19</v>
      </c>
      <c r="N103" s="266" t="s">
        <v>49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223</v>
      </c>
      <c r="AT103" s="217" t="s">
        <v>358</v>
      </c>
      <c r="AU103" s="217" t="s">
        <v>88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86</v>
      </c>
      <c r="BK103" s="218">
        <f>ROUND(I103*H103,2)</f>
        <v>0</v>
      </c>
      <c r="BL103" s="19" t="s">
        <v>179</v>
      </c>
      <c r="BM103" s="217" t="s">
        <v>174</v>
      </c>
    </row>
    <row r="104" spans="1:51" s="13" customFormat="1" ht="12">
      <c r="A104" s="13"/>
      <c r="B104" s="224"/>
      <c r="C104" s="225"/>
      <c r="D104" s="226" t="s">
        <v>143</v>
      </c>
      <c r="E104" s="227" t="s">
        <v>19</v>
      </c>
      <c r="F104" s="228" t="s">
        <v>1226</v>
      </c>
      <c r="G104" s="225"/>
      <c r="H104" s="229">
        <v>46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143</v>
      </c>
      <c r="AU104" s="235" t="s">
        <v>88</v>
      </c>
      <c r="AV104" s="13" t="s">
        <v>88</v>
      </c>
      <c r="AW104" s="13" t="s">
        <v>37</v>
      </c>
      <c r="AX104" s="13" t="s">
        <v>78</v>
      </c>
      <c r="AY104" s="235" t="s">
        <v>133</v>
      </c>
    </row>
    <row r="105" spans="1:51" s="15" customFormat="1" ht="12">
      <c r="A105" s="15"/>
      <c r="B105" s="246"/>
      <c r="C105" s="247"/>
      <c r="D105" s="226" t="s">
        <v>143</v>
      </c>
      <c r="E105" s="248" t="s">
        <v>19</v>
      </c>
      <c r="F105" s="249" t="s">
        <v>146</v>
      </c>
      <c r="G105" s="247"/>
      <c r="H105" s="250">
        <v>46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6" t="s">
        <v>143</v>
      </c>
      <c r="AU105" s="256" t="s">
        <v>88</v>
      </c>
      <c r="AV105" s="15" t="s">
        <v>140</v>
      </c>
      <c r="AW105" s="15" t="s">
        <v>37</v>
      </c>
      <c r="AX105" s="15" t="s">
        <v>86</v>
      </c>
      <c r="AY105" s="256" t="s">
        <v>133</v>
      </c>
    </row>
    <row r="106" spans="1:65" s="2" customFormat="1" ht="24.15" customHeight="1">
      <c r="A106" s="40"/>
      <c r="B106" s="41"/>
      <c r="C106" s="206" t="s">
        <v>160</v>
      </c>
      <c r="D106" s="206" t="s">
        <v>135</v>
      </c>
      <c r="E106" s="207" t="s">
        <v>1227</v>
      </c>
      <c r="F106" s="208" t="s">
        <v>1228</v>
      </c>
      <c r="G106" s="209" t="s">
        <v>230</v>
      </c>
      <c r="H106" s="210">
        <v>110</v>
      </c>
      <c r="I106" s="211"/>
      <c r="J106" s="212">
        <f>ROUND(I106*H106,2)</f>
        <v>0</v>
      </c>
      <c r="K106" s="208" t="s">
        <v>139</v>
      </c>
      <c r="L106" s="46"/>
      <c r="M106" s="213" t="s">
        <v>19</v>
      </c>
      <c r="N106" s="214" t="s">
        <v>49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179</v>
      </c>
      <c r="AT106" s="217" t="s">
        <v>135</v>
      </c>
      <c r="AU106" s="217" t="s">
        <v>88</v>
      </c>
      <c r="AY106" s="19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86</v>
      </c>
      <c r="BK106" s="218">
        <f>ROUND(I106*H106,2)</f>
        <v>0</v>
      </c>
      <c r="BL106" s="19" t="s">
        <v>179</v>
      </c>
      <c r="BM106" s="217" t="s">
        <v>179</v>
      </c>
    </row>
    <row r="107" spans="1:47" s="2" customFormat="1" ht="12">
      <c r="A107" s="40"/>
      <c r="B107" s="41"/>
      <c r="C107" s="42"/>
      <c r="D107" s="219" t="s">
        <v>141</v>
      </c>
      <c r="E107" s="42"/>
      <c r="F107" s="220" t="s">
        <v>1229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141</v>
      </c>
      <c r="AU107" s="19" t="s">
        <v>88</v>
      </c>
    </row>
    <row r="108" spans="1:65" s="2" customFormat="1" ht="16.5" customHeight="1">
      <c r="A108" s="40"/>
      <c r="B108" s="41"/>
      <c r="C108" s="257" t="s">
        <v>217</v>
      </c>
      <c r="D108" s="257" t="s">
        <v>358</v>
      </c>
      <c r="E108" s="258" t="s">
        <v>1230</v>
      </c>
      <c r="F108" s="259" t="s">
        <v>1231</v>
      </c>
      <c r="G108" s="260" t="s">
        <v>230</v>
      </c>
      <c r="H108" s="261">
        <v>126.5</v>
      </c>
      <c r="I108" s="262"/>
      <c r="J108" s="263">
        <f>ROUND(I108*H108,2)</f>
        <v>0</v>
      </c>
      <c r="K108" s="259" t="s">
        <v>139</v>
      </c>
      <c r="L108" s="264"/>
      <c r="M108" s="265" t="s">
        <v>19</v>
      </c>
      <c r="N108" s="266" t="s">
        <v>49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223</v>
      </c>
      <c r="AT108" s="217" t="s">
        <v>358</v>
      </c>
      <c r="AU108" s="217" t="s">
        <v>88</v>
      </c>
      <c r="AY108" s="19" t="s">
        <v>133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86</v>
      </c>
      <c r="BK108" s="218">
        <f>ROUND(I108*H108,2)</f>
        <v>0</v>
      </c>
      <c r="BL108" s="19" t="s">
        <v>179</v>
      </c>
      <c r="BM108" s="217" t="s">
        <v>184</v>
      </c>
    </row>
    <row r="109" spans="1:51" s="13" customFormat="1" ht="12">
      <c r="A109" s="13"/>
      <c r="B109" s="224"/>
      <c r="C109" s="225"/>
      <c r="D109" s="226" t="s">
        <v>143</v>
      </c>
      <c r="E109" s="227" t="s">
        <v>19</v>
      </c>
      <c r="F109" s="228" t="s">
        <v>1232</v>
      </c>
      <c r="G109" s="225"/>
      <c r="H109" s="229">
        <v>126.5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143</v>
      </c>
      <c r="AU109" s="235" t="s">
        <v>88</v>
      </c>
      <c r="AV109" s="13" t="s">
        <v>88</v>
      </c>
      <c r="AW109" s="13" t="s">
        <v>37</v>
      </c>
      <c r="AX109" s="13" t="s">
        <v>78</v>
      </c>
      <c r="AY109" s="235" t="s">
        <v>133</v>
      </c>
    </row>
    <row r="110" spans="1:51" s="15" customFormat="1" ht="12">
      <c r="A110" s="15"/>
      <c r="B110" s="246"/>
      <c r="C110" s="247"/>
      <c r="D110" s="226" t="s">
        <v>143</v>
      </c>
      <c r="E110" s="248" t="s">
        <v>19</v>
      </c>
      <c r="F110" s="249" t="s">
        <v>146</v>
      </c>
      <c r="G110" s="247"/>
      <c r="H110" s="250">
        <v>126.5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143</v>
      </c>
      <c r="AU110" s="256" t="s">
        <v>88</v>
      </c>
      <c r="AV110" s="15" t="s">
        <v>140</v>
      </c>
      <c r="AW110" s="15" t="s">
        <v>37</v>
      </c>
      <c r="AX110" s="15" t="s">
        <v>86</v>
      </c>
      <c r="AY110" s="256" t="s">
        <v>133</v>
      </c>
    </row>
    <row r="111" spans="1:65" s="2" customFormat="1" ht="24.15" customHeight="1">
      <c r="A111" s="40"/>
      <c r="B111" s="41"/>
      <c r="C111" s="206" t="s">
        <v>165</v>
      </c>
      <c r="D111" s="206" t="s">
        <v>135</v>
      </c>
      <c r="E111" s="207" t="s">
        <v>1233</v>
      </c>
      <c r="F111" s="208" t="s">
        <v>1234</v>
      </c>
      <c r="G111" s="209" t="s">
        <v>154</v>
      </c>
      <c r="H111" s="210">
        <v>24</v>
      </c>
      <c r="I111" s="211"/>
      <c r="J111" s="212">
        <f>ROUND(I111*H111,2)</f>
        <v>0</v>
      </c>
      <c r="K111" s="208" t="s">
        <v>139</v>
      </c>
      <c r="L111" s="46"/>
      <c r="M111" s="213" t="s">
        <v>19</v>
      </c>
      <c r="N111" s="214" t="s">
        <v>49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179</v>
      </c>
      <c r="AT111" s="217" t="s">
        <v>135</v>
      </c>
      <c r="AU111" s="217" t="s">
        <v>88</v>
      </c>
      <c r="AY111" s="19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86</v>
      </c>
      <c r="BK111" s="218">
        <f>ROUND(I111*H111,2)</f>
        <v>0</v>
      </c>
      <c r="BL111" s="19" t="s">
        <v>179</v>
      </c>
      <c r="BM111" s="217" t="s">
        <v>189</v>
      </c>
    </row>
    <row r="112" spans="1:47" s="2" customFormat="1" ht="12">
      <c r="A112" s="40"/>
      <c r="B112" s="41"/>
      <c r="C112" s="42"/>
      <c r="D112" s="219" t="s">
        <v>141</v>
      </c>
      <c r="E112" s="42"/>
      <c r="F112" s="220" t="s">
        <v>1235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141</v>
      </c>
      <c r="AU112" s="19" t="s">
        <v>88</v>
      </c>
    </row>
    <row r="113" spans="1:65" s="2" customFormat="1" ht="24.15" customHeight="1">
      <c r="A113" s="40"/>
      <c r="B113" s="41"/>
      <c r="C113" s="206" t="s">
        <v>227</v>
      </c>
      <c r="D113" s="206" t="s">
        <v>135</v>
      </c>
      <c r="E113" s="207" t="s">
        <v>1236</v>
      </c>
      <c r="F113" s="208" t="s">
        <v>1237</v>
      </c>
      <c r="G113" s="209" t="s">
        <v>154</v>
      </c>
      <c r="H113" s="210">
        <v>48</v>
      </c>
      <c r="I113" s="211"/>
      <c r="J113" s="212">
        <f>ROUND(I113*H113,2)</f>
        <v>0</v>
      </c>
      <c r="K113" s="208" t="s">
        <v>139</v>
      </c>
      <c r="L113" s="46"/>
      <c r="M113" s="213" t="s">
        <v>19</v>
      </c>
      <c r="N113" s="214" t="s">
        <v>49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179</v>
      </c>
      <c r="AT113" s="217" t="s">
        <v>135</v>
      </c>
      <c r="AU113" s="217" t="s">
        <v>88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86</v>
      </c>
      <c r="BK113" s="218">
        <f>ROUND(I113*H113,2)</f>
        <v>0</v>
      </c>
      <c r="BL113" s="19" t="s">
        <v>179</v>
      </c>
      <c r="BM113" s="217" t="s">
        <v>196</v>
      </c>
    </row>
    <row r="114" spans="1:47" s="2" customFormat="1" ht="12">
      <c r="A114" s="40"/>
      <c r="B114" s="41"/>
      <c r="C114" s="42"/>
      <c r="D114" s="219" t="s">
        <v>141</v>
      </c>
      <c r="E114" s="42"/>
      <c r="F114" s="220" t="s">
        <v>1238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141</v>
      </c>
      <c r="AU114" s="19" t="s">
        <v>88</v>
      </c>
    </row>
    <row r="115" spans="1:65" s="2" customFormat="1" ht="16.5" customHeight="1">
      <c r="A115" s="40"/>
      <c r="B115" s="41"/>
      <c r="C115" s="206" t="s">
        <v>8</v>
      </c>
      <c r="D115" s="206" t="s">
        <v>135</v>
      </c>
      <c r="E115" s="207" t="s">
        <v>1239</v>
      </c>
      <c r="F115" s="208" t="s">
        <v>1240</v>
      </c>
      <c r="G115" s="209" t="s">
        <v>154</v>
      </c>
      <c r="H115" s="210">
        <v>12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49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179</v>
      </c>
      <c r="AT115" s="217" t="s">
        <v>135</v>
      </c>
      <c r="AU115" s="217" t="s">
        <v>88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86</v>
      </c>
      <c r="BK115" s="218">
        <f>ROUND(I115*H115,2)</f>
        <v>0</v>
      </c>
      <c r="BL115" s="19" t="s">
        <v>179</v>
      </c>
      <c r="BM115" s="217" t="s">
        <v>202</v>
      </c>
    </row>
    <row r="116" spans="1:65" s="2" customFormat="1" ht="24.15" customHeight="1">
      <c r="A116" s="40"/>
      <c r="B116" s="41"/>
      <c r="C116" s="206" t="s">
        <v>239</v>
      </c>
      <c r="D116" s="206" t="s">
        <v>135</v>
      </c>
      <c r="E116" s="207" t="s">
        <v>1241</v>
      </c>
      <c r="F116" s="208" t="s">
        <v>1242</v>
      </c>
      <c r="G116" s="209" t="s">
        <v>230</v>
      </c>
      <c r="H116" s="210">
        <v>100</v>
      </c>
      <c r="I116" s="211"/>
      <c r="J116" s="212">
        <f>ROUND(I116*H116,2)</f>
        <v>0</v>
      </c>
      <c r="K116" s="208" t="s">
        <v>139</v>
      </c>
      <c r="L116" s="46"/>
      <c r="M116" s="213" t="s">
        <v>19</v>
      </c>
      <c r="N116" s="214" t="s">
        <v>49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179</v>
      </c>
      <c r="AT116" s="217" t="s">
        <v>135</v>
      </c>
      <c r="AU116" s="217" t="s">
        <v>88</v>
      </c>
      <c r="AY116" s="19" t="s">
        <v>133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86</v>
      </c>
      <c r="BK116" s="218">
        <f>ROUND(I116*H116,2)</f>
        <v>0</v>
      </c>
      <c r="BL116" s="19" t="s">
        <v>179</v>
      </c>
      <c r="BM116" s="217" t="s">
        <v>208</v>
      </c>
    </row>
    <row r="117" spans="1:47" s="2" customFormat="1" ht="12">
      <c r="A117" s="40"/>
      <c r="B117" s="41"/>
      <c r="C117" s="42"/>
      <c r="D117" s="219" t="s">
        <v>141</v>
      </c>
      <c r="E117" s="42"/>
      <c r="F117" s="220" t="s">
        <v>1243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141</v>
      </c>
      <c r="AU117" s="19" t="s">
        <v>88</v>
      </c>
    </row>
    <row r="118" spans="1:65" s="2" customFormat="1" ht="16.5" customHeight="1">
      <c r="A118" s="40"/>
      <c r="B118" s="41"/>
      <c r="C118" s="257" t="s">
        <v>174</v>
      </c>
      <c r="D118" s="257" t="s">
        <v>358</v>
      </c>
      <c r="E118" s="258" t="s">
        <v>1244</v>
      </c>
      <c r="F118" s="259" t="s">
        <v>1245</v>
      </c>
      <c r="G118" s="260" t="s">
        <v>378</v>
      </c>
      <c r="H118" s="261">
        <v>90</v>
      </c>
      <c r="I118" s="262"/>
      <c r="J118" s="263">
        <f>ROUND(I118*H118,2)</f>
        <v>0</v>
      </c>
      <c r="K118" s="259" t="s">
        <v>139</v>
      </c>
      <c r="L118" s="264"/>
      <c r="M118" s="265" t="s">
        <v>19</v>
      </c>
      <c r="N118" s="266" t="s">
        <v>49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223</v>
      </c>
      <c r="AT118" s="217" t="s">
        <v>358</v>
      </c>
      <c r="AU118" s="217" t="s">
        <v>88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86</v>
      </c>
      <c r="BK118" s="218">
        <f>ROUND(I118*H118,2)</f>
        <v>0</v>
      </c>
      <c r="BL118" s="19" t="s">
        <v>179</v>
      </c>
      <c r="BM118" s="217" t="s">
        <v>214</v>
      </c>
    </row>
    <row r="119" spans="1:51" s="13" customFormat="1" ht="12">
      <c r="A119" s="13"/>
      <c r="B119" s="224"/>
      <c r="C119" s="225"/>
      <c r="D119" s="226" t="s">
        <v>143</v>
      </c>
      <c r="E119" s="227" t="s">
        <v>19</v>
      </c>
      <c r="F119" s="228" t="s">
        <v>1246</v>
      </c>
      <c r="G119" s="225"/>
      <c r="H119" s="229">
        <v>90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143</v>
      </c>
      <c r="AU119" s="235" t="s">
        <v>88</v>
      </c>
      <c r="AV119" s="13" t="s">
        <v>88</v>
      </c>
      <c r="AW119" s="13" t="s">
        <v>37</v>
      </c>
      <c r="AX119" s="13" t="s">
        <v>78</v>
      </c>
      <c r="AY119" s="235" t="s">
        <v>133</v>
      </c>
    </row>
    <row r="120" spans="1:51" s="15" customFormat="1" ht="12">
      <c r="A120" s="15"/>
      <c r="B120" s="246"/>
      <c r="C120" s="247"/>
      <c r="D120" s="226" t="s">
        <v>143</v>
      </c>
      <c r="E120" s="248" t="s">
        <v>19</v>
      </c>
      <c r="F120" s="249" t="s">
        <v>146</v>
      </c>
      <c r="G120" s="247"/>
      <c r="H120" s="250">
        <v>90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143</v>
      </c>
      <c r="AU120" s="256" t="s">
        <v>88</v>
      </c>
      <c r="AV120" s="15" t="s">
        <v>140</v>
      </c>
      <c r="AW120" s="15" t="s">
        <v>37</v>
      </c>
      <c r="AX120" s="15" t="s">
        <v>86</v>
      </c>
      <c r="AY120" s="256" t="s">
        <v>133</v>
      </c>
    </row>
    <row r="121" spans="1:65" s="2" customFormat="1" ht="16.5" customHeight="1">
      <c r="A121" s="40"/>
      <c r="B121" s="41"/>
      <c r="C121" s="257" t="s">
        <v>247</v>
      </c>
      <c r="D121" s="257" t="s">
        <v>358</v>
      </c>
      <c r="E121" s="258" t="s">
        <v>1247</v>
      </c>
      <c r="F121" s="259" t="s">
        <v>1248</v>
      </c>
      <c r="G121" s="260" t="s">
        <v>154</v>
      </c>
      <c r="H121" s="261">
        <v>4</v>
      </c>
      <c r="I121" s="262"/>
      <c r="J121" s="263">
        <f>ROUND(I121*H121,2)</f>
        <v>0</v>
      </c>
      <c r="K121" s="259" t="s">
        <v>139</v>
      </c>
      <c r="L121" s="264"/>
      <c r="M121" s="265" t="s">
        <v>19</v>
      </c>
      <c r="N121" s="266" t="s">
        <v>49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223</v>
      </c>
      <c r="AT121" s="217" t="s">
        <v>358</v>
      </c>
      <c r="AU121" s="217" t="s">
        <v>88</v>
      </c>
      <c r="AY121" s="19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86</v>
      </c>
      <c r="BK121" s="218">
        <f>ROUND(I121*H121,2)</f>
        <v>0</v>
      </c>
      <c r="BL121" s="19" t="s">
        <v>179</v>
      </c>
      <c r="BM121" s="217" t="s">
        <v>150</v>
      </c>
    </row>
    <row r="122" spans="1:65" s="2" customFormat="1" ht="16.5" customHeight="1">
      <c r="A122" s="40"/>
      <c r="B122" s="41"/>
      <c r="C122" s="257" t="s">
        <v>179</v>
      </c>
      <c r="D122" s="257" t="s">
        <v>358</v>
      </c>
      <c r="E122" s="258" t="s">
        <v>1249</v>
      </c>
      <c r="F122" s="259" t="s">
        <v>1250</v>
      </c>
      <c r="G122" s="260" t="s">
        <v>154</v>
      </c>
      <c r="H122" s="261">
        <v>4</v>
      </c>
      <c r="I122" s="262"/>
      <c r="J122" s="263">
        <f>ROUND(I122*H122,2)</f>
        <v>0</v>
      </c>
      <c r="K122" s="259" t="s">
        <v>19</v>
      </c>
      <c r="L122" s="264"/>
      <c r="M122" s="265" t="s">
        <v>19</v>
      </c>
      <c r="N122" s="266" t="s">
        <v>49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223</v>
      </c>
      <c r="AT122" s="217" t="s">
        <v>358</v>
      </c>
      <c r="AU122" s="217" t="s">
        <v>88</v>
      </c>
      <c r="AY122" s="19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86</v>
      </c>
      <c r="BK122" s="218">
        <f>ROUND(I122*H122,2)</f>
        <v>0</v>
      </c>
      <c r="BL122" s="19" t="s">
        <v>179</v>
      </c>
      <c r="BM122" s="217" t="s">
        <v>223</v>
      </c>
    </row>
    <row r="123" spans="1:65" s="2" customFormat="1" ht="16.5" customHeight="1">
      <c r="A123" s="40"/>
      <c r="B123" s="41"/>
      <c r="C123" s="257" t="s">
        <v>260</v>
      </c>
      <c r="D123" s="257" t="s">
        <v>358</v>
      </c>
      <c r="E123" s="258" t="s">
        <v>1251</v>
      </c>
      <c r="F123" s="259" t="s">
        <v>1252</v>
      </c>
      <c r="G123" s="260" t="s">
        <v>154</v>
      </c>
      <c r="H123" s="261">
        <v>4</v>
      </c>
      <c r="I123" s="262"/>
      <c r="J123" s="263">
        <f>ROUND(I123*H123,2)</f>
        <v>0</v>
      </c>
      <c r="K123" s="259" t="s">
        <v>19</v>
      </c>
      <c r="L123" s="264"/>
      <c r="M123" s="265" t="s">
        <v>19</v>
      </c>
      <c r="N123" s="266" t="s">
        <v>49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223</v>
      </c>
      <c r="AT123" s="217" t="s">
        <v>358</v>
      </c>
      <c r="AU123" s="217" t="s">
        <v>88</v>
      </c>
      <c r="AY123" s="19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86</v>
      </c>
      <c r="BK123" s="218">
        <f>ROUND(I123*H123,2)</f>
        <v>0</v>
      </c>
      <c r="BL123" s="19" t="s">
        <v>179</v>
      </c>
      <c r="BM123" s="217" t="s">
        <v>231</v>
      </c>
    </row>
    <row r="124" spans="1:65" s="2" customFormat="1" ht="16.5" customHeight="1">
      <c r="A124" s="40"/>
      <c r="B124" s="41"/>
      <c r="C124" s="257" t="s">
        <v>184</v>
      </c>
      <c r="D124" s="257" t="s">
        <v>358</v>
      </c>
      <c r="E124" s="258" t="s">
        <v>1253</v>
      </c>
      <c r="F124" s="259" t="s">
        <v>1254</v>
      </c>
      <c r="G124" s="260" t="s">
        <v>154</v>
      </c>
      <c r="H124" s="261">
        <v>4</v>
      </c>
      <c r="I124" s="262"/>
      <c r="J124" s="263">
        <f>ROUND(I124*H124,2)</f>
        <v>0</v>
      </c>
      <c r="K124" s="259" t="s">
        <v>19</v>
      </c>
      <c r="L124" s="264"/>
      <c r="M124" s="265" t="s">
        <v>19</v>
      </c>
      <c r="N124" s="266" t="s">
        <v>49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223</v>
      </c>
      <c r="AT124" s="217" t="s">
        <v>358</v>
      </c>
      <c r="AU124" s="217" t="s">
        <v>88</v>
      </c>
      <c r="AY124" s="19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86</v>
      </c>
      <c r="BK124" s="218">
        <f>ROUND(I124*H124,2)</f>
        <v>0</v>
      </c>
      <c r="BL124" s="19" t="s">
        <v>179</v>
      </c>
      <c r="BM124" s="217" t="s">
        <v>237</v>
      </c>
    </row>
    <row r="125" spans="1:65" s="2" customFormat="1" ht="16.5" customHeight="1">
      <c r="A125" s="40"/>
      <c r="B125" s="41"/>
      <c r="C125" s="257" t="s">
        <v>273</v>
      </c>
      <c r="D125" s="257" t="s">
        <v>358</v>
      </c>
      <c r="E125" s="258" t="s">
        <v>1255</v>
      </c>
      <c r="F125" s="259" t="s">
        <v>1256</v>
      </c>
      <c r="G125" s="260" t="s">
        <v>154</v>
      </c>
      <c r="H125" s="261">
        <v>8</v>
      </c>
      <c r="I125" s="262"/>
      <c r="J125" s="263">
        <f>ROUND(I125*H125,2)</f>
        <v>0</v>
      </c>
      <c r="K125" s="259" t="s">
        <v>19</v>
      </c>
      <c r="L125" s="264"/>
      <c r="M125" s="265" t="s">
        <v>19</v>
      </c>
      <c r="N125" s="266" t="s">
        <v>49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223</v>
      </c>
      <c r="AT125" s="217" t="s">
        <v>358</v>
      </c>
      <c r="AU125" s="217" t="s">
        <v>88</v>
      </c>
      <c r="AY125" s="19" t="s">
        <v>133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86</v>
      </c>
      <c r="BK125" s="218">
        <f>ROUND(I125*H125,2)</f>
        <v>0</v>
      </c>
      <c r="BL125" s="19" t="s">
        <v>179</v>
      </c>
      <c r="BM125" s="217" t="s">
        <v>242</v>
      </c>
    </row>
    <row r="126" spans="1:63" s="12" customFormat="1" ht="25.9" customHeight="1">
      <c r="A126" s="12"/>
      <c r="B126" s="190"/>
      <c r="C126" s="191"/>
      <c r="D126" s="192" t="s">
        <v>77</v>
      </c>
      <c r="E126" s="193" t="s">
        <v>358</v>
      </c>
      <c r="F126" s="193" t="s">
        <v>1195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P127+P132</f>
        <v>0</v>
      </c>
      <c r="Q126" s="198"/>
      <c r="R126" s="199">
        <f>R127+R132</f>
        <v>0</v>
      </c>
      <c r="S126" s="198"/>
      <c r="T126" s="200">
        <f>T127+T132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181</v>
      </c>
      <c r="AT126" s="202" t="s">
        <v>77</v>
      </c>
      <c r="AU126" s="202" t="s">
        <v>78</v>
      </c>
      <c r="AY126" s="201" t="s">
        <v>133</v>
      </c>
      <c r="BK126" s="203">
        <f>BK127+BK132</f>
        <v>0</v>
      </c>
    </row>
    <row r="127" spans="1:63" s="12" customFormat="1" ht="22.8" customHeight="1">
      <c r="A127" s="12"/>
      <c r="B127" s="190"/>
      <c r="C127" s="191"/>
      <c r="D127" s="192" t="s">
        <v>77</v>
      </c>
      <c r="E127" s="204" t="s">
        <v>1196</v>
      </c>
      <c r="F127" s="204" t="s">
        <v>1197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SUM(P128:P131)</f>
        <v>0</v>
      </c>
      <c r="Q127" s="198"/>
      <c r="R127" s="199">
        <f>SUM(R128:R131)</f>
        <v>0</v>
      </c>
      <c r="S127" s="198"/>
      <c r="T127" s="200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181</v>
      </c>
      <c r="AT127" s="202" t="s">
        <v>77</v>
      </c>
      <c r="AU127" s="202" t="s">
        <v>86</v>
      </c>
      <c r="AY127" s="201" t="s">
        <v>133</v>
      </c>
      <c r="BK127" s="203">
        <f>SUM(BK128:BK131)</f>
        <v>0</v>
      </c>
    </row>
    <row r="128" spans="1:65" s="2" customFormat="1" ht="16.5" customHeight="1">
      <c r="A128" s="40"/>
      <c r="B128" s="41"/>
      <c r="C128" s="206" t="s">
        <v>189</v>
      </c>
      <c r="D128" s="206" t="s">
        <v>135</v>
      </c>
      <c r="E128" s="207" t="s">
        <v>1257</v>
      </c>
      <c r="F128" s="208" t="s">
        <v>1258</v>
      </c>
      <c r="G128" s="209" t="s">
        <v>154</v>
      </c>
      <c r="H128" s="210">
        <v>4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49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308</v>
      </c>
      <c r="AT128" s="217" t="s">
        <v>135</v>
      </c>
      <c r="AU128" s="217" t="s">
        <v>88</v>
      </c>
      <c r="AY128" s="19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86</v>
      </c>
      <c r="BK128" s="218">
        <f>ROUND(I128*H128,2)</f>
        <v>0</v>
      </c>
      <c r="BL128" s="19" t="s">
        <v>308</v>
      </c>
      <c r="BM128" s="217" t="s">
        <v>246</v>
      </c>
    </row>
    <row r="129" spans="1:65" s="2" customFormat="1" ht="16.5" customHeight="1">
      <c r="A129" s="40"/>
      <c r="B129" s="41"/>
      <c r="C129" s="257" t="s">
        <v>7</v>
      </c>
      <c r="D129" s="257" t="s">
        <v>358</v>
      </c>
      <c r="E129" s="258" t="s">
        <v>1259</v>
      </c>
      <c r="F129" s="259" t="s">
        <v>1260</v>
      </c>
      <c r="G129" s="260" t="s">
        <v>154</v>
      </c>
      <c r="H129" s="261">
        <v>4</v>
      </c>
      <c r="I129" s="262"/>
      <c r="J129" s="263">
        <f>ROUND(I129*H129,2)</f>
        <v>0</v>
      </c>
      <c r="K129" s="259" t="s">
        <v>19</v>
      </c>
      <c r="L129" s="264"/>
      <c r="M129" s="265" t="s">
        <v>19</v>
      </c>
      <c r="N129" s="266" t="s">
        <v>49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772</v>
      </c>
      <c r="AT129" s="217" t="s">
        <v>358</v>
      </c>
      <c r="AU129" s="217" t="s">
        <v>88</v>
      </c>
      <c r="AY129" s="19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86</v>
      </c>
      <c r="BK129" s="218">
        <f>ROUND(I129*H129,2)</f>
        <v>0</v>
      </c>
      <c r="BL129" s="19" t="s">
        <v>308</v>
      </c>
      <c r="BM129" s="217" t="s">
        <v>251</v>
      </c>
    </row>
    <row r="130" spans="1:65" s="2" customFormat="1" ht="16.5" customHeight="1">
      <c r="A130" s="40"/>
      <c r="B130" s="41"/>
      <c r="C130" s="257" t="s">
        <v>196</v>
      </c>
      <c r="D130" s="257" t="s">
        <v>358</v>
      </c>
      <c r="E130" s="258" t="s">
        <v>1261</v>
      </c>
      <c r="F130" s="259" t="s">
        <v>1262</v>
      </c>
      <c r="G130" s="260" t="s">
        <v>154</v>
      </c>
      <c r="H130" s="261">
        <v>4</v>
      </c>
      <c r="I130" s="262"/>
      <c r="J130" s="263">
        <f>ROUND(I130*H130,2)</f>
        <v>0</v>
      </c>
      <c r="K130" s="259" t="s">
        <v>19</v>
      </c>
      <c r="L130" s="264"/>
      <c r="M130" s="265" t="s">
        <v>19</v>
      </c>
      <c r="N130" s="266" t="s">
        <v>49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772</v>
      </c>
      <c r="AT130" s="217" t="s">
        <v>358</v>
      </c>
      <c r="AU130" s="217" t="s">
        <v>88</v>
      </c>
      <c r="AY130" s="19" t="s">
        <v>133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86</v>
      </c>
      <c r="BK130" s="218">
        <f>ROUND(I130*H130,2)</f>
        <v>0</v>
      </c>
      <c r="BL130" s="19" t="s">
        <v>308</v>
      </c>
      <c r="BM130" s="217" t="s">
        <v>257</v>
      </c>
    </row>
    <row r="131" spans="1:65" s="2" customFormat="1" ht="16.5" customHeight="1">
      <c r="A131" s="40"/>
      <c r="B131" s="41"/>
      <c r="C131" s="257" t="s">
        <v>297</v>
      </c>
      <c r="D131" s="257" t="s">
        <v>358</v>
      </c>
      <c r="E131" s="258" t="s">
        <v>1263</v>
      </c>
      <c r="F131" s="259" t="s">
        <v>1264</v>
      </c>
      <c r="G131" s="260" t="s">
        <v>154</v>
      </c>
      <c r="H131" s="261">
        <v>4</v>
      </c>
      <c r="I131" s="262"/>
      <c r="J131" s="263">
        <f>ROUND(I131*H131,2)</f>
        <v>0</v>
      </c>
      <c r="K131" s="259" t="s">
        <v>19</v>
      </c>
      <c r="L131" s="264"/>
      <c r="M131" s="265" t="s">
        <v>19</v>
      </c>
      <c r="N131" s="266" t="s">
        <v>49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772</v>
      </c>
      <c r="AT131" s="217" t="s">
        <v>358</v>
      </c>
      <c r="AU131" s="217" t="s">
        <v>88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86</v>
      </c>
      <c r="BK131" s="218">
        <f>ROUND(I131*H131,2)</f>
        <v>0</v>
      </c>
      <c r="BL131" s="19" t="s">
        <v>308</v>
      </c>
      <c r="BM131" s="217" t="s">
        <v>264</v>
      </c>
    </row>
    <row r="132" spans="1:63" s="12" customFormat="1" ht="22.8" customHeight="1">
      <c r="A132" s="12"/>
      <c r="B132" s="190"/>
      <c r="C132" s="191"/>
      <c r="D132" s="192" t="s">
        <v>77</v>
      </c>
      <c r="E132" s="204" t="s">
        <v>1265</v>
      </c>
      <c r="F132" s="204" t="s">
        <v>1266</v>
      </c>
      <c r="G132" s="191"/>
      <c r="H132" s="191"/>
      <c r="I132" s="194"/>
      <c r="J132" s="205">
        <f>BK132</f>
        <v>0</v>
      </c>
      <c r="K132" s="191"/>
      <c r="L132" s="196"/>
      <c r="M132" s="197"/>
      <c r="N132" s="198"/>
      <c r="O132" s="198"/>
      <c r="P132" s="199">
        <f>SUM(P133:P187)</f>
        <v>0</v>
      </c>
      <c r="Q132" s="198"/>
      <c r="R132" s="199">
        <f>SUM(R133:R187)</f>
        <v>0</v>
      </c>
      <c r="S132" s="198"/>
      <c r="T132" s="200">
        <f>SUM(T133:T187)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181</v>
      </c>
      <c r="AT132" s="202" t="s">
        <v>77</v>
      </c>
      <c r="AU132" s="202" t="s">
        <v>86</v>
      </c>
      <c r="AY132" s="201" t="s">
        <v>133</v>
      </c>
      <c r="BK132" s="203">
        <f>SUM(BK133:BK187)</f>
        <v>0</v>
      </c>
    </row>
    <row r="133" spans="1:65" s="2" customFormat="1" ht="16.5" customHeight="1">
      <c r="A133" s="40"/>
      <c r="B133" s="41"/>
      <c r="C133" s="206" t="s">
        <v>202</v>
      </c>
      <c r="D133" s="206" t="s">
        <v>135</v>
      </c>
      <c r="E133" s="207" t="s">
        <v>1267</v>
      </c>
      <c r="F133" s="208" t="s">
        <v>1268</v>
      </c>
      <c r="G133" s="209" t="s">
        <v>1269</v>
      </c>
      <c r="H133" s="210">
        <v>0.1</v>
      </c>
      <c r="I133" s="211"/>
      <c r="J133" s="212">
        <f>ROUND(I133*H133,2)</f>
        <v>0</v>
      </c>
      <c r="K133" s="208" t="s">
        <v>1211</v>
      </c>
      <c r="L133" s="46"/>
      <c r="M133" s="213" t="s">
        <v>19</v>
      </c>
      <c r="N133" s="214" t="s">
        <v>49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308</v>
      </c>
      <c r="AT133" s="217" t="s">
        <v>135</v>
      </c>
      <c r="AU133" s="217" t="s">
        <v>88</v>
      </c>
      <c r="AY133" s="19" t="s">
        <v>133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86</v>
      </c>
      <c r="BK133" s="218">
        <f>ROUND(I133*H133,2)</f>
        <v>0</v>
      </c>
      <c r="BL133" s="19" t="s">
        <v>308</v>
      </c>
      <c r="BM133" s="217" t="s">
        <v>270</v>
      </c>
    </row>
    <row r="134" spans="1:47" s="2" customFormat="1" ht="12">
      <c r="A134" s="40"/>
      <c r="B134" s="41"/>
      <c r="C134" s="42"/>
      <c r="D134" s="219" t="s">
        <v>141</v>
      </c>
      <c r="E134" s="42"/>
      <c r="F134" s="220" t="s">
        <v>1270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141</v>
      </c>
      <c r="AU134" s="19" t="s">
        <v>88</v>
      </c>
    </row>
    <row r="135" spans="1:65" s="2" customFormat="1" ht="16.5" customHeight="1">
      <c r="A135" s="40"/>
      <c r="B135" s="41"/>
      <c r="C135" s="206" t="s">
        <v>305</v>
      </c>
      <c r="D135" s="206" t="s">
        <v>135</v>
      </c>
      <c r="E135" s="207" t="s">
        <v>1271</v>
      </c>
      <c r="F135" s="208" t="s">
        <v>1272</v>
      </c>
      <c r="G135" s="209" t="s">
        <v>1269</v>
      </c>
      <c r="H135" s="210">
        <v>0.1</v>
      </c>
      <c r="I135" s="211"/>
      <c r="J135" s="212">
        <f>ROUND(I135*H135,2)</f>
        <v>0</v>
      </c>
      <c r="K135" s="208" t="s">
        <v>1211</v>
      </c>
      <c r="L135" s="46"/>
      <c r="M135" s="213" t="s">
        <v>19</v>
      </c>
      <c r="N135" s="214" t="s">
        <v>49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308</v>
      </c>
      <c r="AT135" s="217" t="s">
        <v>135</v>
      </c>
      <c r="AU135" s="217" t="s">
        <v>88</v>
      </c>
      <c r="AY135" s="19" t="s">
        <v>133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86</v>
      </c>
      <c r="BK135" s="218">
        <f>ROUND(I135*H135,2)</f>
        <v>0</v>
      </c>
      <c r="BL135" s="19" t="s">
        <v>308</v>
      </c>
      <c r="BM135" s="217" t="s">
        <v>276</v>
      </c>
    </row>
    <row r="136" spans="1:47" s="2" customFormat="1" ht="12">
      <c r="A136" s="40"/>
      <c r="B136" s="41"/>
      <c r="C136" s="42"/>
      <c r="D136" s="219" t="s">
        <v>141</v>
      </c>
      <c r="E136" s="42"/>
      <c r="F136" s="220" t="s">
        <v>1273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141</v>
      </c>
      <c r="AU136" s="19" t="s">
        <v>88</v>
      </c>
    </row>
    <row r="137" spans="1:65" s="2" customFormat="1" ht="33" customHeight="1">
      <c r="A137" s="40"/>
      <c r="B137" s="41"/>
      <c r="C137" s="206" t="s">
        <v>208</v>
      </c>
      <c r="D137" s="206" t="s">
        <v>135</v>
      </c>
      <c r="E137" s="207" t="s">
        <v>1274</v>
      </c>
      <c r="F137" s="208" t="s">
        <v>1275</v>
      </c>
      <c r="G137" s="209" t="s">
        <v>263</v>
      </c>
      <c r="H137" s="210">
        <v>2</v>
      </c>
      <c r="I137" s="211"/>
      <c r="J137" s="212">
        <f>ROUND(I137*H137,2)</f>
        <v>0</v>
      </c>
      <c r="K137" s="208" t="s">
        <v>1211</v>
      </c>
      <c r="L137" s="46"/>
      <c r="M137" s="213" t="s">
        <v>19</v>
      </c>
      <c r="N137" s="214" t="s">
        <v>49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308</v>
      </c>
      <c r="AT137" s="217" t="s">
        <v>135</v>
      </c>
      <c r="AU137" s="217" t="s">
        <v>88</v>
      </c>
      <c r="AY137" s="19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86</v>
      </c>
      <c r="BK137" s="218">
        <f>ROUND(I137*H137,2)</f>
        <v>0</v>
      </c>
      <c r="BL137" s="19" t="s">
        <v>308</v>
      </c>
      <c r="BM137" s="217" t="s">
        <v>281</v>
      </c>
    </row>
    <row r="138" spans="1:47" s="2" customFormat="1" ht="12">
      <c r="A138" s="40"/>
      <c r="B138" s="41"/>
      <c r="C138" s="42"/>
      <c r="D138" s="219" t="s">
        <v>141</v>
      </c>
      <c r="E138" s="42"/>
      <c r="F138" s="220" t="s">
        <v>1276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141</v>
      </c>
      <c r="AU138" s="19" t="s">
        <v>88</v>
      </c>
    </row>
    <row r="139" spans="1:65" s="2" customFormat="1" ht="37.8" customHeight="1">
      <c r="A139" s="40"/>
      <c r="B139" s="41"/>
      <c r="C139" s="206" t="s">
        <v>315</v>
      </c>
      <c r="D139" s="206" t="s">
        <v>135</v>
      </c>
      <c r="E139" s="207" t="s">
        <v>1277</v>
      </c>
      <c r="F139" s="208" t="s">
        <v>1278</v>
      </c>
      <c r="G139" s="209" t="s">
        <v>230</v>
      </c>
      <c r="H139" s="210">
        <v>80</v>
      </c>
      <c r="I139" s="211"/>
      <c r="J139" s="212">
        <f>ROUND(I139*H139,2)</f>
        <v>0</v>
      </c>
      <c r="K139" s="208" t="s">
        <v>1211</v>
      </c>
      <c r="L139" s="46"/>
      <c r="M139" s="213" t="s">
        <v>19</v>
      </c>
      <c r="N139" s="214" t="s">
        <v>49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308</v>
      </c>
      <c r="AT139" s="217" t="s">
        <v>135</v>
      </c>
      <c r="AU139" s="217" t="s">
        <v>88</v>
      </c>
      <c r="AY139" s="19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86</v>
      </c>
      <c r="BK139" s="218">
        <f>ROUND(I139*H139,2)</f>
        <v>0</v>
      </c>
      <c r="BL139" s="19" t="s">
        <v>308</v>
      </c>
      <c r="BM139" s="217" t="s">
        <v>287</v>
      </c>
    </row>
    <row r="140" spans="1:47" s="2" customFormat="1" ht="12">
      <c r="A140" s="40"/>
      <c r="B140" s="41"/>
      <c r="C140" s="42"/>
      <c r="D140" s="219" t="s">
        <v>141</v>
      </c>
      <c r="E140" s="42"/>
      <c r="F140" s="220" t="s">
        <v>1279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141</v>
      </c>
      <c r="AU140" s="19" t="s">
        <v>88</v>
      </c>
    </row>
    <row r="141" spans="1:65" s="2" customFormat="1" ht="37.8" customHeight="1">
      <c r="A141" s="40"/>
      <c r="B141" s="41"/>
      <c r="C141" s="206" t="s">
        <v>214</v>
      </c>
      <c r="D141" s="206" t="s">
        <v>135</v>
      </c>
      <c r="E141" s="207" t="s">
        <v>1280</v>
      </c>
      <c r="F141" s="208" t="s">
        <v>1281</v>
      </c>
      <c r="G141" s="209" t="s">
        <v>230</v>
      </c>
      <c r="H141" s="210">
        <v>20</v>
      </c>
      <c r="I141" s="211"/>
      <c r="J141" s="212">
        <f>ROUND(I141*H141,2)</f>
        <v>0</v>
      </c>
      <c r="K141" s="208" t="s">
        <v>1211</v>
      </c>
      <c r="L141" s="46"/>
      <c r="M141" s="213" t="s">
        <v>19</v>
      </c>
      <c r="N141" s="214" t="s">
        <v>49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308</v>
      </c>
      <c r="AT141" s="217" t="s">
        <v>135</v>
      </c>
      <c r="AU141" s="217" t="s">
        <v>88</v>
      </c>
      <c r="AY141" s="19" t="s">
        <v>133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86</v>
      </c>
      <c r="BK141" s="218">
        <f>ROUND(I141*H141,2)</f>
        <v>0</v>
      </c>
      <c r="BL141" s="19" t="s">
        <v>308</v>
      </c>
      <c r="BM141" s="217" t="s">
        <v>293</v>
      </c>
    </row>
    <row r="142" spans="1:47" s="2" customFormat="1" ht="12">
      <c r="A142" s="40"/>
      <c r="B142" s="41"/>
      <c r="C142" s="42"/>
      <c r="D142" s="219" t="s">
        <v>141</v>
      </c>
      <c r="E142" s="42"/>
      <c r="F142" s="220" t="s">
        <v>1282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141</v>
      </c>
      <c r="AU142" s="19" t="s">
        <v>88</v>
      </c>
    </row>
    <row r="143" spans="1:65" s="2" customFormat="1" ht="16.5" customHeight="1">
      <c r="A143" s="40"/>
      <c r="B143" s="41"/>
      <c r="C143" s="206" t="s">
        <v>327</v>
      </c>
      <c r="D143" s="206" t="s">
        <v>135</v>
      </c>
      <c r="E143" s="207" t="s">
        <v>1283</v>
      </c>
      <c r="F143" s="208" t="s">
        <v>1284</v>
      </c>
      <c r="G143" s="209" t="s">
        <v>138</v>
      </c>
      <c r="H143" s="210">
        <v>152</v>
      </c>
      <c r="I143" s="211"/>
      <c r="J143" s="212">
        <f>ROUND(I143*H143,2)</f>
        <v>0</v>
      </c>
      <c r="K143" s="208" t="s">
        <v>1211</v>
      </c>
      <c r="L143" s="46"/>
      <c r="M143" s="213" t="s">
        <v>19</v>
      </c>
      <c r="N143" s="214" t="s">
        <v>49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308</v>
      </c>
      <c r="AT143" s="217" t="s">
        <v>135</v>
      </c>
      <c r="AU143" s="217" t="s">
        <v>88</v>
      </c>
      <c r="AY143" s="19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86</v>
      </c>
      <c r="BK143" s="218">
        <f>ROUND(I143*H143,2)</f>
        <v>0</v>
      </c>
      <c r="BL143" s="19" t="s">
        <v>308</v>
      </c>
      <c r="BM143" s="217" t="s">
        <v>300</v>
      </c>
    </row>
    <row r="144" spans="1:47" s="2" customFormat="1" ht="12">
      <c r="A144" s="40"/>
      <c r="B144" s="41"/>
      <c r="C144" s="42"/>
      <c r="D144" s="219" t="s">
        <v>141</v>
      </c>
      <c r="E144" s="42"/>
      <c r="F144" s="220" t="s">
        <v>1285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141</v>
      </c>
      <c r="AU144" s="19" t="s">
        <v>88</v>
      </c>
    </row>
    <row r="145" spans="1:51" s="13" customFormat="1" ht="12">
      <c r="A145" s="13"/>
      <c r="B145" s="224"/>
      <c r="C145" s="225"/>
      <c r="D145" s="226" t="s">
        <v>143</v>
      </c>
      <c r="E145" s="227" t="s">
        <v>19</v>
      </c>
      <c r="F145" s="228" t="s">
        <v>1286</v>
      </c>
      <c r="G145" s="225"/>
      <c r="H145" s="229">
        <v>104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143</v>
      </c>
      <c r="AU145" s="235" t="s">
        <v>88</v>
      </c>
      <c r="AV145" s="13" t="s">
        <v>88</v>
      </c>
      <c r="AW145" s="13" t="s">
        <v>37</v>
      </c>
      <c r="AX145" s="13" t="s">
        <v>78</v>
      </c>
      <c r="AY145" s="235" t="s">
        <v>133</v>
      </c>
    </row>
    <row r="146" spans="1:51" s="13" customFormat="1" ht="12">
      <c r="A146" s="13"/>
      <c r="B146" s="224"/>
      <c r="C146" s="225"/>
      <c r="D146" s="226" t="s">
        <v>143</v>
      </c>
      <c r="E146" s="227" t="s">
        <v>19</v>
      </c>
      <c r="F146" s="228" t="s">
        <v>1287</v>
      </c>
      <c r="G146" s="225"/>
      <c r="H146" s="229">
        <v>48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143</v>
      </c>
      <c r="AU146" s="235" t="s">
        <v>88</v>
      </c>
      <c r="AV146" s="13" t="s">
        <v>88</v>
      </c>
      <c r="AW146" s="13" t="s">
        <v>37</v>
      </c>
      <c r="AX146" s="13" t="s">
        <v>78</v>
      </c>
      <c r="AY146" s="235" t="s">
        <v>133</v>
      </c>
    </row>
    <row r="147" spans="1:51" s="15" customFormat="1" ht="12">
      <c r="A147" s="15"/>
      <c r="B147" s="246"/>
      <c r="C147" s="247"/>
      <c r="D147" s="226" t="s">
        <v>143</v>
      </c>
      <c r="E147" s="248" t="s">
        <v>19</v>
      </c>
      <c r="F147" s="249" t="s">
        <v>146</v>
      </c>
      <c r="G147" s="247"/>
      <c r="H147" s="250">
        <v>152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6" t="s">
        <v>143</v>
      </c>
      <c r="AU147" s="256" t="s">
        <v>88</v>
      </c>
      <c r="AV147" s="15" t="s">
        <v>140</v>
      </c>
      <c r="AW147" s="15" t="s">
        <v>37</v>
      </c>
      <c r="AX147" s="15" t="s">
        <v>86</v>
      </c>
      <c r="AY147" s="256" t="s">
        <v>133</v>
      </c>
    </row>
    <row r="148" spans="1:65" s="2" customFormat="1" ht="21.75" customHeight="1">
      <c r="A148" s="40"/>
      <c r="B148" s="41"/>
      <c r="C148" s="206" t="s">
        <v>150</v>
      </c>
      <c r="D148" s="206" t="s">
        <v>135</v>
      </c>
      <c r="E148" s="207" t="s">
        <v>1288</v>
      </c>
      <c r="F148" s="208" t="s">
        <v>1289</v>
      </c>
      <c r="G148" s="209" t="s">
        <v>138</v>
      </c>
      <c r="H148" s="210">
        <v>152</v>
      </c>
      <c r="I148" s="211"/>
      <c r="J148" s="212">
        <f>ROUND(I148*H148,2)</f>
        <v>0</v>
      </c>
      <c r="K148" s="208" t="s">
        <v>1211</v>
      </c>
      <c r="L148" s="46"/>
      <c r="M148" s="213" t="s">
        <v>19</v>
      </c>
      <c r="N148" s="214" t="s">
        <v>49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308</v>
      </c>
      <c r="AT148" s="217" t="s">
        <v>135</v>
      </c>
      <c r="AU148" s="217" t="s">
        <v>88</v>
      </c>
      <c r="AY148" s="19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86</v>
      </c>
      <c r="BK148" s="218">
        <f>ROUND(I148*H148,2)</f>
        <v>0</v>
      </c>
      <c r="BL148" s="19" t="s">
        <v>308</v>
      </c>
      <c r="BM148" s="217" t="s">
        <v>302</v>
      </c>
    </row>
    <row r="149" spans="1:47" s="2" customFormat="1" ht="12">
      <c r="A149" s="40"/>
      <c r="B149" s="41"/>
      <c r="C149" s="42"/>
      <c r="D149" s="219" t="s">
        <v>141</v>
      </c>
      <c r="E149" s="42"/>
      <c r="F149" s="220" t="s">
        <v>1290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141</v>
      </c>
      <c r="AU149" s="19" t="s">
        <v>88</v>
      </c>
    </row>
    <row r="150" spans="1:65" s="2" customFormat="1" ht="24.15" customHeight="1">
      <c r="A150" s="40"/>
      <c r="B150" s="41"/>
      <c r="C150" s="206" t="s">
        <v>335</v>
      </c>
      <c r="D150" s="206" t="s">
        <v>135</v>
      </c>
      <c r="E150" s="207" t="s">
        <v>1291</v>
      </c>
      <c r="F150" s="208" t="s">
        <v>1292</v>
      </c>
      <c r="G150" s="209" t="s">
        <v>263</v>
      </c>
      <c r="H150" s="210">
        <v>4.86</v>
      </c>
      <c r="I150" s="211"/>
      <c r="J150" s="212">
        <f>ROUND(I150*H150,2)</f>
        <v>0</v>
      </c>
      <c r="K150" s="208" t="s">
        <v>1211</v>
      </c>
      <c r="L150" s="46"/>
      <c r="M150" s="213" t="s">
        <v>19</v>
      </c>
      <c r="N150" s="214" t="s">
        <v>49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308</v>
      </c>
      <c r="AT150" s="217" t="s">
        <v>135</v>
      </c>
      <c r="AU150" s="217" t="s">
        <v>88</v>
      </c>
      <c r="AY150" s="19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86</v>
      </c>
      <c r="BK150" s="218">
        <f>ROUND(I150*H150,2)</f>
        <v>0</v>
      </c>
      <c r="BL150" s="19" t="s">
        <v>308</v>
      </c>
      <c r="BM150" s="217" t="s">
        <v>304</v>
      </c>
    </row>
    <row r="151" spans="1:47" s="2" customFormat="1" ht="12">
      <c r="A151" s="40"/>
      <c r="B151" s="41"/>
      <c r="C151" s="42"/>
      <c r="D151" s="219" t="s">
        <v>141</v>
      </c>
      <c r="E151" s="42"/>
      <c r="F151" s="220" t="s">
        <v>1293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141</v>
      </c>
      <c r="AU151" s="19" t="s">
        <v>88</v>
      </c>
    </row>
    <row r="152" spans="1:51" s="13" customFormat="1" ht="12">
      <c r="A152" s="13"/>
      <c r="B152" s="224"/>
      <c r="C152" s="225"/>
      <c r="D152" s="226" t="s">
        <v>143</v>
      </c>
      <c r="E152" s="227" t="s">
        <v>19</v>
      </c>
      <c r="F152" s="228" t="s">
        <v>1294</v>
      </c>
      <c r="G152" s="225"/>
      <c r="H152" s="229">
        <v>4.86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143</v>
      </c>
      <c r="AU152" s="235" t="s">
        <v>88</v>
      </c>
      <c r="AV152" s="13" t="s">
        <v>88</v>
      </c>
      <c r="AW152" s="13" t="s">
        <v>37</v>
      </c>
      <c r="AX152" s="13" t="s">
        <v>78</v>
      </c>
      <c r="AY152" s="235" t="s">
        <v>133</v>
      </c>
    </row>
    <row r="153" spans="1:51" s="15" customFormat="1" ht="12">
      <c r="A153" s="15"/>
      <c r="B153" s="246"/>
      <c r="C153" s="247"/>
      <c r="D153" s="226" t="s">
        <v>143</v>
      </c>
      <c r="E153" s="248" t="s">
        <v>19</v>
      </c>
      <c r="F153" s="249" t="s">
        <v>146</v>
      </c>
      <c r="G153" s="247"/>
      <c r="H153" s="250">
        <v>4.86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6" t="s">
        <v>143</v>
      </c>
      <c r="AU153" s="256" t="s">
        <v>88</v>
      </c>
      <c r="AV153" s="15" t="s">
        <v>140</v>
      </c>
      <c r="AW153" s="15" t="s">
        <v>37</v>
      </c>
      <c r="AX153" s="15" t="s">
        <v>86</v>
      </c>
      <c r="AY153" s="256" t="s">
        <v>133</v>
      </c>
    </row>
    <row r="154" spans="1:65" s="2" customFormat="1" ht="33" customHeight="1">
      <c r="A154" s="40"/>
      <c r="B154" s="41"/>
      <c r="C154" s="206" t="s">
        <v>223</v>
      </c>
      <c r="D154" s="206" t="s">
        <v>135</v>
      </c>
      <c r="E154" s="207" t="s">
        <v>1295</v>
      </c>
      <c r="F154" s="208" t="s">
        <v>1296</v>
      </c>
      <c r="G154" s="209" t="s">
        <v>263</v>
      </c>
      <c r="H154" s="210">
        <v>68.04</v>
      </c>
      <c r="I154" s="211"/>
      <c r="J154" s="212">
        <f>ROUND(I154*H154,2)</f>
        <v>0</v>
      </c>
      <c r="K154" s="208" t="s">
        <v>1211</v>
      </c>
      <c r="L154" s="46"/>
      <c r="M154" s="213" t="s">
        <v>19</v>
      </c>
      <c r="N154" s="214" t="s">
        <v>49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308</v>
      </c>
      <c r="AT154" s="217" t="s">
        <v>135</v>
      </c>
      <c r="AU154" s="217" t="s">
        <v>88</v>
      </c>
      <c r="AY154" s="19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86</v>
      </c>
      <c r="BK154" s="218">
        <f>ROUND(I154*H154,2)</f>
        <v>0</v>
      </c>
      <c r="BL154" s="19" t="s">
        <v>308</v>
      </c>
      <c r="BM154" s="217" t="s">
        <v>308</v>
      </c>
    </row>
    <row r="155" spans="1:47" s="2" customFormat="1" ht="12">
      <c r="A155" s="40"/>
      <c r="B155" s="41"/>
      <c r="C155" s="42"/>
      <c r="D155" s="219" t="s">
        <v>141</v>
      </c>
      <c r="E155" s="42"/>
      <c r="F155" s="220" t="s">
        <v>1297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141</v>
      </c>
      <c r="AU155" s="19" t="s">
        <v>88</v>
      </c>
    </row>
    <row r="156" spans="1:51" s="13" customFormat="1" ht="12">
      <c r="A156" s="13"/>
      <c r="B156" s="224"/>
      <c r="C156" s="225"/>
      <c r="D156" s="226" t="s">
        <v>143</v>
      </c>
      <c r="E156" s="227" t="s">
        <v>19</v>
      </c>
      <c r="F156" s="228" t="s">
        <v>1298</v>
      </c>
      <c r="G156" s="225"/>
      <c r="H156" s="229">
        <v>68.04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143</v>
      </c>
      <c r="AU156" s="235" t="s">
        <v>88</v>
      </c>
      <c r="AV156" s="13" t="s">
        <v>88</v>
      </c>
      <c r="AW156" s="13" t="s">
        <v>37</v>
      </c>
      <c r="AX156" s="13" t="s">
        <v>78</v>
      </c>
      <c r="AY156" s="235" t="s">
        <v>133</v>
      </c>
    </row>
    <row r="157" spans="1:51" s="15" customFormat="1" ht="12">
      <c r="A157" s="15"/>
      <c r="B157" s="246"/>
      <c r="C157" s="247"/>
      <c r="D157" s="226" t="s">
        <v>143</v>
      </c>
      <c r="E157" s="248" t="s">
        <v>19</v>
      </c>
      <c r="F157" s="249" t="s">
        <v>146</v>
      </c>
      <c r="G157" s="247"/>
      <c r="H157" s="250">
        <v>68.04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6" t="s">
        <v>143</v>
      </c>
      <c r="AU157" s="256" t="s">
        <v>88</v>
      </c>
      <c r="AV157" s="15" t="s">
        <v>140</v>
      </c>
      <c r="AW157" s="15" t="s">
        <v>37</v>
      </c>
      <c r="AX157" s="15" t="s">
        <v>86</v>
      </c>
      <c r="AY157" s="256" t="s">
        <v>133</v>
      </c>
    </row>
    <row r="158" spans="1:65" s="2" customFormat="1" ht="24.15" customHeight="1">
      <c r="A158" s="40"/>
      <c r="B158" s="41"/>
      <c r="C158" s="206" t="s">
        <v>343</v>
      </c>
      <c r="D158" s="206" t="s">
        <v>135</v>
      </c>
      <c r="E158" s="207" t="s">
        <v>1299</v>
      </c>
      <c r="F158" s="208" t="s">
        <v>1300</v>
      </c>
      <c r="G158" s="209" t="s">
        <v>338</v>
      </c>
      <c r="H158" s="210">
        <v>5.15</v>
      </c>
      <c r="I158" s="211"/>
      <c r="J158" s="212">
        <f>ROUND(I158*H158,2)</f>
        <v>0</v>
      </c>
      <c r="K158" s="208" t="s">
        <v>1211</v>
      </c>
      <c r="L158" s="46"/>
      <c r="M158" s="213" t="s">
        <v>19</v>
      </c>
      <c r="N158" s="214" t="s">
        <v>49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308</v>
      </c>
      <c r="AT158" s="217" t="s">
        <v>135</v>
      </c>
      <c r="AU158" s="217" t="s">
        <v>88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86</v>
      </c>
      <c r="BK158" s="218">
        <f>ROUND(I158*H158,2)</f>
        <v>0</v>
      </c>
      <c r="BL158" s="19" t="s">
        <v>308</v>
      </c>
      <c r="BM158" s="217" t="s">
        <v>311</v>
      </c>
    </row>
    <row r="159" spans="1:47" s="2" customFormat="1" ht="12">
      <c r="A159" s="40"/>
      <c r="B159" s="41"/>
      <c r="C159" s="42"/>
      <c r="D159" s="219" t="s">
        <v>141</v>
      </c>
      <c r="E159" s="42"/>
      <c r="F159" s="220" t="s">
        <v>1301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141</v>
      </c>
      <c r="AU159" s="19" t="s">
        <v>88</v>
      </c>
    </row>
    <row r="160" spans="1:65" s="2" customFormat="1" ht="24.15" customHeight="1">
      <c r="A160" s="40"/>
      <c r="B160" s="41"/>
      <c r="C160" s="206" t="s">
        <v>231</v>
      </c>
      <c r="D160" s="206" t="s">
        <v>135</v>
      </c>
      <c r="E160" s="207" t="s">
        <v>1302</v>
      </c>
      <c r="F160" s="208" t="s">
        <v>1303</v>
      </c>
      <c r="G160" s="209" t="s">
        <v>263</v>
      </c>
      <c r="H160" s="210">
        <v>2</v>
      </c>
      <c r="I160" s="211"/>
      <c r="J160" s="212">
        <f>ROUND(I160*H160,2)</f>
        <v>0</v>
      </c>
      <c r="K160" s="208" t="s">
        <v>1211</v>
      </c>
      <c r="L160" s="46"/>
      <c r="M160" s="213" t="s">
        <v>19</v>
      </c>
      <c r="N160" s="214" t="s">
        <v>49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308</v>
      </c>
      <c r="AT160" s="217" t="s">
        <v>135</v>
      </c>
      <c r="AU160" s="217" t="s">
        <v>88</v>
      </c>
      <c r="AY160" s="19" t="s">
        <v>133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86</v>
      </c>
      <c r="BK160" s="218">
        <f>ROUND(I160*H160,2)</f>
        <v>0</v>
      </c>
      <c r="BL160" s="19" t="s">
        <v>308</v>
      </c>
      <c r="BM160" s="217" t="s">
        <v>313</v>
      </c>
    </row>
    <row r="161" spans="1:47" s="2" customFormat="1" ht="12">
      <c r="A161" s="40"/>
      <c r="B161" s="41"/>
      <c r="C161" s="42"/>
      <c r="D161" s="219" t="s">
        <v>141</v>
      </c>
      <c r="E161" s="42"/>
      <c r="F161" s="220" t="s">
        <v>1304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141</v>
      </c>
      <c r="AU161" s="19" t="s">
        <v>88</v>
      </c>
    </row>
    <row r="162" spans="1:65" s="2" customFormat="1" ht="33" customHeight="1">
      <c r="A162" s="40"/>
      <c r="B162" s="41"/>
      <c r="C162" s="206" t="s">
        <v>351</v>
      </c>
      <c r="D162" s="206" t="s">
        <v>135</v>
      </c>
      <c r="E162" s="207" t="s">
        <v>1305</v>
      </c>
      <c r="F162" s="208" t="s">
        <v>1306</v>
      </c>
      <c r="G162" s="209" t="s">
        <v>230</v>
      </c>
      <c r="H162" s="210">
        <v>80</v>
      </c>
      <c r="I162" s="211"/>
      <c r="J162" s="212">
        <f>ROUND(I162*H162,2)</f>
        <v>0</v>
      </c>
      <c r="K162" s="208" t="s">
        <v>1211</v>
      </c>
      <c r="L162" s="46"/>
      <c r="M162" s="213" t="s">
        <v>19</v>
      </c>
      <c r="N162" s="214" t="s">
        <v>49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308</v>
      </c>
      <c r="AT162" s="217" t="s">
        <v>135</v>
      </c>
      <c r="AU162" s="217" t="s">
        <v>88</v>
      </c>
      <c r="AY162" s="19" t="s">
        <v>133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86</v>
      </c>
      <c r="BK162" s="218">
        <f>ROUND(I162*H162,2)</f>
        <v>0</v>
      </c>
      <c r="BL162" s="19" t="s">
        <v>308</v>
      </c>
      <c r="BM162" s="217" t="s">
        <v>318</v>
      </c>
    </row>
    <row r="163" spans="1:47" s="2" customFormat="1" ht="12">
      <c r="A163" s="40"/>
      <c r="B163" s="41"/>
      <c r="C163" s="42"/>
      <c r="D163" s="219" t="s">
        <v>141</v>
      </c>
      <c r="E163" s="42"/>
      <c r="F163" s="220" t="s">
        <v>1307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141</v>
      </c>
      <c r="AU163" s="19" t="s">
        <v>88</v>
      </c>
    </row>
    <row r="164" spans="1:65" s="2" customFormat="1" ht="33" customHeight="1">
      <c r="A164" s="40"/>
      <c r="B164" s="41"/>
      <c r="C164" s="206" t="s">
        <v>237</v>
      </c>
      <c r="D164" s="206" t="s">
        <v>135</v>
      </c>
      <c r="E164" s="207" t="s">
        <v>1308</v>
      </c>
      <c r="F164" s="208" t="s">
        <v>1309</v>
      </c>
      <c r="G164" s="209" t="s">
        <v>230</v>
      </c>
      <c r="H164" s="210">
        <v>20</v>
      </c>
      <c r="I164" s="211"/>
      <c r="J164" s="212">
        <f>ROUND(I164*H164,2)</f>
        <v>0</v>
      </c>
      <c r="K164" s="208" t="s">
        <v>1211</v>
      </c>
      <c r="L164" s="46"/>
      <c r="M164" s="213" t="s">
        <v>19</v>
      </c>
      <c r="N164" s="214" t="s">
        <v>49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308</v>
      </c>
      <c r="AT164" s="217" t="s">
        <v>135</v>
      </c>
      <c r="AU164" s="217" t="s">
        <v>88</v>
      </c>
      <c r="AY164" s="19" t="s">
        <v>133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86</v>
      </c>
      <c r="BK164" s="218">
        <f>ROUND(I164*H164,2)</f>
        <v>0</v>
      </c>
      <c r="BL164" s="19" t="s">
        <v>308</v>
      </c>
      <c r="BM164" s="217" t="s">
        <v>326</v>
      </c>
    </row>
    <row r="165" spans="1:47" s="2" customFormat="1" ht="12">
      <c r="A165" s="40"/>
      <c r="B165" s="41"/>
      <c r="C165" s="42"/>
      <c r="D165" s="219" t="s">
        <v>141</v>
      </c>
      <c r="E165" s="42"/>
      <c r="F165" s="220" t="s">
        <v>1310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141</v>
      </c>
      <c r="AU165" s="19" t="s">
        <v>88</v>
      </c>
    </row>
    <row r="166" spans="1:65" s="2" customFormat="1" ht="24.15" customHeight="1">
      <c r="A166" s="40"/>
      <c r="B166" s="41"/>
      <c r="C166" s="206" t="s">
        <v>363</v>
      </c>
      <c r="D166" s="206" t="s">
        <v>135</v>
      </c>
      <c r="E166" s="207" t="s">
        <v>1311</v>
      </c>
      <c r="F166" s="208" t="s">
        <v>1312</v>
      </c>
      <c r="G166" s="209" t="s">
        <v>138</v>
      </c>
      <c r="H166" s="210">
        <v>80</v>
      </c>
      <c r="I166" s="211"/>
      <c r="J166" s="212">
        <f>ROUND(I166*H166,2)</f>
        <v>0</v>
      </c>
      <c r="K166" s="208" t="s">
        <v>1211</v>
      </c>
      <c r="L166" s="46"/>
      <c r="M166" s="213" t="s">
        <v>19</v>
      </c>
      <c r="N166" s="214" t="s">
        <v>49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308</v>
      </c>
      <c r="AT166" s="217" t="s">
        <v>135</v>
      </c>
      <c r="AU166" s="217" t="s">
        <v>88</v>
      </c>
      <c r="AY166" s="19" t="s">
        <v>133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86</v>
      </c>
      <c r="BK166" s="218">
        <f>ROUND(I166*H166,2)</f>
        <v>0</v>
      </c>
      <c r="BL166" s="19" t="s">
        <v>308</v>
      </c>
      <c r="BM166" s="217" t="s">
        <v>330</v>
      </c>
    </row>
    <row r="167" spans="1:47" s="2" customFormat="1" ht="12">
      <c r="A167" s="40"/>
      <c r="B167" s="41"/>
      <c r="C167" s="42"/>
      <c r="D167" s="219" t="s">
        <v>141</v>
      </c>
      <c r="E167" s="42"/>
      <c r="F167" s="220" t="s">
        <v>1313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141</v>
      </c>
      <c r="AU167" s="19" t="s">
        <v>88</v>
      </c>
    </row>
    <row r="168" spans="1:51" s="13" customFormat="1" ht="12">
      <c r="A168" s="13"/>
      <c r="B168" s="224"/>
      <c r="C168" s="225"/>
      <c r="D168" s="226" t="s">
        <v>143</v>
      </c>
      <c r="E168" s="227" t="s">
        <v>19</v>
      </c>
      <c r="F168" s="228" t="s">
        <v>1314</v>
      </c>
      <c r="G168" s="225"/>
      <c r="H168" s="229">
        <v>80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143</v>
      </c>
      <c r="AU168" s="235" t="s">
        <v>88</v>
      </c>
      <c r="AV168" s="13" t="s">
        <v>88</v>
      </c>
      <c r="AW168" s="13" t="s">
        <v>37</v>
      </c>
      <c r="AX168" s="13" t="s">
        <v>78</v>
      </c>
      <c r="AY168" s="235" t="s">
        <v>133</v>
      </c>
    </row>
    <row r="169" spans="1:51" s="15" customFormat="1" ht="12">
      <c r="A169" s="15"/>
      <c r="B169" s="246"/>
      <c r="C169" s="247"/>
      <c r="D169" s="226" t="s">
        <v>143</v>
      </c>
      <c r="E169" s="248" t="s">
        <v>19</v>
      </c>
      <c r="F169" s="249" t="s">
        <v>146</v>
      </c>
      <c r="G169" s="247"/>
      <c r="H169" s="250">
        <v>80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6" t="s">
        <v>143</v>
      </c>
      <c r="AU169" s="256" t="s">
        <v>88</v>
      </c>
      <c r="AV169" s="15" t="s">
        <v>140</v>
      </c>
      <c r="AW169" s="15" t="s">
        <v>37</v>
      </c>
      <c r="AX169" s="15" t="s">
        <v>86</v>
      </c>
      <c r="AY169" s="256" t="s">
        <v>133</v>
      </c>
    </row>
    <row r="170" spans="1:65" s="2" customFormat="1" ht="16.5" customHeight="1">
      <c r="A170" s="40"/>
      <c r="B170" s="41"/>
      <c r="C170" s="206" t="s">
        <v>242</v>
      </c>
      <c r="D170" s="206" t="s">
        <v>135</v>
      </c>
      <c r="E170" s="207" t="s">
        <v>1315</v>
      </c>
      <c r="F170" s="208" t="s">
        <v>1316</v>
      </c>
      <c r="G170" s="209" t="s">
        <v>138</v>
      </c>
      <c r="H170" s="210">
        <v>40</v>
      </c>
      <c r="I170" s="211"/>
      <c r="J170" s="212">
        <f>ROUND(I170*H170,2)</f>
        <v>0</v>
      </c>
      <c r="K170" s="208" t="s">
        <v>1211</v>
      </c>
      <c r="L170" s="46"/>
      <c r="M170" s="213" t="s">
        <v>19</v>
      </c>
      <c r="N170" s="214" t="s">
        <v>49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308</v>
      </c>
      <c r="AT170" s="217" t="s">
        <v>135</v>
      </c>
      <c r="AU170" s="217" t="s">
        <v>88</v>
      </c>
      <c r="AY170" s="19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86</v>
      </c>
      <c r="BK170" s="218">
        <f>ROUND(I170*H170,2)</f>
        <v>0</v>
      </c>
      <c r="BL170" s="19" t="s">
        <v>308</v>
      </c>
      <c r="BM170" s="217" t="s">
        <v>333</v>
      </c>
    </row>
    <row r="171" spans="1:47" s="2" customFormat="1" ht="12">
      <c r="A171" s="40"/>
      <c r="B171" s="41"/>
      <c r="C171" s="42"/>
      <c r="D171" s="219" t="s">
        <v>141</v>
      </c>
      <c r="E171" s="42"/>
      <c r="F171" s="220" t="s">
        <v>1317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141</v>
      </c>
      <c r="AU171" s="19" t="s">
        <v>88</v>
      </c>
    </row>
    <row r="172" spans="1:65" s="2" customFormat="1" ht="16.5" customHeight="1">
      <c r="A172" s="40"/>
      <c r="B172" s="41"/>
      <c r="C172" s="257" t="s">
        <v>371</v>
      </c>
      <c r="D172" s="257" t="s">
        <v>358</v>
      </c>
      <c r="E172" s="258" t="s">
        <v>1318</v>
      </c>
      <c r="F172" s="259" t="s">
        <v>1319</v>
      </c>
      <c r="G172" s="260" t="s">
        <v>378</v>
      </c>
      <c r="H172" s="261">
        <v>0.8</v>
      </c>
      <c r="I172" s="262"/>
      <c r="J172" s="263">
        <f>ROUND(I172*H172,2)</f>
        <v>0</v>
      </c>
      <c r="K172" s="259" t="s">
        <v>1211</v>
      </c>
      <c r="L172" s="264"/>
      <c r="M172" s="265" t="s">
        <v>19</v>
      </c>
      <c r="N172" s="266" t="s">
        <v>49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772</v>
      </c>
      <c r="AT172" s="217" t="s">
        <v>358</v>
      </c>
      <c r="AU172" s="217" t="s">
        <v>88</v>
      </c>
      <c r="AY172" s="19" t="s">
        <v>133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86</v>
      </c>
      <c r="BK172" s="218">
        <f>ROUND(I172*H172,2)</f>
        <v>0</v>
      </c>
      <c r="BL172" s="19" t="s">
        <v>308</v>
      </c>
      <c r="BM172" s="217" t="s">
        <v>339</v>
      </c>
    </row>
    <row r="173" spans="1:65" s="2" customFormat="1" ht="16.5" customHeight="1">
      <c r="A173" s="40"/>
      <c r="B173" s="41"/>
      <c r="C173" s="206" t="s">
        <v>246</v>
      </c>
      <c r="D173" s="206" t="s">
        <v>135</v>
      </c>
      <c r="E173" s="207" t="s">
        <v>1320</v>
      </c>
      <c r="F173" s="208" t="s">
        <v>1321</v>
      </c>
      <c r="G173" s="209" t="s">
        <v>138</v>
      </c>
      <c r="H173" s="210">
        <v>40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49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308</v>
      </c>
      <c r="AT173" s="217" t="s">
        <v>135</v>
      </c>
      <c r="AU173" s="217" t="s">
        <v>88</v>
      </c>
      <c r="AY173" s="19" t="s">
        <v>133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86</v>
      </c>
      <c r="BK173" s="218">
        <f>ROUND(I173*H173,2)</f>
        <v>0</v>
      </c>
      <c r="BL173" s="19" t="s">
        <v>308</v>
      </c>
      <c r="BM173" s="217" t="s">
        <v>342</v>
      </c>
    </row>
    <row r="174" spans="1:65" s="2" customFormat="1" ht="16.5" customHeight="1">
      <c r="A174" s="40"/>
      <c r="B174" s="41"/>
      <c r="C174" s="257" t="s">
        <v>381</v>
      </c>
      <c r="D174" s="257" t="s">
        <v>358</v>
      </c>
      <c r="E174" s="258" t="s">
        <v>1318</v>
      </c>
      <c r="F174" s="259" t="s">
        <v>1319</v>
      </c>
      <c r="G174" s="260" t="s">
        <v>378</v>
      </c>
      <c r="H174" s="261">
        <v>1.6</v>
      </c>
      <c r="I174" s="262"/>
      <c r="J174" s="263">
        <f>ROUND(I174*H174,2)</f>
        <v>0</v>
      </c>
      <c r="K174" s="259" t="s">
        <v>1211</v>
      </c>
      <c r="L174" s="264"/>
      <c r="M174" s="265" t="s">
        <v>19</v>
      </c>
      <c r="N174" s="266" t="s">
        <v>49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772</v>
      </c>
      <c r="AT174" s="217" t="s">
        <v>358</v>
      </c>
      <c r="AU174" s="217" t="s">
        <v>88</v>
      </c>
      <c r="AY174" s="19" t="s">
        <v>133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86</v>
      </c>
      <c r="BK174" s="218">
        <f>ROUND(I174*H174,2)</f>
        <v>0</v>
      </c>
      <c r="BL174" s="19" t="s">
        <v>308</v>
      </c>
      <c r="BM174" s="217" t="s">
        <v>346</v>
      </c>
    </row>
    <row r="175" spans="1:65" s="2" customFormat="1" ht="16.5" customHeight="1">
      <c r="A175" s="40"/>
      <c r="B175" s="41"/>
      <c r="C175" s="206" t="s">
        <v>251</v>
      </c>
      <c r="D175" s="206" t="s">
        <v>135</v>
      </c>
      <c r="E175" s="207" t="s">
        <v>1322</v>
      </c>
      <c r="F175" s="208" t="s">
        <v>1323</v>
      </c>
      <c r="G175" s="209" t="s">
        <v>263</v>
      </c>
      <c r="H175" s="210">
        <v>1</v>
      </c>
      <c r="I175" s="211"/>
      <c r="J175" s="212">
        <f>ROUND(I175*H175,2)</f>
        <v>0</v>
      </c>
      <c r="K175" s="208" t="s">
        <v>1211</v>
      </c>
      <c r="L175" s="46"/>
      <c r="M175" s="213" t="s">
        <v>19</v>
      </c>
      <c r="N175" s="214" t="s">
        <v>49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308</v>
      </c>
      <c r="AT175" s="217" t="s">
        <v>135</v>
      </c>
      <c r="AU175" s="217" t="s">
        <v>88</v>
      </c>
      <c r="AY175" s="19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86</v>
      </c>
      <c r="BK175" s="218">
        <f>ROUND(I175*H175,2)</f>
        <v>0</v>
      </c>
      <c r="BL175" s="19" t="s">
        <v>308</v>
      </c>
      <c r="BM175" s="217" t="s">
        <v>203</v>
      </c>
    </row>
    <row r="176" spans="1:47" s="2" customFormat="1" ht="12">
      <c r="A176" s="40"/>
      <c r="B176" s="41"/>
      <c r="C176" s="42"/>
      <c r="D176" s="219" t="s">
        <v>141</v>
      </c>
      <c r="E176" s="42"/>
      <c r="F176" s="220" t="s">
        <v>1324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141</v>
      </c>
      <c r="AU176" s="19" t="s">
        <v>88</v>
      </c>
    </row>
    <row r="177" spans="1:65" s="2" customFormat="1" ht="21.75" customHeight="1">
      <c r="A177" s="40"/>
      <c r="B177" s="41"/>
      <c r="C177" s="206" t="s">
        <v>397</v>
      </c>
      <c r="D177" s="206" t="s">
        <v>135</v>
      </c>
      <c r="E177" s="207" t="s">
        <v>1325</v>
      </c>
      <c r="F177" s="208" t="s">
        <v>1326</v>
      </c>
      <c r="G177" s="209" t="s">
        <v>230</v>
      </c>
      <c r="H177" s="210">
        <v>100</v>
      </c>
      <c r="I177" s="211"/>
      <c r="J177" s="212">
        <f>ROUND(I177*H177,2)</f>
        <v>0</v>
      </c>
      <c r="K177" s="208" t="s">
        <v>139</v>
      </c>
      <c r="L177" s="46"/>
      <c r="M177" s="213" t="s">
        <v>19</v>
      </c>
      <c r="N177" s="214" t="s">
        <v>49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308</v>
      </c>
      <c r="AT177" s="217" t="s">
        <v>135</v>
      </c>
      <c r="AU177" s="217" t="s">
        <v>88</v>
      </c>
      <c r="AY177" s="19" t="s">
        <v>133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86</v>
      </c>
      <c r="BK177" s="218">
        <f>ROUND(I177*H177,2)</f>
        <v>0</v>
      </c>
      <c r="BL177" s="19" t="s">
        <v>308</v>
      </c>
      <c r="BM177" s="217" t="s">
        <v>354</v>
      </c>
    </row>
    <row r="178" spans="1:47" s="2" customFormat="1" ht="12">
      <c r="A178" s="40"/>
      <c r="B178" s="41"/>
      <c r="C178" s="42"/>
      <c r="D178" s="219" t="s">
        <v>141</v>
      </c>
      <c r="E178" s="42"/>
      <c r="F178" s="220" t="s">
        <v>1327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141</v>
      </c>
      <c r="AU178" s="19" t="s">
        <v>88</v>
      </c>
    </row>
    <row r="179" spans="1:65" s="2" customFormat="1" ht="21.75" customHeight="1">
      <c r="A179" s="40"/>
      <c r="B179" s="41"/>
      <c r="C179" s="206" t="s">
        <v>257</v>
      </c>
      <c r="D179" s="206" t="s">
        <v>135</v>
      </c>
      <c r="E179" s="207" t="s">
        <v>1328</v>
      </c>
      <c r="F179" s="208" t="s">
        <v>1329</v>
      </c>
      <c r="G179" s="209" t="s">
        <v>230</v>
      </c>
      <c r="H179" s="210">
        <v>100</v>
      </c>
      <c r="I179" s="211"/>
      <c r="J179" s="212">
        <f>ROUND(I179*H179,2)</f>
        <v>0</v>
      </c>
      <c r="K179" s="208" t="s">
        <v>139</v>
      </c>
      <c r="L179" s="46"/>
      <c r="M179" s="213" t="s">
        <v>19</v>
      </c>
      <c r="N179" s="214" t="s">
        <v>49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308</v>
      </c>
      <c r="AT179" s="217" t="s">
        <v>135</v>
      </c>
      <c r="AU179" s="217" t="s">
        <v>88</v>
      </c>
      <c r="AY179" s="19" t="s">
        <v>133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86</v>
      </c>
      <c r="BK179" s="218">
        <f>ROUND(I179*H179,2)</f>
        <v>0</v>
      </c>
      <c r="BL179" s="19" t="s">
        <v>308</v>
      </c>
      <c r="BM179" s="217" t="s">
        <v>361</v>
      </c>
    </row>
    <row r="180" spans="1:47" s="2" customFormat="1" ht="12">
      <c r="A180" s="40"/>
      <c r="B180" s="41"/>
      <c r="C180" s="42"/>
      <c r="D180" s="219" t="s">
        <v>141</v>
      </c>
      <c r="E180" s="42"/>
      <c r="F180" s="220" t="s">
        <v>1330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141</v>
      </c>
      <c r="AU180" s="19" t="s">
        <v>88</v>
      </c>
    </row>
    <row r="181" spans="1:51" s="13" customFormat="1" ht="12">
      <c r="A181" s="13"/>
      <c r="B181" s="224"/>
      <c r="C181" s="225"/>
      <c r="D181" s="226" t="s">
        <v>143</v>
      </c>
      <c r="E181" s="227" t="s">
        <v>19</v>
      </c>
      <c r="F181" s="228" t="s">
        <v>1331</v>
      </c>
      <c r="G181" s="225"/>
      <c r="H181" s="229">
        <v>100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143</v>
      </c>
      <c r="AU181" s="235" t="s">
        <v>88</v>
      </c>
      <c r="AV181" s="13" t="s">
        <v>88</v>
      </c>
      <c r="AW181" s="13" t="s">
        <v>37</v>
      </c>
      <c r="AX181" s="13" t="s">
        <v>78</v>
      </c>
      <c r="AY181" s="235" t="s">
        <v>133</v>
      </c>
    </row>
    <row r="182" spans="1:51" s="15" customFormat="1" ht="12">
      <c r="A182" s="15"/>
      <c r="B182" s="246"/>
      <c r="C182" s="247"/>
      <c r="D182" s="226" t="s">
        <v>143</v>
      </c>
      <c r="E182" s="248" t="s">
        <v>19</v>
      </c>
      <c r="F182" s="249" t="s">
        <v>146</v>
      </c>
      <c r="G182" s="247"/>
      <c r="H182" s="250">
        <v>100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143</v>
      </c>
      <c r="AU182" s="256" t="s">
        <v>88</v>
      </c>
      <c r="AV182" s="15" t="s">
        <v>140</v>
      </c>
      <c r="AW182" s="15" t="s">
        <v>37</v>
      </c>
      <c r="AX182" s="15" t="s">
        <v>86</v>
      </c>
      <c r="AY182" s="256" t="s">
        <v>133</v>
      </c>
    </row>
    <row r="183" spans="1:65" s="2" customFormat="1" ht="24.15" customHeight="1">
      <c r="A183" s="40"/>
      <c r="B183" s="41"/>
      <c r="C183" s="206" t="s">
        <v>259</v>
      </c>
      <c r="D183" s="206" t="s">
        <v>135</v>
      </c>
      <c r="E183" s="207" t="s">
        <v>1332</v>
      </c>
      <c r="F183" s="208" t="s">
        <v>1333</v>
      </c>
      <c r="G183" s="209" t="s">
        <v>230</v>
      </c>
      <c r="H183" s="210">
        <v>3</v>
      </c>
      <c r="I183" s="211"/>
      <c r="J183" s="212">
        <f>ROUND(I183*H183,2)</f>
        <v>0</v>
      </c>
      <c r="K183" s="208" t="s">
        <v>1211</v>
      </c>
      <c r="L183" s="46"/>
      <c r="M183" s="213" t="s">
        <v>19</v>
      </c>
      <c r="N183" s="214" t="s">
        <v>49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308</v>
      </c>
      <c r="AT183" s="217" t="s">
        <v>135</v>
      </c>
      <c r="AU183" s="217" t="s">
        <v>88</v>
      </c>
      <c r="AY183" s="19" t="s">
        <v>133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86</v>
      </c>
      <c r="BK183" s="218">
        <f>ROUND(I183*H183,2)</f>
        <v>0</v>
      </c>
      <c r="BL183" s="19" t="s">
        <v>308</v>
      </c>
      <c r="BM183" s="217" t="s">
        <v>366</v>
      </c>
    </row>
    <row r="184" spans="1:47" s="2" customFormat="1" ht="12">
      <c r="A184" s="40"/>
      <c r="B184" s="41"/>
      <c r="C184" s="42"/>
      <c r="D184" s="219" t="s">
        <v>141</v>
      </c>
      <c r="E184" s="42"/>
      <c r="F184" s="220" t="s">
        <v>1334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141</v>
      </c>
      <c r="AU184" s="19" t="s">
        <v>88</v>
      </c>
    </row>
    <row r="185" spans="1:65" s="2" customFormat="1" ht="16.5" customHeight="1">
      <c r="A185" s="40"/>
      <c r="B185" s="41"/>
      <c r="C185" s="257" t="s">
        <v>264</v>
      </c>
      <c r="D185" s="257" t="s">
        <v>358</v>
      </c>
      <c r="E185" s="258" t="s">
        <v>1335</v>
      </c>
      <c r="F185" s="259" t="s">
        <v>1336</v>
      </c>
      <c r="G185" s="260" t="s">
        <v>230</v>
      </c>
      <c r="H185" s="261">
        <v>3</v>
      </c>
      <c r="I185" s="262"/>
      <c r="J185" s="263">
        <f>ROUND(I185*H185,2)</f>
        <v>0</v>
      </c>
      <c r="K185" s="259" t="s">
        <v>1211</v>
      </c>
      <c r="L185" s="264"/>
      <c r="M185" s="265" t="s">
        <v>19</v>
      </c>
      <c r="N185" s="266" t="s">
        <v>49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772</v>
      </c>
      <c r="AT185" s="217" t="s">
        <v>358</v>
      </c>
      <c r="AU185" s="217" t="s">
        <v>88</v>
      </c>
      <c r="AY185" s="19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86</v>
      </c>
      <c r="BK185" s="218">
        <f>ROUND(I185*H185,2)</f>
        <v>0</v>
      </c>
      <c r="BL185" s="19" t="s">
        <v>308</v>
      </c>
      <c r="BM185" s="217" t="s">
        <v>370</v>
      </c>
    </row>
    <row r="186" spans="1:65" s="2" customFormat="1" ht="16.5" customHeight="1">
      <c r="A186" s="40"/>
      <c r="B186" s="41"/>
      <c r="C186" s="257" t="s">
        <v>417</v>
      </c>
      <c r="D186" s="257" t="s">
        <v>358</v>
      </c>
      <c r="E186" s="258" t="s">
        <v>1337</v>
      </c>
      <c r="F186" s="259" t="s">
        <v>1338</v>
      </c>
      <c r="G186" s="260" t="s">
        <v>230</v>
      </c>
      <c r="H186" s="261">
        <v>3</v>
      </c>
      <c r="I186" s="262"/>
      <c r="J186" s="263">
        <f>ROUND(I186*H186,2)</f>
        <v>0</v>
      </c>
      <c r="K186" s="259" t="s">
        <v>19</v>
      </c>
      <c r="L186" s="264"/>
      <c r="M186" s="265" t="s">
        <v>19</v>
      </c>
      <c r="N186" s="266" t="s">
        <v>49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772</v>
      </c>
      <c r="AT186" s="217" t="s">
        <v>358</v>
      </c>
      <c r="AU186" s="217" t="s">
        <v>88</v>
      </c>
      <c r="AY186" s="19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86</v>
      </c>
      <c r="BK186" s="218">
        <f>ROUND(I186*H186,2)</f>
        <v>0</v>
      </c>
      <c r="BL186" s="19" t="s">
        <v>308</v>
      </c>
      <c r="BM186" s="217" t="s">
        <v>374</v>
      </c>
    </row>
    <row r="187" spans="1:65" s="2" customFormat="1" ht="16.5" customHeight="1">
      <c r="A187" s="40"/>
      <c r="B187" s="41"/>
      <c r="C187" s="206" t="s">
        <v>270</v>
      </c>
      <c r="D187" s="206" t="s">
        <v>135</v>
      </c>
      <c r="E187" s="207" t="s">
        <v>1339</v>
      </c>
      <c r="F187" s="208" t="s">
        <v>1340</v>
      </c>
      <c r="G187" s="209" t="s">
        <v>154</v>
      </c>
      <c r="H187" s="210">
        <v>2</v>
      </c>
      <c r="I187" s="211"/>
      <c r="J187" s="212">
        <f>ROUND(I187*H187,2)</f>
        <v>0</v>
      </c>
      <c r="K187" s="208" t="s">
        <v>19</v>
      </c>
      <c r="L187" s="46"/>
      <c r="M187" s="213" t="s">
        <v>19</v>
      </c>
      <c r="N187" s="214" t="s">
        <v>49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308</v>
      </c>
      <c r="AT187" s="217" t="s">
        <v>135</v>
      </c>
      <c r="AU187" s="217" t="s">
        <v>88</v>
      </c>
      <c r="AY187" s="19" t="s">
        <v>133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86</v>
      </c>
      <c r="BK187" s="218">
        <f>ROUND(I187*H187,2)</f>
        <v>0</v>
      </c>
      <c r="BL187" s="19" t="s">
        <v>308</v>
      </c>
      <c r="BM187" s="217" t="s">
        <v>379</v>
      </c>
    </row>
    <row r="188" spans="1:63" s="12" customFormat="1" ht="25.9" customHeight="1">
      <c r="A188" s="12"/>
      <c r="B188" s="190"/>
      <c r="C188" s="191"/>
      <c r="D188" s="192" t="s">
        <v>77</v>
      </c>
      <c r="E188" s="193" t="s">
        <v>1341</v>
      </c>
      <c r="F188" s="193" t="s">
        <v>1342</v>
      </c>
      <c r="G188" s="191"/>
      <c r="H188" s="191"/>
      <c r="I188" s="194"/>
      <c r="J188" s="195">
        <f>BK188</f>
        <v>0</v>
      </c>
      <c r="K188" s="191"/>
      <c r="L188" s="196"/>
      <c r="M188" s="197"/>
      <c r="N188" s="198"/>
      <c r="O188" s="198"/>
      <c r="P188" s="199">
        <f>SUM(P189:P193)</f>
        <v>0</v>
      </c>
      <c r="Q188" s="198"/>
      <c r="R188" s="199">
        <f>SUM(R189:R193)</f>
        <v>0</v>
      </c>
      <c r="S188" s="198"/>
      <c r="T188" s="200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1" t="s">
        <v>140</v>
      </c>
      <c r="AT188" s="202" t="s">
        <v>77</v>
      </c>
      <c r="AU188" s="202" t="s">
        <v>78</v>
      </c>
      <c r="AY188" s="201" t="s">
        <v>133</v>
      </c>
      <c r="BK188" s="203">
        <f>SUM(BK189:BK193)</f>
        <v>0</v>
      </c>
    </row>
    <row r="189" spans="1:65" s="2" customFormat="1" ht="21.75" customHeight="1">
      <c r="A189" s="40"/>
      <c r="B189" s="41"/>
      <c r="C189" s="206" t="s">
        <v>427</v>
      </c>
      <c r="D189" s="206" t="s">
        <v>135</v>
      </c>
      <c r="E189" s="207" t="s">
        <v>1343</v>
      </c>
      <c r="F189" s="208" t="s">
        <v>1344</v>
      </c>
      <c r="G189" s="209" t="s">
        <v>250</v>
      </c>
      <c r="H189" s="210">
        <v>4</v>
      </c>
      <c r="I189" s="211"/>
      <c r="J189" s="212">
        <f>ROUND(I189*H189,2)</f>
        <v>0</v>
      </c>
      <c r="K189" s="208" t="s">
        <v>19</v>
      </c>
      <c r="L189" s="46"/>
      <c r="M189" s="213" t="s">
        <v>19</v>
      </c>
      <c r="N189" s="214" t="s">
        <v>49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1345</v>
      </c>
      <c r="AT189" s="217" t="s">
        <v>135</v>
      </c>
      <c r="AU189" s="217" t="s">
        <v>86</v>
      </c>
      <c r="AY189" s="19" t="s">
        <v>133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86</v>
      </c>
      <c r="BK189" s="218">
        <f>ROUND(I189*H189,2)</f>
        <v>0</v>
      </c>
      <c r="BL189" s="19" t="s">
        <v>1345</v>
      </c>
      <c r="BM189" s="217" t="s">
        <v>384</v>
      </c>
    </row>
    <row r="190" spans="1:65" s="2" customFormat="1" ht="16.5" customHeight="1">
      <c r="A190" s="40"/>
      <c r="B190" s="41"/>
      <c r="C190" s="206" t="s">
        <v>276</v>
      </c>
      <c r="D190" s="206" t="s">
        <v>135</v>
      </c>
      <c r="E190" s="207" t="s">
        <v>1346</v>
      </c>
      <c r="F190" s="208" t="s">
        <v>1347</v>
      </c>
      <c r="G190" s="209" t="s">
        <v>250</v>
      </c>
      <c r="H190" s="210">
        <v>20</v>
      </c>
      <c r="I190" s="211"/>
      <c r="J190" s="212">
        <f>ROUND(I190*H190,2)</f>
        <v>0</v>
      </c>
      <c r="K190" s="208" t="s">
        <v>19</v>
      </c>
      <c r="L190" s="46"/>
      <c r="M190" s="213" t="s">
        <v>19</v>
      </c>
      <c r="N190" s="214" t="s">
        <v>49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1345</v>
      </c>
      <c r="AT190" s="217" t="s">
        <v>135</v>
      </c>
      <c r="AU190" s="217" t="s">
        <v>86</v>
      </c>
      <c r="AY190" s="19" t="s">
        <v>133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86</v>
      </c>
      <c r="BK190" s="218">
        <f>ROUND(I190*H190,2)</f>
        <v>0</v>
      </c>
      <c r="BL190" s="19" t="s">
        <v>1345</v>
      </c>
      <c r="BM190" s="217" t="s">
        <v>388</v>
      </c>
    </row>
    <row r="191" spans="1:65" s="2" customFormat="1" ht="16.5" customHeight="1">
      <c r="A191" s="40"/>
      <c r="B191" s="41"/>
      <c r="C191" s="206" t="s">
        <v>438</v>
      </c>
      <c r="D191" s="206" t="s">
        <v>135</v>
      </c>
      <c r="E191" s="207" t="s">
        <v>1348</v>
      </c>
      <c r="F191" s="208" t="s">
        <v>1349</v>
      </c>
      <c r="G191" s="209" t="s">
        <v>250</v>
      </c>
      <c r="H191" s="210">
        <v>7</v>
      </c>
      <c r="I191" s="211"/>
      <c r="J191" s="212">
        <f>ROUND(I191*H191,2)</f>
        <v>0</v>
      </c>
      <c r="K191" s="208" t="s">
        <v>1211</v>
      </c>
      <c r="L191" s="46"/>
      <c r="M191" s="213" t="s">
        <v>19</v>
      </c>
      <c r="N191" s="214" t="s">
        <v>49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1345</v>
      </c>
      <c r="AT191" s="217" t="s">
        <v>135</v>
      </c>
      <c r="AU191" s="217" t="s">
        <v>86</v>
      </c>
      <c r="AY191" s="19" t="s">
        <v>133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86</v>
      </c>
      <c r="BK191" s="218">
        <f>ROUND(I191*H191,2)</f>
        <v>0</v>
      </c>
      <c r="BL191" s="19" t="s">
        <v>1345</v>
      </c>
      <c r="BM191" s="217" t="s">
        <v>394</v>
      </c>
    </row>
    <row r="192" spans="1:47" s="2" customFormat="1" ht="12">
      <c r="A192" s="40"/>
      <c r="B192" s="41"/>
      <c r="C192" s="42"/>
      <c r="D192" s="219" t="s">
        <v>141</v>
      </c>
      <c r="E192" s="42"/>
      <c r="F192" s="220" t="s">
        <v>1350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141</v>
      </c>
      <c r="AU192" s="19" t="s">
        <v>86</v>
      </c>
    </row>
    <row r="193" spans="1:65" s="2" customFormat="1" ht="16.5" customHeight="1">
      <c r="A193" s="40"/>
      <c r="B193" s="41"/>
      <c r="C193" s="206" t="s">
        <v>281</v>
      </c>
      <c r="D193" s="206" t="s">
        <v>135</v>
      </c>
      <c r="E193" s="207" t="s">
        <v>1351</v>
      </c>
      <c r="F193" s="208" t="s">
        <v>1352</v>
      </c>
      <c r="G193" s="209" t="s">
        <v>250</v>
      </c>
      <c r="H193" s="210">
        <v>15</v>
      </c>
      <c r="I193" s="211"/>
      <c r="J193" s="212">
        <f>ROUND(I193*H193,2)</f>
        <v>0</v>
      </c>
      <c r="K193" s="208" t="s">
        <v>19</v>
      </c>
      <c r="L193" s="46"/>
      <c r="M193" s="275" t="s">
        <v>19</v>
      </c>
      <c r="N193" s="276" t="s">
        <v>49</v>
      </c>
      <c r="O193" s="269"/>
      <c r="P193" s="273">
        <f>O193*H193</f>
        <v>0</v>
      </c>
      <c r="Q193" s="273">
        <v>0</v>
      </c>
      <c r="R193" s="273">
        <f>Q193*H193</f>
        <v>0</v>
      </c>
      <c r="S193" s="273">
        <v>0</v>
      </c>
      <c r="T193" s="27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1345</v>
      </c>
      <c r="AT193" s="217" t="s">
        <v>135</v>
      </c>
      <c r="AU193" s="217" t="s">
        <v>86</v>
      </c>
      <c r="AY193" s="19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86</v>
      </c>
      <c r="BK193" s="218">
        <f>ROUND(I193*H193,2)</f>
        <v>0</v>
      </c>
      <c r="BL193" s="19" t="s">
        <v>1345</v>
      </c>
      <c r="BM193" s="217" t="s">
        <v>400</v>
      </c>
    </row>
    <row r="194" spans="1:31" s="2" customFormat="1" ht="6.95" customHeight="1">
      <c r="A194" s="40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46"/>
      <c r="M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</row>
  </sheetData>
  <sheetProtection password="CC6F" sheet="1" objects="1" scenarios="1" formatColumns="0" formatRows="0" autoFilter="0"/>
  <autoFilter ref="C84:K19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2/741110043"/>
    <hyperlink ref="F94" r:id="rId2" display="https://podminky.urs.cz/item/CS_URS_2023_02/741110043"/>
    <hyperlink ref="F100" r:id="rId3" display="https://podminky.urs.cz/item/CS_URS_2024_01/741122016"/>
    <hyperlink ref="F107" r:id="rId4" display="https://podminky.urs.cz/item/CS_URS_2024_01/741122024"/>
    <hyperlink ref="F112" r:id="rId5" display="https://podminky.urs.cz/item/CS_URS_2024_01/741130021"/>
    <hyperlink ref="F114" r:id="rId6" display="https://podminky.urs.cz/item/CS_URS_2024_01/741130025"/>
    <hyperlink ref="F117" r:id="rId7" display="https://podminky.urs.cz/item/CS_URS_2024_01/741410041"/>
    <hyperlink ref="F134" r:id="rId8" display="https://podminky.urs.cz/item/CS_URS_2023_02/460010011"/>
    <hyperlink ref="F136" r:id="rId9" display="https://podminky.urs.cz/item/CS_URS_2023_02/460010025"/>
    <hyperlink ref="F138" r:id="rId10" display="https://podminky.urs.cz/item/CS_URS_2023_02/460141112"/>
    <hyperlink ref="F140" r:id="rId11" display="https://podminky.urs.cz/item/CS_URS_2023_02/460161162"/>
    <hyperlink ref="F142" r:id="rId12" display="https://podminky.urs.cz/item/CS_URS_2023_02/460161312"/>
    <hyperlink ref="F144" r:id="rId13" display="https://podminky.urs.cz/item/CS_URS_2023_02/460282111"/>
    <hyperlink ref="F149" r:id="rId14" display="https://podminky.urs.cz/item/CS_URS_2023_02/460282511"/>
    <hyperlink ref="F151" r:id="rId15" display="https://podminky.urs.cz/item/CS_URS_2023_02/460341113"/>
    <hyperlink ref="F155" r:id="rId16" display="https://podminky.urs.cz/item/CS_URS_2023_02/460341121"/>
    <hyperlink ref="F159" r:id="rId17" display="https://podminky.urs.cz/item/CS_URS_2023_02/460361121"/>
    <hyperlink ref="F161" r:id="rId18" display="https://podminky.urs.cz/item/CS_URS_2023_02/460411122"/>
    <hyperlink ref="F163" r:id="rId19" display="https://podminky.urs.cz/item/CS_URS_2023_02/460451162"/>
    <hyperlink ref="F165" r:id="rId20" display="https://podminky.urs.cz/item/CS_URS_2023_02/460451332"/>
    <hyperlink ref="F167" r:id="rId21" display="https://podminky.urs.cz/item/CS_URS_2023_02/460571111"/>
    <hyperlink ref="F171" r:id="rId22" display="https://podminky.urs.cz/item/CS_URS_2023_02/460581121"/>
    <hyperlink ref="F176" r:id="rId23" display="https://podminky.urs.cz/item/CS_URS_2023_02/460641112"/>
    <hyperlink ref="F178" r:id="rId24" display="https://podminky.urs.cz/item/CS_URS_2024_01/460661111"/>
    <hyperlink ref="F180" r:id="rId25" display="https://podminky.urs.cz/item/CS_URS_2024_01/460671112"/>
    <hyperlink ref="F184" r:id="rId26" display="https://podminky.urs.cz/item/CS_URS_2023_02/460751121"/>
    <hyperlink ref="F192" r:id="rId27" display="https://podminky.urs.cz/item/CS_URS_2023_02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Most KT 08 u hlavní pošty v Klatovech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1353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ROUND((SUM(BE88:BE137)),2)</f>
        <v>0</v>
      </c>
      <c r="G33" s="40"/>
      <c r="H33" s="40"/>
      <c r="I33" s="150">
        <v>0.21</v>
      </c>
      <c r="J33" s="149">
        <f>ROUND(((SUM(BE88:BE137))*I33),2)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ROUND((SUM(BF88:BF137)),2)</f>
        <v>0</v>
      </c>
      <c r="G34" s="40"/>
      <c r="H34" s="40"/>
      <c r="I34" s="150">
        <v>0.12</v>
      </c>
      <c r="J34" s="149">
        <f>ROUND(((SUM(BF88:BF137))*I34),2)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ROUND((SUM(BG88:BG137)),2)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ROUND((SUM(BH88:BH137)),2)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ROUND((SUM(BI88:BI137)),2)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Most KT 08 u hlavní pošty v Klatovech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SKB4D405 - VON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3. 4. 2024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Klatovy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105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113</v>
      </c>
      <c r="E62" s="176"/>
      <c r="F62" s="176"/>
      <c r="G62" s="176"/>
      <c r="H62" s="176"/>
      <c r="I62" s="176"/>
      <c r="J62" s="177">
        <f>J92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1354</v>
      </c>
      <c r="E63" s="170"/>
      <c r="F63" s="170"/>
      <c r="G63" s="170"/>
      <c r="H63" s="170"/>
      <c r="I63" s="170"/>
      <c r="J63" s="171">
        <f>J100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1355</v>
      </c>
      <c r="E64" s="176"/>
      <c r="F64" s="176"/>
      <c r="G64" s="176"/>
      <c r="H64" s="176"/>
      <c r="I64" s="176"/>
      <c r="J64" s="177">
        <f>J101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1356</v>
      </c>
      <c r="E65" s="176"/>
      <c r="F65" s="176"/>
      <c r="G65" s="176"/>
      <c r="H65" s="176"/>
      <c r="I65" s="176"/>
      <c r="J65" s="177">
        <f>J123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1357</v>
      </c>
      <c r="E66" s="176"/>
      <c r="F66" s="176"/>
      <c r="G66" s="176"/>
      <c r="H66" s="176"/>
      <c r="I66" s="176"/>
      <c r="J66" s="177">
        <f>J128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1358</v>
      </c>
      <c r="E67" s="176"/>
      <c r="F67" s="176"/>
      <c r="G67" s="176"/>
      <c r="H67" s="176"/>
      <c r="I67" s="176"/>
      <c r="J67" s="177">
        <f>J131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1359</v>
      </c>
      <c r="E68" s="176"/>
      <c r="F68" s="176"/>
      <c r="G68" s="176"/>
      <c r="H68" s="176"/>
      <c r="I68" s="176"/>
      <c r="J68" s="177">
        <f>J134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118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Most KT 08 u hlavní pošty v Klatovech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99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SKB4D405 - VON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3. 4. 2024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E15</f>
        <v>Město Klatovy</v>
      </c>
      <c r="G84" s="42"/>
      <c r="H84" s="42"/>
      <c r="I84" s="34" t="s">
        <v>33</v>
      </c>
      <c r="J84" s="38" t="str">
        <f>E21</f>
        <v>Projekční kancelář Ing.Škubalová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31</v>
      </c>
      <c r="D85" s="42"/>
      <c r="E85" s="42"/>
      <c r="F85" s="29" t="str">
        <f>IF(E18="","",E18)</f>
        <v>Vyplň údaj</v>
      </c>
      <c r="G85" s="42"/>
      <c r="H85" s="42"/>
      <c r="I85" s="34" t="s">
        <v>38</v>
      </c>
      <c r="J85" s="38" t="str">
        <f>E24</f>
        <v>Straka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119</v>
      </c>
      <c r="D87" s="182" t="s">
        <v>63</v>
      </c>
      <c r="E87" s="182" t="s">
        <v>59</v>
      </c>
      <c r="F87" s="182" t="s">
        <v>60</v>
      </c>
      <c r="G87" s="182" t="s">
        <v>120</v>
      </c>
      <c r="H87" s="182" t="s">
        <v>121</v>
      </c>
      <c r="I87" s="182" t="s">
        <v>122</v>
      </c>
      <c r="J87" s="182" t="s">
        <v>103</v>
      </c>
      <c r="K87" s="183" t="s">
        <v>123</v>
      </c>
      <c r="L87" s="184"/>
      <c r="M87" s="94" t="s">
        <v>19</v>
      </c>
      <c r="N87" s="95" t="s">
        <v>48</v>
      </c>
      <c r="O87" s="95" t="s">
        <v>124</v>
      </c>
      <c r="P87" s="95" t="s">
        <v>125</v>
      </c>
      <c r="Q87" s="95" t="s">
        <v>126</v>
      </c>
      <c r="R87" s="95" t="s">
        <v>127</v>
      </c>
      <c r="S87" s="95" t="s">
        <v>128</v>
      </c>
      <c r="T87" s="96" t="s">
        <v>129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130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P89+P100</f>
        <v>0</v>
      </c>
      <c r="Q88" s="98"/>
      <c r="R88" s="187">
        <f>R89+R100</f>
        <v>0</v>
      </c>
      <c r="S88" s="98"/>
      <c r="T88" s="188">
        <f>T89+T100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77</v>
      </c>
      <c r="AU88" s="19" t="s">
        <v>104</v>
      </c>
      <c r="BK88" s="189">
        <f>BK89+BK100</f>
        <v>0</v>
      </c>
    </row>
    <row r="89" spans="1:63" s="12" customFormat="1" ht="25.9" customHeight="1">
      <c r="A89" s="12"/>
      <c r="B89" s="190"/>
      <c r="C89" s="191"/>
      <c r="D89" s="192" t="s">
        <v>77</v>
      </c>
      <c r="E89" s="193" t="s">
        <v>131</v>
      </c>
      <c r="F89" s="193" t="s">
        <v>132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P90+P92</f>
        <v>0</v>
      </c>
      <c r="Q89" s="198"/>
      <c r="R89" s="199">
        <f>R90+R92</f>
        <v>0</v>
      </c>
      <c r="S89" s="198"/>
      <c r="T89" s="200">
        <f>T90+T92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86</v>
      </c>
      <c r="AT89" s="202" t="s">
        <v>77</v>
      </c>
      <c r="AU89" s="202" t="s">
        <v>78</v>
      </c>
      <c r="AY89" s="201" t="s">
        <v>133</v>
      </c>
      <c r="BK89" s="203">
        <f>BK90+BK92</f>
        <v>0</v>
      </c>
    </row>
    <row r="90" spans="1:63" s="12" customFormat="1" ht="22.8" customHeight="1">
      <c r="A90" s="12"/>
      <c r="B90" s="190"/>
      <c r="C90" s="191"/>
      <c r="D90" s="192" t="s">
        <v>77</v>
      </c>
      <c r="E90" s="204" t="s">
        <v>140</v>
      </c>
      <c r="F90" s="204" t="s">
        <v>541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P91</f>
        <v>0</v>
      </c>
      <c r="Q90" s="198"/>
      <c r="R90" s="199">
        <f>R91</f>
        <v>0</v>
      </c>
      <c r="S90" s="198"/>
      <c r="T90" s="200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86</v>
      </c>
      <c r="AT90" s="202" t="s">
        <v>77</v>
      </c>
      <c r="AU90" s="202" t="s">
        <v>86</v>
      </c>
      <c r="AY90" s="201" t="s">
        <v>133</v>
      </c>
      <c r="BK90" s="203">
        <f>BK91</f>
        <v>0</v>
      </c>
    </row>
    <row r="91" spans="1:65" s="2" customFormat="1" ht="16.5" customHeight="1">
      <c r="A91" s="40"/>
      <c r="B91" s="41"/>
      <c r="C91" s="206" t="s">
        <v>86</v>
      </c>
      <c r="D91" s="206" t="s">
        <v>135</v>
      </c>
      <c r="E91" s="207" t="s">
        <v>1360</v>
      </c>
      <c r="F91" s="208" t="s">
        <v>1361</v>
      </c>
      <c r="G91" s="209" t="s">
        <v>138</v>
      </c>
      <c r="H91" s="210">
        <v>30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49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140</v>
      </c>
      <c r="AT91" s="217" t="s">
        <v>135</v>
      </c>
      <c r="AU91" s="217" t="s">
        <v>88</v>
      </c>
      <c r="AY91" s="19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86</v>
      </c>
      <c r="BK91" s="218">
        <f>ROUND(I91*H91,2)</f>
        <v>0</v>
      </c>
      <c r="BL91" s="19" t="s">
        <v>140</v>
      </c>
      <c r="BM91" s="217" t="s">
        <v>88</v>
      </c>
    </row>
    <row r="92" spans="1:63" s="12" customFormat="1" ht="22.8" customHeight="1">
      <c r="A92" s="12"/>
      <c r="B92" s="190"/>
      <c r="C92" s="191"/>
      <c r="D92" s="192" t="s">
        <v>77</v>
      </c>
      <c r="E92" s="204" t="s">
        <v>217</v>
      </c>
      <c r="F92" s="204" t="s">
        <v>781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SUM(P93:P99)</f>
        <v>0</v>
      </c>
      <c r="Q92" s="198"/>
      <c r="R92" s="199">
        <f>SUM(R93:R99)</f>
        <v>0</v>
      </c>
      <c r="S92" s="198"/>
      <c r="T92" s="200">
        <f>SUM(T93:T99)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86</v>
      </c>
      <c r="AT92" s="202" t="s">
        <v>77</v>
      </c>
      <c r="AU92" s="202" t="s">
        <v>86</v>
      </c>
      <c r="AY92" s="201" t="s">
        <v>133</v>
      </c>
      <c r="BK92" s="203">
        <f>SUM(BK93:BK99)</f>
        <v>0</v>
      </c>
    </row>
    <row r="93" spans="1:65" s="2" customFormat="1" ht="16.5" customHeight="1">
      <c r="A93" s="40"/>
      <c r="B93" s="41"/>
      <c r="C93" s="206" t="s">
        <v>88</v>
      </c>
      <c r="D93" s="206" t="s">
        <v>135</v>
      </c>
      <c r="E93" s="207" t="s">
        <v>790</v>
      </c>
      <c r="F93" s="208" t="s">
        <v>791</v>
      </c>
      <c r="G93" s="209" t="s">
        <v>154</v>
      </c>
      <c r="H93" s="210">
        <v>4</v>
      </c>
      <c r="I93" s="211"/>
      <c r="J93" s="212">
        <f>ROUND(I93*H93,2)</f>
        <v>0</v>
      </c>
      <c r="K93" s="208" t="s">
        <v>139</v>
      </c>
      <c r="L93" s="46"/>
      <c r="M93" s="213" t="s">
        <v>19</v>
      </c>
      <c r="N93" s="214" t="s">
        <v>49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140</v>
      </c>
      <c r="AT93" s="217" t="s">
        <v>135</v>
      </c>
      <c r="AU93" s="217" t="s">
        <v>88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86</v>
      </c>
      <c r="BK93" s="218">
        <f>ROUND(I93*H93,2)</f>
        <v>0</v>
      </c>
      <c r="BL93" s="19" t="s">
        <v>140</v>
      </c>
      <c r="BM93" s="217" t="s">
        <v>140</v>
      </c>
    </row>
    <row r="94" spans="1:47" s="2" customFormat="1" ht="12">
      <c r="A94" s="40"/>
      <c r="B94" s="41"/>
      <c r="C94" s="42"/>
      <c r="D94" s="219" t="s">
        <v>141</v>
      </c>
      <c r="E94" s="42"/>
      <c r="F94" s="220" t="s">
        <v>793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141</v>
      </c>
      <c r="AU94" s="19" t="s">
        <v>88</v>
      </c>
    </row>
    <row r="95" spans="1:51" s="13" customFormat="1" ht="12">
      <c r="A95" s="13"/>
      <c r="B95" s="224"/>
      <c r="C95" s="225"/>
      <c r="D95" s="226" t="s">
        <v>143</v>
      </c>
      <c r="E95" s="227" t="s">
        <v>19</v>
      </c>
      <c r="F95" s="228" t="s">
        <v>88</v>
      </c>
      <c r="G95" s="225"/>
      <c r="H95" s="229">
        <v>2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143</v>
      </c>
      <c r="AU95" s="235" t="s">
        <v>88</v>
      </c>
      <c r="AV95" s="13" t="s">
        <v>88</v>
      </c>
      <c r="AW95" s="13" t="s">
        <v>37</v>
      </c>
      <c r="AX95" s="13" t="s">
        <v>78</v>
      </c>
      <c r="AY95" s="235" t="s">
        <v>133</v>
      </c>
    </row>
    <row r="96" spans="1:51" s="14" customFormat="1" ht="12">
      <c r="A96" s="14"/>
      <c r="B96" s="236"/>
      <c r="C96" s="237"/>
      <c r="D96" s="226" t="s">
        <v>143</v>
      </c>
      <c r="E96" s="238" t="s">
        <v>19</v>
      </c>
      <c r="F96" s="239" t="s">
        <v>1362</v>
      </c>
      <c r="G96" s="237"/>
      <c r="H96" s="238" t="s">
        <v>19</v>
      </c>
      <c r="I96" s="240"/>
      <c r="J96" s="237"/>
      <c r="K96" s="237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143</v>
      </c>
      <c r="AU96" s="245" t="s">
        <v>88</v>
      </c>
      <c r="AV96" s="14" t="s">
        <v>86</v>
      </c>
      <c r="AW96" s="14" t="s">
        <v>37</v>
      </c>
      <c r="AX96" s="14" t="s">
        <v>78</v>
      </c>
      <c r="AY96" s="245" t="s">
        <v>133</v>
      </c>
    </row>
    <row r="97" spans="1:51" s="13" customFormat="1" ht="12">
      <c r="A97" s="13"/>
      <c r="B97" s="224"/>
      <c r="C97" s="225"/>
      <c r="D97" s="226" t="s">
        <v>143</v>
      </c>
      <c r="E97" s="227" t="s">
        <v>19</v>
      </c>
      <c r="F97" s="228" t="s">
        <v>88</v>
      </c>
      <c r="G97" s="225"/>
      <c r="H97" s="229">
        <v>2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143</v>
      </c>
      <c r="AU97" s="235" t="s">
        <v>88</v>
      </c>
      <c r="AV97" s="13" t="s">
        <v>88</v>
      </c>
      <c r="AW97" s="13" t="s">
        <v>37</v>
      </c>
      <c r="AX97" s="13" t="s">
        <v>78</v>
      </c>
      <c r="AY97" s="235" t="s">
        <v>133</v>
      </c>
    </row>
    <row r="98" spans="1:51" s="14" customFormat="1" ht="12">
      <c r="A98" s="14"/>
      <c r="B98" s="236"/>
      <c r="C98" s="237"/>
      <c r="D98" s="226" t="s">
        <v>143</v>
      </c>
      <c r="E98" s="238" t="s">
        <v>19</v>
      </c>
      <c r="F98" s="239" t="s">
        <v>1363</v>
      </c>
      <c r="G98" s="237"/>
      <c r="H98" s="238" t="s">
        <v>19</v>
      </c>
      <c r="I98" s="240"/>
      <c r="J98" s="237"/>
      <c r="K98" s="237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143</v>
      </c>
      <c r="AU98" s="245" t="s">
        <v>88</v>
      </c>
      <c r="AV98" s="14" t="s">
        <v>86</v>
      </c>
      <c r="AW98" s="14" t="s">
        <v>37</v>
      </c>
      <c r="AX98" s="14" t="s">
        <v>78</v>
      </c>
      <c r="AY98" s="245" t="s">
        <v>133</v>
      </c>
    </row>
    <row r="99" spans="1:51" s="15" customFormat="1" ht="12">
      <c r="A99" s="15"/>
      <c r="B99" s="246"/>
      <c r="C99" s="247"/>
      <c r="D99" s="226" t="s">
        <v>143</v>
      </c>
      <c r="E99" s="248" t="s">
        <v>19</v>
      </c>
      <c r="F99" s="249" t="s">
        <v>146</v>
      </c>
      <c r="G99" s="247"/>
      <c r="H99" s="250">
        <v>4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143</v>
      </c>
      <c r="AU99" s="256" t="s">
        <v>88</v>
      </c>
      <c r="AV99" s="15" t="s">
        <v>140</v>
      </c>
      <c r="AW99" s="15" t="s">
        <v>37</v>
      </c>
      <c r="AX99" s="15" t="s">
        <v>86</v>
      </c>
      <c r="AY99" s="256" t="s">
        <v>133</v>
      </c>
    </row>
    <row r="100" spans="1:63" s="12" customFormat="1" ht="25.9" customHeight="1">
      <c r="A100" s="12"/>
      <c r="B100" s="190"/>
      <c r="C100" s="191"/>
      <c r="D100" s="192" t="s">
        <v>77</v>
      </c>
      <c r="E100" s="193" t="s">
        <v>1364</v>
      </c>
      <c r="F100" s="193" t="s">
        <v>1365</v>
      </c>
      <c r="G100" s="191"/>
      <c r="H100" s="191"/>
      <c r="I100" s="194"/>
      <c r="J100" s="195">
        <f>BK100</f>
        <v>0</v>
      </c>
      <c r="K100" s="191"/>
      <c r="L100" s="196"/>
      <c r="M100" s="197"/>
      <c r="N100" s="198"/>
      <c r="O100" s="198"/>
      <c r="P100" s="199">
        <f>P101+P123+P128+P131+P134</f>
        <v>0</v>
      </c>
      <c r="Q100" s="198"/>
      <c r="R100" s="199">
        <f>R101+R123+R128+R131+R134</f>
        <v>0</v>
      </c>
      <c r="S100" s="198"/>
      <c r="T100" s="200">
        <f>T101+T123+T128+T131+T134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193</v>
      </c>
      <c r="AT100" s="202" t="s">
        <v>77</v>
      </c>
      <c r="AU100" s="202" t="s">
        <v>78</v>
      </c>
      <c r="AY100" s="201" t="s">
        <v>133</v>
      </c>
      <c r="BK100" s="203">
        <f>BK101+BK123+BK128+BK131+BK134</f>
        <v>0</v>
      </c>
    </row>
    <row r="101" spans="1:63" s="12" customFormat="1" ht="22.8" customHeight="1">
      <c r="A101" s="12"/>
      <c r="B101" s="190"/>
      <c r="C101" s="191"/>
      <c r="D101" s="192" t="s">
        <v>77</v>
      </c>
      <c r="E101" s="204" t="s">
        <v>1366</v>
      </c>
      <c r="F101" s="204" t="s">
        <v>1367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SUM(P102:P122)</f>
        <v>0</v>
      </c>
      <c r="Q101" s="198"/>
      <c r="R101" s="199">
        <f>SUM(R102:R122)</f>
        <v>0</v>
      </c>
      <c r="S101" s="198"/>
      <c r="T101" s="200">
        <f>SUM(T102:T122)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193</v>
      </c>
      <c r="AT101" s="202" t="s">
        <v>77</v>
      </c>
      <c r="AU101" s="202" t="s">
        <v>86</v>
      </c>
      <c r="AY101" s="201" t="s">
        <v>133</v>
      </c>
      <c r="BK101" s="203">
        <f>SUM(BK102:BK122)</f>
        <v>0</v>
      </c>
    </row>
    <row r="102" spans="1:65" s="2" customFormat="1" ht="16.5" customHeight="1">
      <c r="A102" s="40"/>
      <c r="B102" s="41"/>
      <c r="C102" s="206" t="s">
        <v>181</v>
      </c>
      <c r="D102" s="206" t="s">
        <v>135</v>
      </c>
      <c r="E102" s="207" t="s">
        <v>1368</v>
      </c>
      <c r="F102" s="208" t="s">
        <v>1369</v>
      </c>
      <c r="G102" s="209" t="s">
        <v>425</v>
      </c>
      <c r="H102" s="210">
        <v>2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49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140</v>
      </c>
      <c r="AT102" s="217" t="s">
        <v>135</v>
      </c>
      <c r="AU102" s="217" t="s">
        <v>88</v>
      </c>
      <c r="AY102" s="19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86</v>
      </c>
      <c r="BK102" s="218">
        <f>ROUND(I102*H102,2)</f>
        <v>0</v>
      </c>
      <c r="BL102" s="19" t="s">
        <v>140</v>
      </c>
      <c r="BM102" s="217" t="s">
        <v>155</v>
      </c>
    </row>
    <row r="103" spans="1:65" s="2" customFormat="1" ht="16.5" customHeight="1">
      <c r="A103" s="40"/>
      <c r="B103" s="41"/>
      <c r="C103" s="206" t="s">
        <v>140</v>
      </c>
      <c r="D103" s="206" t="s">
        <v>135</v>
      </c>
      <c r="E103" s="207" t="s">
        <v>1370</v>
      </c>
      <c r="F103" s="208" t="s">
        <v>1371</v>
      </c>
      <c r="G103" s="209" t="s">
        <v>425</v>
      </c>
      <c r="H103" s="210">
        <v>1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49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140</v>
      </c>
      <c r="AT103" s="217" t="s">
        <v>135</v>
      </c>
      <c r="AU103" s="217" t="s">
        <v>88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86</v>
      </c>
      <c r="BK103" s="218">
        <f>ROUND(I103*H103,2)</f>
        <v>0</v>
      </c>
      <c r="BL103" s="19" t="s">
        <v>140</v>
      </c>
      <c r="BM103" s="217" t="s">
        <v>160</v>
      </c>
    </row>
    <row r="104" spans="1:65" s="2" customFormat="1" ht="37.8" customHeight="1">
      <c r="A104" s="40"/>
      <c r="B104" s="41"/>
      <c r="C104" s="206" t="s">
        <v>193</v>
      </c>
      <c r="D104" s="206" t="s">
        <v>135</v>
      </c>
      <c r="E104" s="207" t="s">
        <v>1372</v>
      </c>
      <c r="F104" s="208" t="s">
        <v>1373</v>
      </c>
      <c r="G104" s="209" t="s">
        <v>425</v>
      </c>
      <c r="H104" s="210">
        <v>1</v>
      </c>
      <c r="I104" s="211"/>
      <c r="J104" s="212">
        <f>ROUND(I104*H104,2)</f>
        <v>0</v>
      </c>
      <c r="K104" s="208" t="s">
        <v>139</v>
      </c>
      <c r="L104" s="46"/>
      <c r="M104" s="213" t="s">
        <v>19</v>
      </c>
      <c r="N104" s="214" t="s">
        <v>49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140</v>
      </c>
      <c r="AT104" s="217" t="s">
        <v>135</v>
      </c>
      <c r="AU104" s="217" t="s">
        <v>88</v>
      </c>
      <c r="AY104" s="19" t="s">
        <v>133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86</v>
      </c>
      <c r="BK104" s="218">
        <f>ROUND(I104*H104,2)</f>
        <v>0</v>
      </c>
      <c r="BL104" s="19" t="s">
        <v>140</v>
      </c>
      <c r="BM104" s="217" t="s">
        <v>165</v>
      </c>
    </row>
    <row r="105" spans="1:47" s="2" customFormat="1" ht="12">
      <c r="A105" s="40"/>
      <c r="B105" s="41"/>
      <c r="C105" s="42"/>
      <c r="D105" s="219" t="s">
        <v>141</v>
      </c>
      <c r="E105" s="42"/>
      <c r="F105" s="220" t="s">
        <v>1374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141</v>
      </c>
      <c r="AU105" s="19" t="s">
        <v>88</v>
      </c>
    </row>
    <row r="106" spans="1:65" s="2" customFormat="1" ht="16.5" customHeight="1">
      <c r="A106" s="40"/>
      <c r="B106" s="41"/>
      <c r="C106" s="206" t="s">
        <v>155</v>
      </c>
      <c r="D106" s="206" t="s">
        <v>135</v>
      </c>
      <c r="E106" s="207" t="s">
        <v>1375</v>
      </c>
      <c r="F106" s="208" t="s">
        <v>1376</v>
      </c>
      <c r="G106" s="209" t="s">
        <v>425</v>
      </c>
      <c r="H106" s="210">
        <v>1</v>
      </c>
      <c r="I106" s="211"/>
      <c r="J106" s="212">
        <f>ROUND(I106*H106,2)</f>
        <v>0</v>
      </c>
      <c r="K106" s="208" t="s">
        <v>139</v>
      </c>
      <c r="L106" s="46"/>
      <c r="M106" s="213" t="s">
        <v>19</v>
      </c>
      <c r="N106" s="214" t="s">
        <v>49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140</v>
      </c>
      <c r="AT106" s="217" t="s">
        <v>135</v>
      </c>
      <c r="AU106" s="217" t="s">
        <v>88</v>
      </c>
      <c r="AY106" s="19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86</v>
      </c>
      <c r="BK106" s="218">
        <f>ROUND(I106*H106,2)</f>
        <v>0</v>
      </c>
      <c r="BL106" s="19" t="s">
        <v>140</v>
      </c>
      <c r="BM106" s="217" t="s">
        <v>8</v>
      </c>
    </row>
    <row r="107" spans="1:47" s="2" customFormat="1" ht="12">
      <c r="A107" s="40"/>
      <c r="B107" s="41"/>
      <c r="C107" s="42"/>
      <c r="D107" s="219" t="s">
        <v>141</v>
      </c>
      <c r="E107" s="42"/>
      <c r="F107" s="220" t="s">
        <v>1377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141</v>
      </c>
      <c r="AU107" s="19" t="s">
        <v>88</v>
      </c>
    </row>
    <row r="108" spans="1:65" s="2" customFormat="1" ht="16.5" customHeight="1">
      <c r="A108" s="40"/>
      <c r="B108" s="41"/>
      <c r="C108" s="206" t="s">
        <v>205</v>
      </c>
      <c r="D108" s="206" t="s">
        <v>135</v>
      </c>
      <c r="E108" s="207" t="s">
        <v>1378</v>
      </c>
      <c r="F108" s="208" t="s">
        <v>1379</v>
      </c>
      <c r="G108" s="209" t="s">
        <v>425</v>
      </c>
      <c r="H108" s="210">
        <v>1</v>
      </c>
      <c r="I108" s="211"/>
      <c r="J108" s="212">
        <f>ROUND(I108*H108,2)</f>
        <v>0</v>
      </c>
      <c r="K108" s="208" t="s">
        <v>139</v>
      </c>
      <c r="L108" s="46"/>
      <c r="M108" s="213" t="s">
        <v>19</v>
      </c>
      <c r="N108" s="214" t="s">
        <v>49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140</v>
      </c>
      <c r="AT108" s="217" t="s">
        <v>135</v>
      </c>
      <c r="AU108" s="217" t="s">
        <v>88</v>
      </c>
      <c r="AY108" s="19" t="s">
        <v>133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86</v>
      </c>
      <c r="BK108" s="218">
        <f>ROUND(I108*H108,2)</f>
        <v>0</v>
      </c>
      <c r="BL108" s="19" t="s">
        <v>140</v>
      </c>
      <c r="BM108" s="217" t="s">
        <v>174</v>
      </c>
    </row>
    <row r="109" spans="1:47" s="2" customFormat="1" ht="12">
      <c r="A109" s="40"/>
      <c r="B109" s="41"/>
      <c r="C109" s="42"/>
      <c r="D109" s="219" t="s">
        <v>141</v>
      </c>
      <c r="E109" s="42"/>
      <c r="F109" s="220" t="s">
        <v>1380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141</v>
      </c>
      <c r="AU109" s="19" t="s">
        <v>88</v>
      </c>
    </row>
    <row r="110" spans="1:65" s="2" customFormat="1" ht="16.5" customHeight="1">
      <c r="A110" s="40"/>
      <c r="B110" s="41"/>
      <c r="C110" s="206" t="s">
        <v>160</v>
      </c>
      <c r="D110" s="206" t="s">
        <v>135</v>
      </c>
      <c r="E110" s="207" t="s">
        <v>1381</v>
      </c>
      <c r="F110" s="208" t="s">
        <v>1382</v>
      </c>
      <c r="G110" s="209" t="s">
        <v>425</v>
      </c>
      <c r="H110" s="210">
        <v>1</v>
      </c>
      <c r="I110" s="211"/>
      <c r="J110" s="212">
        <f>ROUND(I110*H110,2)</f>
        <v>0</v>
      </c>
      <c r="K110" s="208" t="s">
        <v>139</v>
      </c>
      <c r="L110" s="46"/>
      <c r="M110" s="213" t="s">
        <v>19</v>
      </c>
      <c r="N110" s="214" t="s">
        <v>49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140</v>
      </c>
      <c r="AT110" s="217" t="s">
        <v>135</v>
      </c>
      <c r="AU110" s="217" t="s">
        <v>88</v>
      </c>
      <c r="AY110" s="19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86</v>
      </c>
      <c r="BK110" s="218">
        <f>ROUND(I110*H110,2)</f>
        <v>0</v>
      </c>
      <c r="BL110" s="19" t="s">
        <v>140</v>
      </c>
      <c r="BM110" s="217" t="s">
        <v>179</v>
      </c>
    </row>
    <row r="111" spans="1:47" s="2" customFormat="1" ht="12">
      <c r="A111" s="40"/>
      <c r="B111" s="41"/>
      <c r="C111" s="42"/>
      <c r="D111" s="219" t="s">
        <v>141</v>
      </c>
      <c r="E111" s="42"/>
      <c r="F111" s="220" t="s">
        <v>1383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141</v>
      </c>
      <c r="AU111" s="19" t="s">
        <v>88</v>
      </c>
    </row>
    <row r="112" spans="1:65" s="2" customFormat="1" ht="16.5" customHeight="1">
      <c r="A112" s="40"/>
      <c r="B112" s="41"/>
      <c r="C112" s="206" t="s">
        <v>217</v>
      </c>
      <c r="D112" s="206" t="s">
        <v>135</v>
      </c>
      <c r="E112" s="207" t="s">
        <v>1384</v>
      </c>
      <c r="F112" s="208" t="s">
        <v>1385</v>
      </c>
      <c r="G112" s="209" t="s">
        <v>425</v>
      </c>
      <c r="H112" s="210">
        <v>1</v>
      </c>
      <c r="I112" s="211"/>
      <c r="J112" s="212">
        <f>ROUND(I112*H112,2)</f>
        <v>0</v>
      </c>
      <c r="K112" s="208" t="s">
        <v>139</v>
      </c>
      <c r="L112" s="46"/>
      <c r="M112" s="213" t="s">
        <v>19</v>
      </c>
      <c r="N112" s="214" t="s">
        <v>49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140</v>
      </c>
      <c r="AT112" s="217" t="s">
        <v>135</v>
      </c>
      <c r="AU112" s="217" t="s">
        <v>88</v>
      </c>
      <c r="AY112" s="19" t="s">
        <v>133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86</v>
      </c>
      <c r="BK112" s="218">
        <f>ROUND(I112*H112,2)</f>
        <v>0</v>
      </c>
      <c r="BL112" s="19" t="s">
        <v>140</v>
      </c>
      <c r="BM112" s="217" t="s">
        <v>184</v>
      </c>
    </row>
    <row r="113" spans="1:47" s="2" customFormat="1" ht="12">
      <c r="A113" s="40"/>
      <c r="B113" s="41"/>
      <c r="C113" s="42"/>
      <c r="D113" s="219" t="s">
        <v>141</v>
      </c>
      <c r="E113" s="42"/>
      <c r="F113" s="220" t="s">
        <v>1386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141</v>
      </c>
      <c r="AU113" s="19" t="s">
        <v>88</v>
      </c>
    </row>
    <row r="114" spans="1:65" s="2" customFormat="1" ht="16.5" customHeight="1">
      <c r="A114" s="40"/>
      <c r="B114" s="41"/>
      <c r="C114" s="206" t="s">
        <v>165</v>
      </c>
      <c r="D114" s="206" t="s">
        <v>135</v>
      </c>
      <c r="E114" s="207" t="s">
        <v>1387</v>
      </c>
      <c r="F114" s="208" t="s">
        <v>1388</v>
      </c>
      <c r="G114" s="209" t="s">
        <v>425</v>
      </c>
      <c r="H114" s="210">
        <v>1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49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140</v>
      </c>
      <c r="AT114" s="217" t="s">
        <v>135</v>
      </c>
      <c r="AU114" s="217" t="s">
        <v>88</v>
      </c>
      <c r="AY114" s="19" t="s">
        <v>133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86</v>
      </c>
      <c r="BK114" s="218">
        <f>ROUND(I114*H114,2)</f>
        <v>0</v>
      </c>
      <c r="BL114" s="19" t="s">
        <v>140</v>
      </c>
      <c r="BM114" s="217" t="s">
        <v>189</v>
      </c>
    </row>
    <row r="115" spans="1:65" s="2" customFormat="1" ht="16.5" customHeight="1">
      <c r="A115" s="40"/>
      <c r="B115" s="41"/>
      <c r="C115" s="206" t="s">
        <v>227</v>
      </c>
      <c r="D115" s="206" t="s">
        <v>135</v>
      </c>
      <c r="E115" s="207" t="s">
        <v>1389</v>
      </c>
      <c r="F115" s="208" t="s">
        <v>1390</v>
      </c>
      <c r="G115" s="209" t="s">
        <v>425</v>
      </c>
      <c r="H115" s="210">
        <v>1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49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140</v>
      </c>
      <c r="AT115" s="217" t="s">
        <v>135</v>
      </c>
      <c r="AU115" s="217" t="s">
        <v>88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86</v>
      </c>
      <c r="BK115" s="218">
        <f>ROUND(I115*H115,2)</f>
        <v>0</v>
      </c>
      <c r="BL115" s="19" t="s">
        <v>140</v>
      </c>
      <c r="BM115" s="217" t="s">
        <v>196</v>
      </c>
    </row>
    <row r="116" spans="1:65" s="2" customFormat="1" ht="16.5" customHeight="1">
      <c r="A116" s="40"/>
      <c r="B116" s="41"/>
      <c r="C116" s="206" t="s">
        <v>8</v>
      </c>
      <c r="D116" s="206" t="s">
        <v>135</v>
      </c>
      <c r="E116" s="207" t="s">
        <v>1391</v>
      </c>
      <c r="F116" s="208" t="s">
        <v>1392</v>
      </c>
      <c r="G116" s="209" t="s">
        <v>425</v>
      </c>
      <c r="H116" s="210">
        <v>1</v>
      </c>
      <c r="I116" s="211"/>
      <c r="J116" s="212">
        <f>ROUND(I116*H116,2)</f>
        <v>0</v>
      </c>
      <c r="K116" s="208" t="s">
        <v>139</v>
      </c>
      <c r="L116" s="46"/>
      <c r="M116" s="213" t="s">
        <v>19</v>
      </c>
      <c r="N116" s="214" t="s">
        <v>49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140</v>
      </c>
      <c r="AT116" s="217" t="s">
        <v>135</v>
      </c>
      <c r="AU116" s="217" t="s">
        <v>88</v>
      </c>
      <c r="AY116" s="19" t="s">
        <v>133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86</v>
      </c>
      <c r="BK116" s="218">
        <f>ROUND(I116*H116,2)</f>
        <v>0</v>
      </c>
      <c r="BL116" s="19" t="s">
        <v>140</v>
      </c>
      <c r="BM116" s="217" t="s">
        <v>202</v>
      </c>
    </row>
    <row r="117" spans="1:47" s="2" customFormat="1" ht="12">
      <c r="A117" s="40"/>
      <c r="B117" s="41"/>
      <c r="C117" s="42"/>
      <c r="D117" s="219" t="s">
        <v>141</v>
      </c>
      <c r="E117" s="42"/>
      <c r="F117" s="220" t="s">
        <v>1393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141</v>
      </c>
      <c r="AU117" s="19" t="s">
        <v>88</v>
      </c>
    </row>
    <row r="118" spans="1:65" s="2" customFormat="1" ht="16.5" customHeight="1">
      <c r="A118" s="40"/>
      <c r="B118" s="41"/>
      <c r="C118" s="206" t="s">
        <v>239</v>
      </c>
      <c r="D118" s="206" t="s">
        <v>135</v>
      </c>
      <c r="E118" s="207" t="s">
        <v>1394</v>
      </c>
      <c r="F118" s="208" t="s">
        <v>1395</v>
      </c>
      <c r="G118" s="209" t="s">
        <v>425</v>
      </c>
      <c r="H118" s="210">
        <v>1</v>
      </c>
      <c r="I118" s="211"/>
      <c r="J118" s="212">
        <f>ROUND(I118*H118,2)</f>
        <v>0</v>
      </c>
      <c r="K118" s="208" t="s">
        <v>139</v>
      </c>
      <c r="L118" s="46"/>
      <c r="M118" s="213" t="s">
        <v>19</v>
      </c>
      <c r="N118" s="214" t="s">
        <v>49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140</v>
      </c>
      <c r="AT118" s="217" t="s">
        <v>135</v>
      </c>
      <c r="AU118" s="217" t="s">
        <v>88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86</v>
      </c>
      <c r="BK118" s="218">
        <f>ROUND(I118*H118,2)</f>
        <v>0</v>
      </c>
      <c r="BL118" s="19" t="s">
        <v>140</v>
      </c>
      <c r="BM118" s="217" t="s">
        <v>208</v>
      </c>
    </row>
    <row r="119" spans="1:47" s="2" customFormat="1" ht="12">
      <c r="A119" s="40"/>
      <c r="B119" s="41"/>
      <c r="C119" s="42"/>
      <c r="D119" s="219" t="s">
        <v>141</v>
      </c>
      <c r="E119" s="42"/>
      <c r="F119" s="220" t="s">
        <v>1396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141</v>
      </c>
      <c r="AU119" s="19" t="s">
        <v>88</v>
      </c>
    </row>
    <row r="120" spans="1:65" s="2" customFormat="1" ht="16.5" customHeight="1">
      <c r="A120" s="40"/>
      <c r="B120" s="41"/>
      <c r="C120" s="206" t="s">
        <v>174</v>
      </c>
      <c r="D120" s="206" t="s">
        <v>135</v>
      </c>
      <c r="E120" s="207" t="s">
        <v>1397</v>
      </c>
      <c r="F120" s="208" t="s">
        <v>1398</v>
      </c>
      <c r="G120" s="209" t="s">
        <v>425</v>
      </c>
      <c r="H120" s="210">
        <v>1</v>
      </c>
      <c r="I120" s="211"/>
      <c r="J120" s="212">
        <f>ROUND(I120*H120,2)</f>
        <v>0</v>
      </c>
      <c r="K120" s="208" t="s">
        <v>139</v>
      </c>
      <c r="L120" s="46"/>
      <c r="M120" s="213" t="s">
        <v>19</v>
      </c>
      <c r="N120" s="214" t="s">
        <v>49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140</v>
      </c>
      <c r="AT120" s="217" t="s">
        <v>135</v>
      </c>
      <c r="AU120" s="217" t="s">
        <v>88</v>
      </c>
      <c r="AY120" s="19" t="s">
        <v>133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86</v>
      </c>
      <c r="BK120" s="218">
        <f>ROUND(I120*H120,2)</f>
        <v>0</v>
      </c>
      <c r="BL120" s="19" t="s">
        <v>140</v>
      </c>
      <c r="BM120" s="217" t="s">
        <v>214</v>
      </c>
    </row>
    <row r="121" spans="1:47" s="2" customFormat="1" ht="12">
      <c r="A121" s="40"/>
      <c r="B121" s="41"/>
      <c r="C121" s="42"/>
      <c r="D121" s="219" t="s">
        <v>141</v>
      </c>
      <c r="E121" s="42"/>
      <c r="F121" s="220" t="s">
        <v>1399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141</v>
      </c>
      <c r="AU121" s="19" t="s">
        <v>88</v>
      </c>
    </row>
    <row r="122" spans="1:65" s="2" customFormat="1" ht="16.5" customHeight="1">
      <c r="A122" s="40"/>
      <c r="B122" s="41"/>
      <c r="C122" s="206" t="s">
        <v>247</v>
      </c>
      <c r="D122" s="206" t="s">
        <v>135</v>
      </c>
      <c r="E122" s="207" t="s">
        <v>1400</v>
      </c>
      <c r="F122" s="208" t="s">
        <v>1401</v>
      </c>
      <c r="G122" s="209" t="s">
        <v>425</v>
      </c>
      <c r="H122" s="210">
        <v>1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49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140</v>
      </c>
      <c r="AT122" s="217" t="s">
        <v>135</v>
      </c>
      <c r="AU122" s="217" t="s">
        <v>88</v>
      </c>
      <c r="AY122" s="19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86</v>
      </c>
      <c r="BK122" s="218">
        <f>ROUND(I122*H122,2)</f>
        <v>0</v>
      </c>
      <c r="BL122" s="19" t="s">
        <v>140</v>
      </c>
      <c r="BM122" s="217" t="s">
        <v>150</v>
      </c>
    </row>
    <row r="123" spans="1:63" s="12" customFormat="1" ht="22.8" customHeight="1">
      <c r="A123" s="12"/>
      <c r="B123" s="190"/>
      <c r="C123" s="191"/>
      <c r="D123" s="192" t="s">
        <v>77</v>
      </c>
      <c r="E123" s="204" t="s">
        <v>1402</v>
      </c>
      <c r="F123" s="204" t="s">
        <v>1403</v>
      </c>
      <c r="G123" s="191"/>
      <c r="H123" s="191"/>
      <c r="I123" s="194"/>
      <c r="J123" s="205">
        <f>BK123</f>
        <v>0</v>
      </c>
      <c r="K123" s="191"/>
      <c r="L123" s="196"/>
      <c r="M123" s="197"/>
      <c r="N123" s="198"/>
      <c r="O123" s="198"/>
      <c r="P123" s="199">
        <f>SUM(P124:P127)</f>
        <v>0</v>
      </c>
      <c r="Q123" s="198"/>
      <c r="R123" s="199">
        <f>SUM(R124:R127)</f>
        <v>0</v>
      </c>
      <c r="S123" s="198"/>
      <c r="T123" s="200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193</v>
      </c>
      <c r="AT123" s="202" t="s">
        <v>77</v>
      </c>
      <c r="AU123" s="202" t="s">
        <v>86</v>
      </c>
      <c r="AY123" s="201" t="s">
        <v>133</v>
      </c>
      <c r="BK123" s="203">
        <f>SUM(BK124:BK127)</f>
        <v>0</v>
      </c>
    </row>
    <row r="124" spans="1:65" s="2" customFormat="1" ht="24.15" customHeight="1">
      <c r="A124" s="40"/>
      <c r="B124" s="41"/>
      <c r="C124" s="206" t="s">
        <v>179</v>
      </c>
      <c r="D124" s="206" t="s">
        <v>135</v>
      </c>
      <c r="E124" s="207" t="s">
        <v>1404</v>
      </c>
      <c r="F124" s="208" t="s">
        <v>1405</v>
      </c>
      <c r="G124" s="209" t="s">
        <v>425</v>
      </c>
      <c r="H124" s="210">
        <v>1</v>
      </c>
      <c r="I124" s="211"/>
      <c r="J124" s="212">
        <f>ROUND(I124*H124,2)</f>
        <v>0</v>
      </c>
      <c r="K124" s="208" t="s">
        <v>139</v>
      </c>
      <c r="L124" s="46"/>
      <c r="M124" s="213" t="s">
        <v>19</v>
      </c>
      <c r="N124" s="214" t="s">
        <v>49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140</v>
      </c>
      <c r="AT124" s="217" t="s">
        <v>135</v>
      </c>
      <c r="AU124" s="217" t="s">
        <v>88</v>
      </c>
      <c r="AY124" s="19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86</v>
      </c>
      <c r="BK124" s="218">
        <f>ROUND(I124*H124,2)</f>
        <v>0</v>
      </c>
      <c r="BL124" s="19" t="s">
        <v>140</v>
      </c>
      <c r="BM124" s="217" t="s">
        <v>223</v>
      </c>
    </row>
    <row r="125" spans="1:47" s="2" customFormat="1" ht="12">
      <c r="A125" s="40"/>
      <c r="B125" s="41"/>
      <c r="C125" s="42"/>
      <c r="D125" s="219" t="s">
        <v>141</v>
      </c>
      <c r="E125" s="42"/>
      <c r="F125" s="220" t="s">
        <v>1406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141</v>
      </c>
      <c r="AU125" s="19" t="s">
        <v>88</v>
      </c>
    </row>
    <row r="126" spans="1:65" s="2" customFormat="1" ht="16.5" customHeight="1">
      <c r="A126" s="40"/>
      <c r="B126" s="41"/>
      <c r="C126" s="206" t="s">
        <v>260</v>
      </c>
      <c r="D126" s="206" t="s">
        <v>135</v>
      </c>
      <c r="E126" s="207" t="s">
        <v>1407</v>
      </c>
      <c r="F126" s="208" t="s">
        <v>1408</v>
      </c>
      <c r="G126" s="209" t="s">
        <v>425</v>
      </c>
      <c r="H126" s="210">
        <v>4</v>
      </c>
      <c r="I126" s="211"/>
      <c r="J126" s="212">
        <f>ROUND(I126*H126,2)</f>
        <v>0</v>
      </c>
      <c r="K126" s="208" t="s">
        <v>139</v>
      </c>
      <c r="L126" s="46"/>
      <c r="M126" s="213" t="s">
        <v>19</v>
      </c>
      <c r="N126" s="214" t="s">
        <v>49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140</v>
      </c>
      <c r="AT126" s="217" t="s">
        <v>135</v>
      </c>
      <c r="AU126" s="217" t="s">
        <v>88</v>
      </c>
      <c r="AY126" s="19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86</v>
      </c>
      <c r="BK126" s="218">
        <f>ROUND(I126*H126,2)</f>
        <v>0</v>
      </c>
      <c r="BL126" s="19" t="s">
        <v>140</v>
      </c>
      <c r="BM126" s="217" t="s">
        <v>231</v>
      </c>
    </row>
    <row r="127" spans="1:47" s="2" customFormat="1" ht="12">
      <c r="A127" s="40"/>
      <c r="B127" s="41"/>
      <c r="C127" s="42"/>
      <c r="D127" s="219" t="s">
        <v>141</v>
      </c>
      <c r="E127" s="42"/>
      <c r="F127" s="220" t="s">
        <v>1409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141</v>
      </c>
      <c r="AU127" s="19" t="s">
        <v>88</v>
      </c>
    </row>
    <row r="128" spans="1:63" s="12" customFormat="1" ht="22.8" customHeight="1">
      <c r="A128" s="12"/>
      <c r="B128" s="190"/>
      <c r="C128" s="191"/>
      <c r="D128" s="192" t="s">
        <v>77</v>
      </c>
      <c r="E128" s="204" t="s">
        <v>1410</v>
      </c>
      <c r="F128" s="204" t="s">
        <v>1411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SUM(P129:P130)</f>
        <v>0</v>
      </c>
      <c r="Q128" s="198"/>
      <c r="R128" s="199">
        <f>SUM(R129:R130)</f>
        <v>0</v>
      </c>
      <c r="S128" s="198"/>
      <c r="T128" s="20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193</v>
      </c>
      <c r="AT128" s="202" t="s">
        <v>77</v>
      </c>
      <c r="AU128" s="202" t="s">
        <v>86</v>
      </c>
      <c r="AY128" s="201" t="s">
        <v>133</v>
      </c>
      <c r="BK128" s="203">
        <f>SUM(BK129:BK130)</f>
        <v>0</v>
      </c>
    </row>
    <row r="129" spans="1:65" s="2" customFormat="1" ht="24.15" customHeight="1">
      <c r="A129" s="40"/>
      <c r="B129" s="41"/>
      <c r="C129" s="206" t="s">
        <v>184</v>
      </c>
      <c r="D129" s="206" t="s">
        <v>135</v>
      </c>
      <c r="E129" s="207" t="s">
        <v>1412</v>
      </c>
      <c r="F129" s="208" t="s">
        <v>1413</v>
      </c>
      <c r="G129" s="209" t="s">
        <v>425</v>
      </c>
      <c r="H129" s="210">
        <v>1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49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140</v>
      </c>
      <c r="AT129" s="217" t="s">
        <v>135</v>
      </c>
      <c r="AU129" s="217" t="s">
        <v>88</v>
      </c>
      <c r="AY129" s="19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86</v>
      </c>
      <c r="BK129" s="218">
        <f>ROUND(I129*H129,2)</f>
        <v>0</v>
      </c>
      <c r="BL129" s="19" t="s">
        <v>140</v>
      </c>
      <c r="BM129" s="217" t="s">
        <v>237</v>
      </c>
    </row>
    <row r="130" spans="1:65" s="2" customFormat="1" ht="21.75" customHeight="1">
      <c r="A130" s="40"/>
      <c r="B130" s="41"/>
      <c r="C130" s="206" t="s">
        <v>273</v>
      </c>
      <c r="D130" s="206" t="s">
        <v>135</v>
      </c>
      <c r="E130" s="207" t="s">
        <v>1414</v>
      </c>
      <c r="F130" s="208" t="s">
        <v>1415</v>
      </c>
      <c r="G130" s="209" t="s">
        <v>425</v>
      </c>
      <c r="H130" s="210">
        <v>1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49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140</v>
      </c>
      <c r="AT130" s="217" t="s">
        <v>135</v>
      </c>
      <c r="AU130" s="217" t="s">
        <v>88</v>
      </c>
      <c r="AY130" s="19" t="s">
        <v>133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86</v>
      </c>
      <c r="BK130" s="218">
        <f>ROUND(I130*H130,2)</f>
        <v>0</v>
      </c>
      <c r="BL130" s="19" t="s">
        <v>140</v>
      </c>
      <c r="BM130" s="217" t="s">
        <v>242</v>
      </c>
    </row>
    <row r="131" spans="1:63" s="12" customFormat="1" ht="22.8" customHeight="1">
      <c r="A131" s="12"/>
      <c r="B131" s="190"/>
      <c r="C131" s="191"/>
      <c r="D131" s="192" t="s">
        <v>77</v>
      </c>
      <c r="E131" s="204" t="s">
        <v>1416</v>
      </c>
      <c r="F131" s="204" t="s">
        <v>1417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SUM(P132:P133)</f>
        <v>0</v>
      </c>
      <c r="Q131" s="198"/>
      <c r="R131" s="199">
        <f>SUM(R132:R133)</f>
        <v>0</v>
      </c>
      <c r="S131" s="198"/>
      <c r="T131" s="20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193</v>
      </c>
      <c r="AT131" s="202" t="s">
        <v>77</v>
      </c>
      <c r="AU131" s="202" t="s">
        <v>86</v>
      </c>
      <c r="AY131" s="201" t="s">
        <v>133</v>
      </c>
      <c r="BK131" s="203">
        <f>SUM(BK132:BK133)</f>
        <v>0</v>
      </c>
    </row>
    <row r="132" spans="1:65" s="2" customFormat="1" ht="16.5" customHeight="1">
      <c r="A132" s="40"/>
      <c r="B132" s="41"/>
      <c r="C132" s="206" t="s">
        <v>7</v>
      </c>
      <c r="D132" s="206" t="s">
        <v>135</v>
      </c>
      <c r="E132" s="207" t="s">
        <v>1418</v>
      </c>
      <c r="F132" s="208" t="s">
        <v>1419</v>
      </c>
      <c r="G132" s="209" t="s">
        <v>425</v>
      </c>
      <c r="H132" s="210">
        <v>1</v>
      </c>
      <c r="I132" s="211"/>
      <c r="J132" s="212">
        <f>ROUND(I132*H132,2)</f>
        <v>0</v>
      </c>
      <c r="K132" s="208" t="s">
        <v>139</v>
      </c>
      <c r="L132" s="46"/>
      <c r="M132" s="213" t="s">
        <v>19</v>
      </c>
      <c r="N132" s="214" t="s">
        <v>49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140</v>
      </c>
      <c r="AT132" s="217" t="s">
        <v>135</v>
      </c>
      <c r="AU132" s="217" t="s">
        <v>88</v>
      </c>
      <c r="AY132" s="19" t="s">
        <v>133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86</v>
      </c>
      <c r="BK132" s="218">
        <f>ROUND(I132*H132,2)</f>
        <v>0</v>
      </c>
      <c r="BL132" s="19" t="s">
        <v>140</v>
      </c>
      <c r="BM132" s="217" t="s">
        <v>251</v>
      </c>
    </row>
    <row r="133" spans="1:47" s="2" customFormat="1" ht="12">
      <c r="A133" s="40"/>
      <c r="B133" s="41"/>
      <c r="C133" s="42"/>
      <c r="D133" s="219" t="s">
        <v>141</v>
      </c>
      <c r="E133" s="42"/>
      <c r="F133" s="220" t="s">
        <v>1420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141</v>
      </c>
      <c r="AU133" s="19" t="s">
        <v>88</v>
      </c>
    </row>
    <row r="134" spans="1:63" s="12" customFormat="1" ht="22.8" customHeight="1">
      <c r="A134" s="12"/>
      <c r="B134" s="190"/>
      <c r="C134" s="191"/>
      <c r="D134" s="192" t="s">
        <v>77</v>
      </c>
      <c r="E134" s="204" t="s">
        <v>1421</v>
      </c>
      <c r="F134" s="204" t="s">
        <v>1422</v>
      </c>
      <c r="G134" s="191"/>
      <c r="H134" s="191"/>
      <c r="I134" s="194"/>
      <c r="J134" s="205">
        <f>BK134</f>
        <v>0</v>
      </c>
      <c r="K134" s="191"/>
      <c r="L134" s="196"/>
      <c r="M134" s="197"/>
      <c r="N134" s="198"/>
      <c r="O134" s="198"/>
      <c r="P134" s="199">
        <f>SUM(P135:P137)</f>
        <v>0</v>
      </c>
      <c r="Q134" s="198"/>
      <c r="R134" s="199">
        <f>SUM(R135:R137)</f>
        <v>0</v>
      </c>
      <c r="S134" s="198"/>
      <c r="T134" s="200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193</v>
      </c>
      <c r="AT134" s="202" t="s">
        <v>77</v>
      </c>
      <c r="AU134" s="202" t="s">
        <v>86</v>
      </c>
      <c r="AY134" s="201" t="s">
        <v>133</v>
      </c>
      <c r="BK134" s="203">
        <f>SUM(BK135:BK137)</f>
        <v>0</v>
      </c>
    </row>
    <row r="135" spans="1:65" s="2" customFormat="1" ht="16.5" customHeight="1">
      <c r="A135" s="40"/>
      <c r="B135" s="41"/>
      <c r="C135" s="206" t="s">
        <v>196</v>
      </c>
      <c r="D135" s="206" t="s">
        <v>135</v>
      </c>
      <c r="E135" s="207" t="s">
        <v>1423</v>
      </c>
      <c r="F135" s="208" t="s">
        <v>1424</v>
      </c>
      <c r="G135" s="209" t="s">
        <v>425</v>
      </c>
      <c r="H135" s="210">
        <v>1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49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140</v>
      </c>
      <c r="AT135" s="217" t="s">
        <v>135</v>
      </c>
      <c r="AU135" s="217" t="s">
        <v>88</v>
      </c>
      <c r="AY135" s="19" t="s">
        <v>133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86</v>
      </c>
      <c r="BK135" s="218">
        <f>ROUND(I135*H135,2)</f>
        <v>0</v>
      </c>
      <c r="BL135" s="19" t="s">
        <v>140</v>
      </c>
      <c r="BM135" s="217" t="s">
        <v>257</v>
      </c>
    </row>
    <row r="136" spans="1:65" s="2" customFormat="1" ht="16.5" customHeight="1">
      <c r="A136" s="40"/>
      <c r="B136" s="41"/>
      <c r="C136" s="206" t="s">
        <v>297</v>
      </c>
      <c r="D136" s="206" t="s">
        <v>135</v>
      </c>
      <c r="E136" s="207" t="s">
        <v>1425</v>
      </c>
      <c r="F136" s="208" t="s">
        <v>1426</v>
      </c>
      <c r="G136" s="209" t="s">
        <v>425</v>
      </c>
      <c r="H136" s="210">
        <v>1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49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140</v>
      </c>
      <c r="AT136" s="217" t="s">
        <v>135</v>
      </c>
      <c r="AU136" s="217" t="s">
        <v>88</v>
      </c>
      <c r="AY136" s="19" t="s">
        <v>133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86</v>
      </c>
      <c r="BK136" s="218">
        <f>ROUND(I136*H136,2)</f>
        <v>0</v>
      </c>
      <c r="BL136" s="19" t="s">
        <v>140</v>
      </c>
      <c r="BM136" s="217" t="s">
        <v>264</v>
      </c>
    </row>
    <row r="137" spans="1:65" s="2" customFormat="1" ht="16.5" customHeight="1">
      <c r="A137" s="40"/>
      <c r="B137" s="41"/>
      <c r="C137" s="206" t="s">
        <v>202</v>
      </c>
      <c r="D137" s="206" t="s">
        <v>135</v>
      </c>
      <c r="E137" s="207" t="s">
        <v>1427</v>
      </c>
      <c r="F137" s="208" t="s">
        <v>1428</v>
      </c>
      <c r="G137" s="209" t="s">
        <v>425</v>
      </c>
      <c r="H137" s="210">
        <v>1</v>
      </c>
      <c r="I137" s="211"/>
      <c r="J137" s="212">
        <f>ROUND(I137*H137,2)</f>
        <v>0</v>
      </c>
      <c r="K137" s="208" t="s">
        <v>19</v>
      </c>
      <c r="L137" s="46"/>
      <c r="M137" s="275" t="s">
        <v>19</v>
      </c>
      <c r="N137" s="276" t="s">
        <v>49</v>
      </c>
      <c r="O137" s="269"/>
      <c r="P137" s="273">
        <f>O137*H137</f>
        <v>0</v>
      </c>
      <c r="Q137" s="273">
        <v>0</v>
      </c>
      <c r="R137" s="273">
        <f>Q137*H137</f>
        <v>0</v>
      </c>
      <c r="S137" s="273">
        <v>0</v>
      </c>
      <c r="T137" s="27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140</v>
      </c>
      <c r="AT137" s="217" t="s">
        <v>135</v>
      </c>
      <c r="AU137" s="217" t="s">
        <v>88</v>
      </c>
      <c r="AY137" s="19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86</v>
      </c>
      <c r="BK137" s="218">
        <f>ROUND(I137*H137,2)</f>
        <v>0</v>
      </c>
      <c r="BL137" s="19" t="s">
        <v>140</v>
      </c>
      <c r="BM137" s="217" t="s">
        <v>270</v>
      </c>
    </row>
    <row r="138" spans="1:31" s="2" customFormat="1" ht="6.95" customHeight="1">
      <c r="A138" s="40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46"/>
      <c r="M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</sheetData>
  <sheetProtection password="CC6F" sheet="1" objects="1" scenarios="1" formatColumns="0" formatRows="0" autoFilter="0"/>
  <autoFilter ref="C87:K13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4" r:id="rId1" display="https://podminky.urs.cz/item/CS_URS_2024_01/914112111"/>
    <hyperlink ref="F105" r:id="rId2" display="https://podminky.urs.cz/item/CS_URS_2024_01/011303002"/>
    <hyperlink ref="F107" r:id="rId3" display="https://podminky.urs.cz/item/CS_URS_2024_01/012103000"/>
    <hyperlink ref="F109" r:id="rId4" display="https://podminky.urs.cz/item/CS_URS_2024_01/012203001"/>
    <hyperlink ref="F111" r:id="rId5" display="https://podminky.urs.cz/item/CS_URS_2024_01/012303000"/>
    <hyperlink ref="F113" r:id="rId6" display="https://podminky.urs.cz/item/CS_URS_2024_01/012403000"/>
    <hyperlink ref="F117" r:id="rId7" display="https://podminky.urs.cz/item/CS_URS_2024_01/013203001"/>
    <hyperlink ref="F119" r:id="rId8" display="https://podminky.urs.cz/item/CS_URS_2024_01/013254000"/>
    <hyperlink ref="F121" r:id="rId9" display="https://podminky.urs.cz/item/CS_URS_2024_01/013274000"/>
    <hyperlink ref="F125" r:id="rId10" display="https://podminky.urs.cz/item/CS_URS_2024_01/030001000"/>
    <hyperlink ref="F127" r:id="rId11" display="https://podminky.urs.cz/item/CS_URS_2024_01/034503000"/>
    <hyperlink ref="F133" r:id="rId12" display="https://podminky.urs.cz/item/CS_URS_2024_01/0721030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6" customFormat="1" ht="45" customHeight="1">
      <c r="B3" s="281"/>
      <c r="C3" s="282" t="s">
        <v>1429</v>
      </c>
      <c r="D3" s="282"/>
      <c r="E3" s="282"/>
      <c r="F3" s="282"/>
      <c r="G3" s="282"/>
      <c r="H3" s="282"/>
      <c r="I3" s="282"/>
      <c r="J3" s="282"/>
      <c r="K3" s="283"/>
    </row>
    <row r="4" spans="2:11" s="1" customFormat="1" ht="25.5" customHeight="1">
      <c r="B4" s="284"/>
      <c r="C4" s="285" t="s">
        <v>1430</v>
      </c>
      <c r="D4" s="285"/>
      <c r="E4" s="285"/>
      <c r="F4" s="285"/>
      <c r="G4" s="285"/>
      <c r="H4" s="285"/>
      <c r="I4" s="285"/>
      <c r="J4" s="285"/>
      <c r="K4" s="286"/>
    </row>
    <row r="5" spans="2:11" s="1" customFormat="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s="1" customFormat="1" ht="15" customHeight="1">
      <c r="B6" s="284"/>
      <c r="C6" s="288" t="s">
        <v>1431</v>
      </c>
      <c r="D6" s="288"/>
      <c r="E6" s="288"/>
      <c r="F6" s="288"/>
      <c r="G6" s="288"/>
      <c r="H6" s="288"/>
      <c r="I6" s="288"/>
      <c r="J6" s="288"/>
      <c r="K6" s="286"/>
    </row>
    <row r="7" spans="2:11" s="1" customFormat="1" ht="15" customHeight="1">
      <c r="B7" s="289"/>
      <c r="C7" s="288" t="s">
        <v>1432</v>
      </c>
      <c r="D7" s="288"/>
      <c r="E7" s="288"/>
      <c r="F7" s="288"/>
      <c r="G7" s="288"/>
      <c r="H7" s="288"/>
      <c r="I7" s="288"/>
      <c r="J7" s="288"/>
      <c r="K7" s="286"/>
    </row>
    <row r="8" spans="2:11" s="1" customFormat="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s="1" customFormat="1" ht="15" customHeight="1">
      <c r="B9" s="289"/>
      <c r="C9" s="288" t="s">
        <v>1433</v>
      </c>
      <c r="D9" s="288"/>
      <c r="E9" s="288"/>
      <c r="F9" s="288"/>
      <c r="G9" s="288"/>
      <c r="H9" s="288"/>
      <c r="I9" s="288"/>
      <c r="J9" s="288"/>
      <c r="K9" s="286"/>
    </row>
    <row r="10" spans="2:11" s="1" customFormat="1" ht="15" customHeight="1">
      <c r="B10" s="289"/>
      <c r="C10" s="288"/>
      <c r="D10" s="288" t="s">
        <v>1434</v>
      </c>
      <c r="E10" s="288"/>
      <c r="F10" s="288"/>
      <c r="G10" s="288"/>
      <c r="H10" s="288"/>
      <c r="I10" s="288"/>
      <c r="J10" s="288"/>
      <c r="K10" s="286"/>
    </row>
    <row r="11" spans="2:11" s="1" customFormat="1" ht="15" customHeight="1">
      <c r="B11" s="289"/>
      <c r="C11" s="290"/>
      <c r="D11" s="288" t="s">
        <v>1435</v>
      </c>
      <c r="E11" s="288"/>
      <c r="F11" s="288"/>
      <c r="G11" s="288"/>
      <c r="H11" s="288"/>
      <c r="I11" s="288"/>
      <c r="J11" s="288"/>
      <c r="K11" s="286"/>
    </row>
    <row r="12" spans="2:11" s="1" customFormat="1" ht="15" customHeight="1">
      <c r="B12" s="289"/>
      <c r="C12" s="290"/>
      <c r="D12" s="288"/>
      <c r="E12" s="288"/>
      <c r="F12" s="288"/>
      <c r="G12" s="288"/>
      <c r="H12" s="288"/>
      <c r="I12" s="288"/>
      <c r="J12" s="288"/>
      <c r="K12" s="286"/>
    </row>
    <row r="13" spans="2:11" s="1" customFormat="1" ht="15" customHeight="1">
      <c r="B13" s="289"/>
      <c r="C13" s="290"/>
      <c r="D13" s="291" t="s">
        <v>1436</v>
      </c>
      <c r="E13" s="288"/>
      <c r="F13" s="288"/>
      <c r="G13" s="288"/>
      <c r="H13" s="288"/>
      <c r="I13" s="288"/>
      <c r="J13" s="288"/>
      <c r="K13" s="286"/>
    </row>
    <row r="14" spans="2:11" s="1" customFormat="1" ht="12.75" customHeight="1">
      <c r="B14" s="289"/>
      <c r="C14" s="290"/>
      <c r="D14" s="290"/>
      <c r="E14" s="290"/>
      <c r="F14" s="290"/>
      <c r="G14" s="290"/>
      <c r="H14" s="290"/>
      <c r="I14" s="290"/>
      <c r="J14" s="290"/>
      <c r="K14" s="286"/>
    </row>
    <row r="15" spans="2:11" s="1" customFormat="1" ht="15" customHeight="1">
      <c r="B15" s="289"/>
      <c r="C15" s="290"/>
      <c r="D15" s="288" t="s">
        <v>1437</v>
      </c>
      <c r="E15" s="288"/>
      <c r="F15" s="288"/>
      <c r="G15" s="288"/>
      <c r="H15" s="288"/>
      <c r="I15" s="288"/>
      <c r="J15" s="288"/>
      <c r="K15" s="286"/>
    </row>
    <row r="16" spans="2:11" s="1" customFormat="1" ht="15" customHeight="1">
      <c r="B16" s="289"/>
      <c r="C16" s="290"/>
      <c r="D16" s="288" t="s">
        <v>1438</v>
      </c>
      <c r="E16" s="288"/>
      <c r="F16" s="288"/>
      <c r="G16" s="288"/>
      <c r="H16" s="288"/>
      <c r="I16" s="288"/>
      <c r="J16" s="288"/>
      <c r="K16" s="286"/>
    </row>
    <row r="17" spans="2:11" s="1" customFormat="1" ht="15" customHeight="1">
      <c r="B17" s="289"/>
      <c r="C17" s="290"/>
      <c r="D17" s="288" t="s">
        <v>1439</v>
      </c>
      <c r="E17" s="288"/>
      <c r="F17" s="288"/>
      <c r="G17" s="288"/>
      <c r="H17" s="288"/>
      <c r="I17" s="288"/>
      <c r="J17" s="288"/>
      <c r="K17" s="286"/>
    </row>
    <row r="18" spans="2:11" s="1" customFormat="1" ht="15" customHeight="1">
      <c r="B18" s="289"/>
      <c r="C18" s="290"/>
      <c r="D18" s="290"/>
      <c r="E18" s="292" t="s">
        <v>85</v>
      </c>
      <c r="F18" s="288" t="s">
        <v>1440</v>
      </c>
      <c r="G18" s="288"/>
      <c r="H18" s="288"/>
      <c r="I18" s="288"/>
      <c r="J18" s="288"/>
      <c r="K18" s="286"/>
    </row>
    <row r="19" spans="2:11" s="1" customFormat="1" ht="15" customHeight="1">
      <c r="B19" s="289"/>
      <c r="C19" s="290"/>
      <c r="D19" s="290"/>
      <c r="E19" s="292" t="s">
        <v>1441</v>
      </c>
      <c r="F19" s="288" t="s">
        <v>1442</v>
      </c>
      <c r="G19" s="288"/>
      <c r="H19" s="288"/>
      <c r="I19" s="288"/>
      <c r="J19" s="288"/>
      <c r="K19" s="286"/>
    </row>
    <row r="20" spans="2:11" s="1" customFormat="1" ht="15" customHeight="1">
      <c r="B20" s="289"/>
      <c r="C20" s="290"/>
      <c r="D20" s="290"/>
      <c r="E20" s="292" t="s">
        <v>1443</v>
      </c>
      <c r="F20" s="288" t="s">
        <v>1444</v>
      </c>
      <c r="G20" s="288"/>
      <c r="H20" s="288"/>
      <c r="I20" s="288"/>
      <c r="J20" s="288"/>
      <c r="K20" s="286"/>
    </row>
    <row r="21" spans="2:11" s="1" customFormat="1" ht="15" customHeight="1">
      <c r="B21" s="289"/>
      <c r="C21" s="290"/>
      <c r="D21" s="290"/>
      <c r="E21" s="292" t="s">
        <v>96</v>
      </c>
      <c r="F21" s="288" t="s">
        <v>1445</v>
      </c>
      <c r="G21" s="288"/>
      <c r="H21" s="288"/>
      <c r="I21" s="288"/>
      <c r="J21" s="288"/>
      <c r="K21" s="286"/>
    </row>
    <row r="22" spans="2:11" s="1" customFormat="1" ht="15" customHeight="1">
      <c r="B22" s="289"/>
      <c r="C22" s="290"/>
      <c r="D22" s="290"/>
      <c r="E22" s="292" t="s">
        <v>1446</v>
      </c>
      <c r="F22" s="288" t="s">
        <v>1447</v>
      </c>
      <c r="G22" s="288"/>
      <c r="H22" s="288"/>
      <c r="I22" s="288"/>
      <c r="J22" s="288"/>
      <c r="K22" s="286"/>
    </row>
    <row r="23" spans="2:11" s="1" customFormat="1" ht="15" customHeight="1">
      <c r="B23" s="289"/>
      <c r="C23" s="290"/>
      <c r="D23" s="290"/>
      <c r="E23" s="292" t="s">
        <v>1448</v>
      </c>
      <c r="F23" s="288" t="s">
        <v>1449</v>
      </c>
      <c r="G23" s="288"/>
      <c r="H23" s="288"/>
      <c r="I23" s="288"/>
      <c r="J23" s="288"/>
      <c r="K23" s="286"/>
    </row>
    <row r="24" spans="2:11" s="1" customFormat="1" ht="12.75" customHeight="1">
      <c r="B24" s="289"/>
      <c r="C24" s="290"/>
      <c r="D24" s="290"/>
      <c r="E24" s="290"/>
      <c r="F24" s="290"/>
      <c r="G24" s="290"/>
      <c r="H24" s="290"/>
      <c r="I24" s="290"/>
      <c r="J24" s="290"/>
      <c r="K24" s="286"/>
    </row>
    <row r="25" spans="2:11" s="1" customFormat="1" ht="15" customHeight="1">
      <c r="B25" s="289"/>
      <c r="C25" s="288" t="s">
        <v>1450</v>
      </c>
      <c r="D25" s="288"/>
      <c r="E25" s="288"/>
      <c r="F25" s="288"/>
      <c r="G25" s="288"/>
      <c r="H25" s="288"/>
      <c r="I25" s="288"/>
      <c r="J25" s="288"/>
      <c r="K25" s="286"/>
    </row>
    <row r="26" spans="2:11" s="1" customFormat="1" ht="15" customHeight="1">
      <c r="B26" s="289"/>
      <c r="C26" s="288" t="s">
        <v>1451</v>
      </c>
      <c r="D26" s="288"/>
      <c r="E26" s="288"/>
      <c r="F26" s="288"/>
      <c r="G26" s="288"/>
      <c r="H26" s="288"/>
      <c r="I26" s="288"/>
      <c r="J26" s="288"/>
      <c r="K26" s="286"/>
    </row>
    <row r="27" spans="2:11" s="1" customFormat="1" ht="15" customHeight="1">
      <c r="B27" s="289"/>
      <c r="C27" s="288"/>
      <c r="D27" s="288" t="s">
        <v>1452</v>
      </c>
      <c r="E27" s="288"/>
      <c r="F27" s="288"/>
      <c r="G27" s="288"/>
      <c r="H27" s="288"/>
      <c r="I27" s="288"/>
      <c r="J27" s="288"/>
      <c r="K27" s="286"/>
    </row>
    <row r="28" spans="2:11" s="1" customFormat="1" ht="15" customHeight="1">
      <c r="B28" s="289"/>
      <c r="C28" s="290"/>
      <c r="D28" s="288" t="s">
        <v>1453</v>
      </c>
      <c r="E28" s="288"/>
      <c r="F28" s="288"/>
      <c r="G28" s="288"/>
      <c r="H28" s="288"/>
      <c r="I28" s="288"/>
      <c r="J28" s="288"/>
      <c r="K28" s="286"/>
    </row>
    <row r="29" spans="2:11" s="1" customFormat="1" ht="12.75" customHeight="1">
      <c r="B29" s="289"/>
      <c r="C29" s="290"/>
      <c r="D29" s="290"/>
      <c r="E29" s="290"/>
      <c r="F29" s="290"/>
      <c r="G29" s="290"/>
      <c r="H29" s="290"/>
      <c r="I29" s="290"/>
      <c r="J29" s="290"/>
      <c r="K29" s="286"/>
    </row>
    <row r="30" spans="2:11" s="1" customFormat="1" ht="15" customHeight="1">
      <c r="B30" s="289"/>
      <c r="C30" s="290"/>
      <c r="D30" s="288" t="s">
        <v>1454</v>
      </c>
      <c r="E30" s="288"/>
      <c r="F30" s="288"/>
      <c r="G30" s="288"/>
      <c r="H30" s="288"/>
      <c r="I30" s="288"/>
      <c r="J30" s="288"/>
      <c r="K30" s="286"/>
    </row>
    <row r="31" spans="2:11" s="1" customFormat="1" ht="15" customHeight="1">
      <c r="B31" s="289"/>
      <c r="C31" s="290"/>
      <c r="D31" s="288" t="s">
        <v>1455</v>
      </c>
      <c r="E31" s="288"/>
      <c r="F31" s="288"/>
      <c r="G31" s="288"/>
      <c r="H31" s="288"/>
      <c r="I31" s="288"/>
      <c r="J31" s="288"/>
      <c r="K31" s="286"/>
    </row>
    <row r="32" spans="2:11" s="1" customFormat="1" ht="12.75" customHeight="1">
      <c r="B32" s="289"/>
      <c r="C32" s="290"/>
      <c r="D32" s="290"/>
      <c r="E32" s="290"/>
      <c r="F32" s="290"/>
      <c r="G32" s="290"/>
      <c r="H32" s="290"/>
      <c r="I32" s="290"/>
      <c r="J32" s="290"/>
      <c r="K32" s="286"/>
    </row>
    <row r="33" spans="2:11" s="1" customFormat="1" ht="15" customHeight="1">
      <c r="B33" s="289"/>
      <c r="C33" s="290"/>
      <c r="D33" s="288" t="s">
        <v>1456</v>
      </c>
      <c r="E33" s="288"/>
      <c r="F33" s="288"/>
      <c r="G33" s="288"/>
      <c r="H33" s="288"/>
      <c r="I33" s="288"/>
      <c r="J33" s="288"/>
      <c r="K33" s="286"/>
    </row>
    <row r="34" spans="2:11" s="1" customFormat="1" ht="15" customHeight="1">
      <c r="B34" s="289"/>
      <c r="C34" s="290"/>
      <c r="D34" s="288" t="s">
        <v>1457</v>
      </c>
      <c r="E34" s="288"/>
      <c r="F34" s="288"/>
      <c r="G34" s="288"/>
      <c r="H34" s="288"/>
      <c r="I34" s="288"/>
      <c r="J34" s="288"/>
      <c r="K34" s="286"/>
    </row>
    <row r="35" spans="2:11" s="1" customFormat="1" ht="15" customHeight="1">
      <c r="B35" s="289"/>
      <c r="C35" s="290"/>
      <c r="D35" s="288" t="s">
        <v>1458</v>
      </c>
      <c r="E35" s="288"/>
      <c r="F35" s="288"/>
      <c r="G35" s="288"/>
      <c r="H35" s="288"/>
      <c r="I35" s="288"/>
      <c r="J35" s="288"/>
      <c r="K35" s="286"/>
    </row>
    <row r="36" spans="2:11" s="1" customFormat="1" ht="15" customHeight="1">
      <c r="B36" s="289"/>
      <c r="C36" s="290"/>
      <c r="D36" s="288"/>
      <c r="E36" s="291" t="s">
        <v>119</v>
      </c>
      <c r="F36" s="288"/>
      <c r="G36" s="288" t="s">
        <v>1459</v>
      </c>
      <c r="H36" s="288"/>
      <c r="I36" s="288"/>
      <c r="J36" s="288"/>
      <c r="K36" s="286"/>
    </row>
    <row r="37" spans="2:11" s="1" customFormat="1" ht="30.75" customHeight="1">
      <c r="B37" s="289"/>
      <c r="C37" s="290"/>
      <c r="D37" s="288"/>
      <c r="E37" s="291" t="s">
        <v>1460</v>
      </c>
      <c r="F37" s="288"/>
      <c r="G37" s="288" t="s">
        <v>1461</v>
      </c>
      <c r="H37" s="288"/>
      <c r="I37" s="288"/>
      <c r="J37" s="288"/>
      <c r="K37" s="286"/>
    </row>
    <row r="38" spans="2:11" s="1" customFormat="1" ht="15" customHeight="1">
      <c r="B38" s="289"/>
      <c r="C38" s="290"/>
      <c r="D38" s="288"/>
      <c r="E38" s="291" t="s">
        <v>59</v>
      </c>
      <c r="F38" s="288"/>
      <c r="G38" s="288" t="s">
        <v>1462</v>
      </c>
      <c r="H38" s="288"/>
      <c r="I38" s="288"/>
      <c r="J38" s="288"/>
      <c r="K38" s="286"/>
    </row>
    <row r="39" spans="2:11" s="1" customFormat="1" ht="15" customHeight="1">
      <c r="B39" s="289"/>
      <c r="C39" s="290"/>
      <c r="D39" s="288"/>
      <c r="E39" s="291" t="s">
        <v>60</v>
      </c>
      <c r="F39" s="288"/>
      <c r="G39" s="288" t="s">
        <v>1463</v>
      </c>
      <c r="H39" s="288"/>
      <c r="I39" s="288"/>
      <c r="J39" s="288"/>
      <c r="K39" s="286"/>
    </row>
    <row r="40" spans="2:11" s="1" customFormat="1" ht="15" customHeight="1">
      <c r="B40" s="289"/>
      <c r="C40" s="290"/>
      <c r="D40" s="288"/>
      <c r="E40" s="291" t="s">
        <v>120</v>
      </c>
      <c r="F40" s="288"/>
      <c r="G40" s="288" t="s">
        <v>1464</v>
      </c>
      <c r="H40" s="288"/>
      <c r="I40" s="288"/>
      <c r="J40" s="288"/>
      <c r="K40" s="286"/>
    </row>
    <row r="41" spans="2:11" s="1" customFormat="1" ht="15" customHeight="1">
      <c r="B41" s="289"/>
      <c r="C41" s="290"/>
      <c r="D41" s="288"/>
      <c r="E41" s="291" t="s">
        <v>121</v>
      </c>
      <c r="F41" s="288"/>
      <c r="G41" s="288" t="s">
        <v>1465</v>
      </c>
      <c r="H41" s="288"/>
      <c r="I41" s="288"/>
      <c r="J41" s="288"/>
      <c r="K41" s="286"/>
    </row>
    <row r="42" spans="2:11" s="1" customFormat="1" ht="15" customHeight="1">
      <c r="B42" s="289"/>
      <c r="C42" s="290"/>
      <c r="D42" s="288"/>
      <c r="E42" s="291" t="s">
        <v>1466</v>
      </c>
      <c r="F42" s="288"/>
      <c r="G42" s="288" t="s">
        <v>1467</v>
      </c>
      <c r="H42" s="288"/>
      <c r="I42" s="288"/>
      <c r="J42" s="288"/>
      <c r="K42" s="286"/>
    </row>
    <row r="43" spans="2:11" s="1" customFormat="1" ht="15" customHeight="1">
      <c r="B43" s="289"/>
      <c r="C43" s="290"/>
      <c r="D43" s="288"/>
      <c r="E43" s="291"/>
      <c r="F43" s="288"/>
      <c r="G43" s="288" t="s">
        <v>1468</v>
      </c>
      <c r="H43" s="288"/>
      <c r="I43" s="288"/>
      <c r="J43" s="288"/>
      <c r="K43" s="286"/>
    </row>
    <row r="44" spans="2:11" s="1" customFormat="1" ht="15" customHeight="1">
      <c r="B44" s="289"/>
      <c r="C44" s="290"/>
      <c r="D44" s="288"/>
      <c r="E44" s="291" t="s">
        <v>1469</v>
      </c>
      <c r="F44" s="288"/>
      <c r="G44" s="288" t="s">
        <v>1470</v>
      </c>
      <c r="H44" s="288"/>
      <c r="I44" s="288"/>
      <c r="J44" s="288"/>
      <c r="K44" s="286"/>
    </row>
    <row r="45" spans="2:11" s="1" customFormat="1" ht="15" customHeight="1">
      <c r="B45" s="289"/>
      <c r="C45" s="290"/>
      <c r="D45" s="288"/>
      <c r="E45" s="291" t="s">
        <v>123</v>
      </c>
      <c r="F45" s="288"/>
      <c r="G45" s="288" t="s">
        <v>1471</v>
      </c>
      <c r="H45" s="288"/>
      <c r="I45" s="288"/>
      <c r="J45" s="288"/>
      <c r="K45" s="286"/>
    </row>
    <row r="46" spans="2:11" s="1" customFormat="1" ht="12.75" customHeight="1">
      <c r="B46" s="289"/>
      <c r="C46" s="290"/>
      <c r="D46" s="288"/>
      <c r="E46" s="288"/>
      <c r="F46" s="288"/>
      <c r="G46" s="288"/>
      <c r="H46" s="288"/>
      <c r="I46" s="288"/>
      <c r="J46" s="288"/>
      <c r="K46" s="286"/>
    </row>
    <row r="47" spans="2:11" s="1" customFormat="1" ht="15" customHeight="1">
      <c r="B47" s="289"/>
      <c r="C47" s="290"/>
      <c r="D47" s="288" t="s">
        <v>1472</v>
      </c>
      <c r="E47" s="288"/>
      <c r="F47" s="288"/>
      <c r="G47" s="288"/>
      <c r="H47" s="288"/>
      <c r="I47" s="288"/>
      <c r="J47" s="288"/>
      <c r="K47" s="286"/>
    </row>
    <row r="48" spans="2:11" s="1" customFormat="1" ht="15" customHeight="1">
      <c r="B48" s="289"/>
      <c r="C48" s="290"/>
      <c r="D48" s="290"/>
      <c r="E48" s="288" t="s">
        <v>1473</v>
      </c>
      <c r="F48" s="288"/>
      <c r="G48" s="288"/>
      <c r="H48" s="288"/>
      <c r="I48" s="288"/>
      <c r="J48" s="288"/>
      <c r="K48" s="286"/>
    </row>
    <row r="49" spans="2:11" s="1" customFormat="1" ht="15" customHeight="1">
      <c r="B49" s="289"/>
      <c r="C49" s="290"/>
      <c r="D49" s="290"/>
      <c r="E49" s="288" t="s">
        <v>1474</v>
      </c>
      <c r="F49" s="288"/>
      <c r="G49" s="288"/>
      <c r="H49" s="288"/>
      <c r="I49" s="288"/>
      <c r="J49" s="288"/>
      <c r="K49" s="286"/>
    </row>
    <row r="50" spans="2:11" s="1" customFormat="1" ht="15" customHeight="1">
      <c r="B50" s="289"/>
      <c r="C50" s="290"/>
      <c r="D50" s="290"/>
      <c r="E50" s="288" t="s">
        <v>1475</v>
      </c>
      <c r="F50" s="288"/>
      <c r="G50" s="288"/>
      <c r="H50" s="288"/>
      <c r="I50" s="288"/>
      <c r="J50" s="288"/>
      <c r="K50" s="286"/>
    </row>
    <row r="51" spans="2:11" s="1" customFormat="1" ht="15" customHeight="1">
      <c r="B51" s="289"/>
      <c r="C51" s="290"/>
      <c r="D51" s="288" t="s">
        <v>1476</v>
      </c>
      <c r="E51" s="288"/>
      <c r="F51" s="288"/>
      <c r="G51" s="288"/>
      <c r="H51" s="288"/>
      <c r="I51" s="288"/>
      <c r="J51" s="288"/>
      <c r="K51" s="286"/>
    </row>
    <row r="52" spans="2:11" s="1" customFormat="1" ht="25.5" customHeight="1">
      <c r="B52" s="284"/>
      <c r="C52" s="285" t="s">
        <v>1477</v>
      </c>
      <c r="D52" s="285"/>
      <c r="E52" s="285"/>
      <c r="F52" s="285"/>
      <c r="G52" s="285"/>
      <c r="H52" s="285"/>
      <c r="I52" s="285"/>
      <c r="J52" s="285"/>
      <c r="K52" s="286"/>
    </row>
    <row r="53" spans="2:11" s="1" customFormat="1" ht="5.25" customHeight="1">
      <c r="B53" s="284"/>
      <c r="C53" s="287"/>
      <c r="D53" s="287"/>
      <c r="E53" s="287"/>
      <c r="F53" s="287"/>
      <c r="G53" s="287"/>
      <c r="H53" s="287"/>
      <c r="I53" s="287"/>
      <c r="J53" s="287"/>
      <c r="K53" s="286"/>
    </row>
    <row r="54" spans="2:11" s="1" customFormat="1" ht="15" customHeight="1">
      <c r="B54" s="284"/>
      <c r="C54" s="288" t="s">
        <v>1478</v>
      </c>
      <c r="D54" s="288"/>
      <c r="E54" s="288"/>
      <c r="F54" s="288"/>
      <c r="G54" s="288"/>
      <c r="H54" s="288"/>
      <c r="I54" s="288"/>
      <c r="J54" s="288"/>
      <c r="K54" s="286"/>
    </row>
    <row r="55" spans="2:11" s="1" customFormat="1" ht="15" customHeight="1">
      <c r="B55" s="284"/>
      <c r="C55" s="288" t="s">
        <v>1479</v>
      </c>
      <c r="D55" s="288"/>
      <c r="E55" s="288"/>
      <c r="F55" s="288"/>
      <c r="G55" s="288"/>
      <c r="H55" s="288"/>
      <c r="I55" s="288"/>
      <c r="J55" s="288"/>
      <c r="K55" s="286"/>
    </row>
    <row r="56" spans="2:11" s="1" customFormat="1" ht="12.75" customHeight="1">
      <c r="B56" s="284"/>
      <c r="C56" s="288"/>
      <c r="D56" s="288"/>
      <c r="E56" s="288"/>
      <c r="F56" s="288"/>
      <c r="G56" s="288"/>
      <c r="H56" s="288"/>
      <c r="I56" s="288"/>
      <c r="J56" s="288"/>
      <c r="K56" s="286"/>
    </row>
    <row r="57" spans="2:11" s="1" customFormat="1" ht="15" customHeight="1">
      <c r="B57" s="284"/>
      <c r="C57" s="288" t="s">
        <v>1480</v>
      </c>
      <c r="D57" s="288"/>
      <c r="E57" s="288"/>
      <c r="F57" s="288"/>
      <c r="G57" s="288"/>
      <c r="H57" s="288"/>
      <c r="I57" s="288"/>
      <c r="J57" s="288"/>
      <c r="K57" s="286"/>
    </row>
    <row r="58" spans="2:11" s="1" customFormat="1" ht="15" customHeight="1">
      <c r="B58" s="284"/>
      <c r="C58" s="290"/>
      <c r="D58" s="288" t="s">
        <v>1481</v>
      </c>
      <c r="E58" s="288"/>
      <c r="F58" s="288"/>
      <c r="G58" s="288"/>
      <c r="H58" s="288"/>
      <c r="I58" s="288"/>
      <c r="J58" s="288"/>
      <c r="K58" s="286"/>
    </row>
    <row r="59" spans="2:11" s="1" customFormat="1" ht="15" customHeight="1">
      <c r="B59" s="284"/>
      <c r="C59" s="290"/>
      <c r="D59" s="288" t="s">
        <v>1482</v>
      </c>
      <c r="E59" s="288"/>
      <c r="F59" s="288"/>
      <c r="G59" s="288"/>
      <c r="H59" s="288"/>
      <c r="I59" s="288"/>
      <c r="J59" s="288"/>
      <c r="K59" s="286"/>
    </row>
    <row r="60" spans="2:11" s="1" customFormat="1" ht="15" customHeight="1">
      <c r="B60" s="284"/>
      <c r="C60" s="290"/>
      <c r="D60" s="288" t="s">
        <v>1483</v>
      </c>
      <c r="E60" s="288"/>
      <c r="F60" s="288"/>
      <c r="G60" s="288"/>
      <c r="H60" s="288"/>
      <c r="I60" s="288"/>
      <c r="J60" s="288"/>
      <c r="K60" s="286"/>
    </row>
    <row r="61" spans="2:11" s="1" customFormat="1" ht="15" customHeight="1">
      <c r="B61" s="284"/>
      <c r="C61" s="290"/>
      <c r="D61" s="288" t="s">
        <v>1484</v>
      </c>
      <c r="E61" s="288"/>
      <c r="F61" s="288"/>
      <c r="G61" s="288"/>
      <c r="H61" s="288"/>
      <c r="I61" s="288"/>
      <c r="J61" s="288"/>
      <c r="K61" s="286"/>
    </row>
    <row r="62" spans="2:11" s="1" customFormat="1" ht="15" customHeight="1">
      <c r="B62" s="284"/>
      <c r="C62" s="290"/>
      <c r="D62" s="293" t="s">
        <v>1485</v>
      </c>
      <c r="E62" s="293"/>
      <c r="F62" s="293"/>
      <c r="G62" s="293"/>
      <c r="H62" s="293"/>
      <c r="I62" s="293"/>
      <c r="J62" s="293"/>
      <c r="K62" s="286"/>
    </row>
    <row r="63" spans="2:11" s="1" customFormat="1" ht="15" customHeight="1">
      <c r="B63" s="284"/>
      <c r="C63" s="290"/>
      <c r="D63" s="288" t="s">
        <v>1486</v>
      </c>
      <c r="E63" s="288"/>
      <c r="F63" s="288"/>
      <c r="G63" s="288"/>
      <c r="H63" s="288"/>
      <c r="I63" s="288"/>
      <c r="J63" s="288"/>
      <c r="K63" s="286"/>
    </row>
    <row r="64" spans="2:11" s="1" customFormat="1" ht="12.75" customHeight="1">
      <c r="B64" s="284"/>
      <c r="C64" s="290"/>
      <c r="D64" s="290"/>
      <c r="E64" s="294"/>
      <c r="F64" s="290"/>
      <c r="G64" s="290"/>
      <c r="H64" s="290"/>
      <c r="I64" s="290"/>
      <c r="J64" s="290"/>
      <c r="K64" s="286"/>
    </row>
    <row r="65" spans="2:11" s="1" customFormat="1" ht="15" customHeight="1">
      <c r="B65" s="284"/>
      <c r="C65" s="290"/>
      <c r="D65" s="288" t="s">
        <v>1487</v>
      </c>
      <c r="E65" s="288"/>
      <c r="F65" s="288"/>
      <c r="G65" s="288"/>
      <c r="H65" s="288"/>
      <c r="I65" s="288"/>
      <c r="J65" s="288"/>
      <c r="K65" s="286"/>
    </row>
    <row r="66" spans="2:11" s="1" customFormat="1" ht="15" customHeight="1">
      <c r="B66" s="284"/>
      <c r="C66" s="290"/>
      <c r="D66" s="293" t="s">
        <v>1488</v>
      </c>
      <c r="E66" s="293"/>
      <c r="F66" s="293"/>
      <c r="G66" s="293"/>
      <c r="H66" s="293"/>
      <c r="I66" s="293"/>
      <c r="J66" s="293"/>
      <c r="K66" s="286"/>
    </row>
    <row r="67" spans="2:11" s="1" customFormat="1" ht="15" customHeight="1">
      <c r="B67" s="284"/>
      <c r="C67" s="290"/>
      <c r="D67" s="288" t="s">
        <v>1489</v>
      </c>
      <c r="E67" s="288"/>
      <c r="F67" s="288"/>
      <c r="G67" s="288"/>
      <c r="H67" s="288"/>
      <c r="I67" s="288"/>
      <c r="J67" s="288"/>
      <c r="K67" s="286"/>
    </row>
    <row r="68" spans="2:11" s="1" customFormat="1" ht="15" customHeight="1">
      <c r="B68" s="284"/>
      <c r="C68" s="290"/>
      <c r="D68" s="288" t="s">
        <v>1490</v>
      </c>
      <c r="E68" s="288"/>
      <c r="F68" s="288"/>
      <c r="G68" s="288"/>
      <c r="H68" s="288"/>
      <c r="I68" s="288"/>
      <c r="J68" s="288"/>
      <c r="K68" s="286"/>
    </row>
    <row r="69" spans="2:11" s="1" customFormat="1" ht="15" customHeight="1">
      <c r="B69" s="284"/>
      <c r="C69" s="290"/>
      <c r="D69" s="288" t="s">
        <v>1491</v>
      </c>
      <c r="E69" s="288"/>
      <c r="F69" s="288"/>
      <c r="G69" s="288"/>
      <c r="H69" s="288"/>
      <c r="I69" s="288"/>
      <c r="J69" s="288"/>
      <c r="K69" s="286"/>
    </row>
    <row r="70" spans="2:11" s="1" customFormat="1" ht="15" customHeight="1">
      <c r="B70" s="284"/>
      <c r="C70" s="290"/>
      <c r="D70" s="288" t="s">
        <v>1492</v>
      </c>
      <c r="E70" s="288"/>
      <c r="F70" s="288"/>
      <c r="G70" s="288"/>
      <c r="H70" s="288"/>
      <c r="I70" s="288"/>
      <c r="J70" s="288"/>
      <c r="K70" s="286"/>
    </row>
    <row r="71" spans="2:11" s="1" customFormat="1" ht="12.75" customHeight="1">
      <c r="B71" s="295"/>
      <c r="C71" s="296"/>
      <c r="D71" s="296"/>
      <c r="E71" s="296"/>
      <c r="F71" s="296"/>
      <c r="G71" s="296"/>
      <c r="H71" s="296"/>
      <c r="I71" s="296"/>
      <c r="J71" s="296"/>
      <c r="K71" s="297"/>
    </row>
    <row r="72" spans="2:11" s="1" customFormat="1" ht="18.75" customHeight="1">
      <c r="B72" s="298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s="1" customFormat="1" ht="18.75" customHeight="1">
      <c r="B73" s="299"/>
      <c r="C73" s="299"/>
      <c r="D73" s="299"/>
      <c r="E73" s="299"/>
      <c r="F73" s="299"/>
      <c r="G73" s="299"/>
      <c r="H73" s="299"/>
      <c r="I73" s="299"/>
      <c r="J73" s="299"/>
      <c r="K73" s="299"/>
    </row>
    <row r="74" spans="2:11" s="1" customFormat="1" ht="7.5" customHeight="1">
      <c r="B74" s="300"/>
      <c r="C74" s="301"/>
      <c r="D74" s="301"/>
      <c r="E74" s="301"/>
      <c r="F74" s="301"/>
      <c r="G74" s="301"/>
      <c r="H74" s="301"/>
      <c r="I74" s="301"/>
      <c r="J74" s="301"/>
      <c r="K74" s="302"/>
    </row>
    <row r="75" spans="2:11" s="1" customFormat="1" ht="45" customHeight="1">
      <c r="B75" s="303"/>
      <c r="C75" s="304" t="s">
        <v>1493</v>
      </c>
      <c r="D75" s="304"/>
      <c r="E75" s="304"/>
      <c r="F75" s="304"/>
      <c r="G75" s="304"/>
      <c r="H75" s="304"/>
      <c r="I75" s="304"/>
      <c r="J75" s="304"/>
      <c r="K75" s="305"/>
    </row>
    <row r="76" spans="2:11" s="1" customFormat="1" ht="17.25" customHeight="1">
      <c r="B76" s="303"/>
      <c r="C76" s="306" t="s">
        <v>1494</v>
      </c>
      <c r="D76" s="306"/>
      <c r="E76" s="306"/>
      <c r="F76" s="306" t="s">
        <v>1495</v>
      </c>
      <c r="G76" s="307"/>
      <c r="H76" s="306" t="s">
        <v>60</v>
      </c>
      <c r="I76" s="306" t="s">
        <v>63</v>
      </c>
      <c r="J76" s="306" t="s">
        <v>1496</v>
      </c>
      <c r="K76" s="305"/>
    </row>
    <row r="77" spans="2:11" s="1" customFormat="1" ht="17.25" customHeight="1">
      <c r="B77" s="303"/>
      <c r="C77" s="308" t="s">
        <v>1497</v>
      </c>
      <c r="D77" s="308"/>
      <c r="E77" s="308"/>
      <c r="F77" s="309" t="s">
        <v>1498</v>
      </c>
      <c r="G77" s="310"/>
      <c r="H77" s="308"/>
      <c r="I77" s="308"/>
      <c r="J77" s="308" t="s">
        <v>1499</v>
      </c>
      <c r="K77" s="305"/>
    </row>
    <row r="78" spans="2:11" s="1" customFormat="1" ht="5.25" customHeight="1">
      <c r="B78" s="303"/>
      <c r="C78" s="311"/>
      <c r="D78" s="311"/>
      <c r="E78" s="311"/>
      <c r="F78" s="311"/>
      <c r="G78" s="312"/>
      <c r="H78" s="311"/>
      <c r="I78" s="311"/>
      <c r="J78" s="311"/>
      <c r="K78" s="305"/>
    </row>
    <row r="79" spans="2:11" s="1" customFormat="1" ht="15" customHeight="1">
      <c r="B79" s="303"/>
      <c r="C79" s="291" t="s">
        <v>59</v>
      </c>
      <c r="D79" s="313"/>
      <c r="E79" s="313"/>
      <c r="F79" s="314" t="s">
        <v>1500</v>
      </c>
      <c r="G79" s="315"/>
      <c r="H79" s="291" t="s">
        <v>1501</v>
      </c>
      <c r="I79" s="291" t="s">
        <v>1502</v>
      </c>
      <c r="J79" s="291">
        <v>20</v>
      </c>
      <c r="K79" s="305"/>
    </row>
    <row r="80" spans="2:11" s="1" customFormat="1" ht="15" customHeight="1">
      <c r="B80" s="303"/>
      <c r="C80" s="291" t="s">
        <v>1503</v>
      </c>
      <c r="D80" s="291"/>
      <c r="E80" s="291"/>
      <c r="F80" s="314" t="s">
        <v>1500</v>
      </c>
      <c r="G80" s="315"/>
      <c r="H80" s="291" t="s">
        <v>1504</v>
      </c>
      <c r="I80" s="291" t="s">
        <v>1502</v>
      </c>
      <c r="J80" s="291">
        <v>120</v>
      </c>
      <c r="K80" s="305"/>
    </row>
    <row r="81" spans="2:11" s="1" customFormat="1" ht="15" customHeight="1">
      <c r="B81" s="316"/>
      <c r="C81" s="291" t="s">
        <v>1505</v>
      </c>
      <c r="D81" s="291"/>
      <c r="E81" s="291"/>
      <c r="F81" s="314" t="s">
        <v>1506</v>
      </c>
      <c r="G81" s="315"/>
      <c r="H81" s="291" t="s">
        <v>1507</v>
      </c>
      <c r="I81" s="291" t="s">
        <v>1502</v>
      </c>
      <c r="J81" s="291">
        <v>50</v>
      </c>
      <c r="K81" s="305"/>
    </row>
    <row r="82" spans="2:11" s="1" customFormat="1" ht="15" customHeight="1">
      <c r="B82" s="316"/>
      <c r="C82" s="291" t="s">
        <v>1508</v>
      </c>
      <c r="D82" s="291"/>
      <c r="E82" s="291"/>
      <c r="F82" s="314" t="s">
        <v>1500</v>
      </c>
      <c r="G82" s="315"/>
      <c r="H82" s="291" t="s">
        <v>1509</v>
      </c>
      <c r="I82" s="291" t="s">
        <v>1510</v>
      </c>
      <c r="J82" s="291"/>
      <c r="K82" s="305"/>
    </row>
    <row r="83" spans="2:11" s="1" customFormat="1" ht="15" customHeight="1">
      <c r="B83" s="316"/>
      <c r="C83" s="317" t="s">
        <v>1511</v>
      </c>
      <c r="D83" s="317"/>
      <c r="E83" s="317"/>
      <c r="F83" s="318" t="s">
        <v>1506</v>
      </c>
      <c r="G83" s="317"/>
      <c r="H83" s="317" t="s">
        <v>1512</v>
      </c>
      <c r="I83" s="317" t="s">
        <v>1502</v>
      </c>
      <c r="J83" s="317">
        <v>15</v>
      </c>
      <c r="K83" s="305"/>
    </row>
    <row r="84" spans="2:11" s="1" customFormat="1" ht="15" customHeight="1">
      <c r="B84" s="316"/>
      <c r="C84" s="317" t="s">
        <v>1513</v>
      </c>
      <c r="D84" s="317"/>
      <c r="E84" s="317"/>
      <c r="F84" s="318" t="s">
        <v>1506</v>
      </c>
      <c r="G84" s="317"/>
      <c r="H84" s="317" t="s">
        <v>1514</v>
      </c>
      <c r="I84" s="317" t="s">
        <v>1502</v>
      </c>
      <c r="J84" s="317">
        <v>15</v>
      </c>
      <c r="K84" s="305"/>
    </row>
    <row r="85" spans="2:11" s="1" customFormat="1" ht="15" customHeight="1">
      <c r="B85" s="316"/>
      <c r="C85" s="317" t="s">
        <v>1515</v>
      </c>
      <c r="D85" s="317"/>
      <c r="E85" s="317"/>
      <c r="F85" s="318" t="s">
        <v>1506</v>
      </c>
      <c r="G85" s="317"/>
      <c r="H85" s="317" t="s">
        <v>1516</v>
      </c>
      <c r="I85" s="317" t="s">
        <v>1502</v>
      </c>
      <c r="J85" s="317">
        <v>20</v>
      </c>
      <c r="K85" s="305"/>
    </row>
    <row r="86" spans="2:11" s="1" customFormat="1" ht="15" customHeight="1">
      <c r="B86" s="316"/>
      <c r="C86" s="317" t="s">
        <v>1517</v>
      </c>
      <c r="D86" s="317"/>
      <c r="E86" s="317"/>
      <c r="F86" s="318" t="s">
        <v>1506</v>
      </c>
      <c r="G86" s="317"/>
      <c r="H86" s="317" t="s">
        <v>1518</v>
      </c>
      <c r="I86" s="317" t="s">
        <v>1502</v>
      </c>
      <c r="J86" s="317">
        <v>20</v>
      </c>
      <c r="K86" s="305"/>
    </row>
    <row r="87" spans="2:11" s="1" customFormat="1" ht="15" customHeight="1">
      <c r="B87" s="316"/>
      <c r="C87" s="291" t="s">
        <v>1519</v>
      </c>
      <c r="D87" s="291"/>
      <c r="E87" s="291"/>
      <c r="F87" s="314" t="s">
        <v>1506</v>
      </c>
      <c r="G87" s="315"/>
      <c r="H87" s="291" t="s">
        <v>1520</v>
      </c>
      <c r="I87" s="291" t="s">
        <v>1502</v>
      </c>
      <c r="J87" s="291">
        <v>50</v>
      </c>
      <c r="K87" s="305"/>
    </row>
    <row r="88" spans="2:11" s="1" customFormat="1" ht="15" customHeight="1">
      <c r="B88" s="316"/>
      <c r="C88" s="291" t="s">
        <v>1521</v>
      </c>
      <c r="D88" s="291"/>
      <c r="E88" s="291"/>
      <c r="F88" s="314" t="s">
        <v>1506</v>
      </c>
      <c r="G88" s="315"/>
      <c r="H88" s="291" t="s">
        <v>1522</v>
      </c>
      <c r="I88" s="291" t="s">
        <v>1502</v>
      </c>
      <c r="J88" s="291">
        <v>20</v>
      </c>
      <c r="K88" s="305"/>
    </row>
    <row r="89" spans="2:11" s="1" customFormat="1" ht="15" customHeight="1">
      <c r="B89" s="316"/>
      <c r="C89" s="291" t="s">
        <v>1523</v>
      </c>
      <c r="D89" s="291"/>
      <c r="E89" s="291"/>
      <c r="F89" s="314" t="s">
        <v>1506</v>
      </c>
      <c r="G89" s="315"/>
      <c r="H89" s="291" t="s">
        <v>1524</v>
      </c>
      <c r="I89" s="291" t="s">
        <v>1502</v>
      </c>
      <c r="J89" s="291">
        <v>20</v>
      </c>
      <c r="K89" s="305"/>
    </row>
    <row r="90" spans="2:11" s="1" customFormat="1" ht="15" customHeight="1">
      <c r="B90" s="316"/>
      <c r="C90" s="291" t="s">
        <v>1525</v>
      </c>
      <c r="D90" s="291"/>
      <c r="E90" s="291"/>
      <c r="F90" s="314" t="s">
        <v>1506</v>
      </c>
      <c r="G90" s="315"/>
      <c r="H90" s="291" t="s">
        <v>1526</v>
      </c>
      <c r="I90" s="291" t="s">
        <v>1502</v>
      </c>
      <c r="J90" s="291">
        <v>50</v>
      </c>
      <c r="K90" s="305"/>
    </row>
    <row r="91" spans="2:11" s="1" customFormat="1" ht="15" customHeight="1">
      <c r="B91" s="316"/>
      <c r="C91" s="291" t="s">
        <v>1527</v>
      </c>
      <c r="D91" s="291"/>
      <c r="E91" s="291"/>
      <c r="F91" s="314" t="s">
        <v>1506</v>
      </c>
      <c r="G91" s="315"/>
      <c r="H91" s="291" t="s">
        <v>1527</v>
      </c>
      <c r="I91" s="291" t="s">
        <v>1502</v>
      </c>
      <c r="J91" s="291">
        <v>50</v>
      </c>
      <c r="K91" s="305"/>
    </row>
    <row r="92" spans="2:11" s="1" customFormat="1" ht="15" customHeight="1">
      <c r="B92" s="316"/>
      <c r="C92" s="291" t="s">
        <v>1528</v>
      </c>
      <c r="D92" s="291"/>
      <c r="E92" s="291"/>
      <c r="F92" s="314" t="s">
        <v>1506</v>
      </c>
      <c r="G92" s="315"/>
      <c r="H92" s="291" t="s">
        <v>1529</v>
      </c>
      <c r="I92" s="291" t="s">
        <v>1502</v>
      </c>
      <c r="J92" s="291">
        <v>255</v>
      </c>
      <c r="K92" s="305"/>
    </row>
    <row r="93" spans="2:11" s="1" customFormat="1" ht="15" customHeight="1">
      <c r="B93" s="316"/>
      <c r="C93" s="291" t="s">
        <v>1530</v>
      </c>
      <c r="D93" s="291"/>
      <c r="E93" s="291"/>
      <c r="F93" s="314" t="s">
        <v>1500</v>
      </c>
      <c r="G93" s="315"/>
      <c r="H93" s="291" t="s">
        <v>1531</v>
      </c>
      <c r="I93" s="291" t="s">
        <v>1532</v>
      </c>
      <c r="J93" s="291"/>
      <c r="K93" s="305"/>
    </row>
    <row r="94" spans="2:11" s="1" customFormat="1" ht="15" customHeight="1">
      <c r="B94" s="316"/>
      <c r="C94" s="291" t="s">
        <v>1533</v>
      </c>
      <c r="D94" s="291"/>
      <c r="E94" s="291"/>
      <c r="F94" s="314" t="s">
        <v>1500</v>
      </c>
      <c r="G94" s="315"/>
      <c r="H94" s="291" t="s">
        <v>1534</v>
      </c>
      <c r="I94" s="291" t="s">
        <v>1535</v>
      </c>
      <c r="J94" s="291"/>
      <c r="K94" s="305"/>
    </row>
    <row r="95" spans="2:11" s="1" customFormat="1" ht="15" customHeight="1">
      <c r="B95" s="316"/>
      <c r="C95" s="291" t="s">
        <v>1536</v>
      </c>
      <c r="D95" s="291"/>
      <c r="E95" s="291"/>
      <c r="F95" s="314" t="s">
        <v>1500</v>
      </c>
      <c r="G95" s="315"/>
      <c r="H95" s="291" t="s">
        <v>1536</v>
      </c>
      <c r="I95" s="291" t="s">
        <v>1535</v>
      </c>
      <c r="J95" s="291"/>
      <c r="K95" s="305"/>
    </row>
    <row r="96" spans="2:11" s="1" customFormat="1" ht="15" customHeight="1">
      <c r="B96" s="316"/>
      <c r="C96" s="291" t="s">
        <v>44</v>
      </c>
      <c r="D96" s="291"/>
      <c r="E96" s="291"/>
      <c r="F96" s="314" t="s">
        <v>1500</v>
      </c>
      <c r="G96" s="315"/>
      <c r="H96" s="291" t="s">
        <v>1537</v>
      </c>
      <c r="I96" s="291" t="s">
        <v>1535</v>
      </c>
      <c r="J96" s="291"/>
      <c r="K96" s="305"/>
    </row>
    <row r="97" spans="2:11" s="1" customFormat="1" ht="15" customHeight="1">
      <c r="B97" s="316"/>
      <c r="C97" s="291" t="s">
        <v>54</v>
      </c>
      <c r="D97" s="291"/>
      <c r="E97" s="291"/>
      <c r="F97" s="314" t="s">
        <v>1500</v>
      </c>
      <c r="G97" s="315"/>
      <c r="H97" s="291" t="s">
        <v>1538</v>
      </c>
      <c r="I97" s="291" t="s">
        <v>1535</v>
      </c>
      <c r="J97" s="291"/>
      <c r="K97" s="305"/>
    </row>
    <row r="98" spans="2:11" s="1" customFormat="1" ht="15" customHeight="1">
      <c r="B98" s="319"/>
      <c r="C98" s="320"/>
      <c r="D98" s="320"/>
      <c r="E98" s="320"/>
      <c r="F98" s="320"/>
      <c r="G98" s="320"/>
      <c r="H98" s="320"/>
      <c r="I98" s="320"/>
      <c r="J98" s="320"/>
      <c r="K98" s="321"/>
    </row>
    <row r="99" spans="2:11" s="1" customFormat="1" ht="18.7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2"/>
    </row>
    <row r="100" spans="2:11" s="1" customFormat="1" ht="18.75" customHeight="1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</row>
    <row r="101" spans="2:11" s="1" customFormat="1" ht="7.5" customHeight="1">
      <c r="B101" s="300"/>
      <c r="C101" s="301"/>
      <c r="D101" s="301"/>
      <c r="E101" s="301"/>
      <c r="F101" s="301"/>
      <c r="G101" s="301"/>
      <c r="H101" s="301"/>
      <c r="I101" s="301"/>
      <c r="J101" s="301"/>
      <c r="K101" s="302"/>
    </row>
    <row r="102" spans="2:11" s="1" customFormat="1" ht="45" customHeight="1">
      <c r="B102" s="303"/>
      <c r="C102" s="304" t="s">
        <v>1539</v>
      </c>
      <c r="D102" s="304"/>
      <c r="E102" s="304"/>
      <c r="F102" s="304"/>
      <c r="G102" s="304"/>
      <c r="H102" s="304"/>
      <c r="I102" s="304"/>
      <c r="J102" s="304"/>
      <c r="K102" s="305"/>
    </row>
    <row r="103" spans="2:11" s="1" customFormat="1" ht="17.25" customHeight="1">
      <c r="B103" s="303"/>
      <c r="C103" s="306" t="s">
        <v>1494</v>
      </c>
      <c r="D103" s="306"/>
      <c r="E103" s="306"/>
      <c r="F103" s="306" t="s">
        <v>1495</v>
      </c>
      <c r="G103" s="307"/>
      <c r="H103" s="306" t="s">
        <v>60</v>
      </c>
      <c r="I103" s="306" t="s">
        <v>63</v>
      </c>
      <c r="J103" s="306" t="s">
        <v>1496</v>
      </c>
      <c r="K103" s="305"/>
    </row>
    <row r="104" spans="2:11" s="1" customFormat="1" ht="17.25" customHeight="1">
      <c r="B104" s="303"/>
      <c r="C104" s="308" t="s">
        <v>1497</v>
      </c>
      <c r="D104" s="308"/>
      <c r="E104" s="308"/>
      <c r="F104" s="309" t="s">
        <v>1498</v>
      </c>
      <c r="G104" s="310"/>
      <c r="H104" s="308"/>
      <c r="I104" s="308"/>
      <c r="J104" s="308" t="s">
        <v>1499</v>
      </c>
      <c r="K104" s="305"/>
    </row>
    <row r="105" spans="2:11" s="1" customFormat="1" ht="5.25" customHeight="1">
      <c r="B105" s="303"/>
      <c r="C105" s="306"/>
      <c r="D105" s="306"/>
      <c r="E105" s="306"/>
      <c r="F105" s="306"/>
      <c r="G105" s="324"/>
      <c r="H105" s="306"/>
      <c r="I105" s="306"/>
      <c r="J105" s="306"/>
      <c r="K105" s="305"/>
    </row>
    <row r="106" spans="2:11" s="1" customFormat="1" ht="15" customHeight="1">
      <c r="B106" s="303"/>
      <c r="C106" s="291" t="s">
        <v>59</v>
      </c>
      <c r="D106" s="313"/>
      <c r="E106" s="313"/>
      <c r="F106" s="314" t="s">
        <v>1500</v>
      </c>
      <c r="G106" s="291"/>
      <c r="H106" s="291" t="s">
        <v>1540</v>
      </c>
      <c r="I106" s="291" t="s">
        <v>1502</v>
      </c>
      <c r="J106" s="291">
        <v>20</v>
      </c>
      <c r="K106" s="305"/>
    </row>
    <row r="107" spans="2:11" s="1" customFormat="1" ht="15" customHeight="1">
      <c r="B107" s="303"/>
      <c r="C107" s="291" t="s">
        <v>1503</v>
      </c>
      <c r="D107" s="291"/>
      <c r="E107" s="291"/>
      <c r="F107" s="314" t="s">
        <v>1500</v>
      </c>
      <c r="G107" s="291"/>
      <c r="H107" s="291" t="s">
        <v>1540</v>
      </c>
      <c r="I107" s="291" t="s">
        <v>1502</v>
      </c>
      <c r="J107" s="291">
        <v>120</v>
      </c>
      <c r="K107" s="305"/>
    </row>
    <row r="108" spans="2:11" s="1" customFormat="1" ht="15" customHeight="1">
      <c r="B108" s="316"/>
      <c r="C108" s="291" t="s">
        <v>1505</v>
      </c>
      <c r="D108" s="291"/>
      <c r="E108" s="291"/>
      <c r="F108" s="314" t="s">
        <v>1506</v>
      </c>
      <c r="G108" s="291"/>
      <c r="H108" s="291" t="s">
        <v>1540</v>
      </c>
      <c r="I108" s="291" t="s">
        <v>1502</v>
      </c>
      <c r="J108" s="291">
        <v>50</v>
      </c>
      <c r="K108" s="305"/>
    </row>
    <row r="109" spans="2:11" s="1" customFormat="1" ht="15" customHeight="1">
      <c r="B109" s="316"/>
      <c r="C109" s="291" t="s">
        <v>1508</v>
      </c>
      <c r="D109" s="291"/>
      <c r="E109" s="291"/>
      <c r="F109" s="314" t="s">
        <v>1500</v>
      </c>
      <c r="G109" s="291"/>
      <c r="H109" s="291" t="s">
        <v>1540</v>
      </c>
      <c r="I109" s="291" t="s">
        <v>1510</v>
      </c>
      <c r="J109" s="291"/>
      <c r="K109" s="305"/>
    </row>
    <row r="110" spans="2:11" s="1" customFormat="1" ht="15" customHeight="1">
      <c r="B110" s="316"/>
      <c r="C110" s="291" t="s">
        <v>1519</v>
      </c>
      <c r="D110" s="291"/>
      <c r="E110" s="291"/>
      <c r="F110" s="314" t="s">
        <v>1506</v>
      </c>
      <c r="G110" s="291"/>
      <c r="H110" s="291" t="s">
        <v>1540</v>
      </c>
      <c r="I110" s="291" t="s">
        <v>1502</v>
      </c>
      <c r="J110" s="291">
        <v>50</v>
      </c>
      <c r="K110" s="305"/>
    </row>
    <row r="111" spans="2:11" s="1" customFormat="1" ht="15" customHeight="1">
      <c r="B111" s="316"/>
      <c r="C111" s="291" t="s">
        <v>1527</v>
      </c>
      <c r="D111" s="291"/>
      <c r="E111" s="291"/>
      <c r="F111" s="314" t="s">
        <v>1506</v>
      </c>
      <c r="G111" s="291"/>
      <c r="H111" s="291" t="s">
        <v>1540</v>
      </c>
      <c r="I111" s="291" t="s">
        <v>1502</v>
      </c>
      <c r="J111" s="291">
        <v>50</v>
      </c>
      <c r="K111" s="305"/>
    </row>
    <row r="112" spans="2:11" s="1" customFormat="1" ht="15" customHeight="1">
      <c r="B112" s="316"/>
      <c r="C112" s="291" t="s">
        <v>1525</v>
      </c>
      <c r="D112" s="291"/>
      <c r="E112" s="291"/>
      <c r="F112" s="314" t="s">
        <v>1506</v>
      </c>
      <c r="G112" s="291"/>
      <c r="H112" s="291" t="s">
        <v>1540</v>
      </c>
      <c r="I112" s="291" t="s">
        <v>1502</v>
      </c>
      <c r="J112" s="291">
        <v>50</v>
      </c>
      <c r="K112" s="305"/>
    </row>
    <row r="113" spans="2:11" s="1" customFormat="1" ht="15" customHeight="1">
      <c r="B113" s="316"/>
      <c r="C113" s="291" t="s">
        <v>59</v>
      </c>
      <c r="D113" s="291"/>
      <c r="E113" s="291"/>
      <c r="F113" s="314" t="s">
        <v>1500</v>
      </c>
      <c r="G113" s="291"/>
      <c r="H113" s="291" t="s">
        <v>1541</v>
      </c>
      <c r="I113" s="291" t="s">
        <v>1502</v>
      </c>
      <c r="J113" s="291">
        <v>20</v>
      </c>
      <c r="K113" s="305"/>
    </row>
    <row r="114" spans="2:11" s="1" customFormat="1" ht="15" customHeight="1">
      <c r="B114" s="316"/>
      <c r="C114" s="291" t="s">
        <v>1542</v>
      </c>
      <c r="D114" s="291"/>
      <c r="E114" s="291"/>
      <c r="F114" s="314" t="s">
        <v>1500</v>
      </c>
      <c r="G114" s="291"/>
      <c r="H114" s="291" t="s">
        <v>1543</v>
      </c>
      <c r="I114" s="291" t="s">
        <v>1502</v>
      </c>
      <c r="J114" s="291">
        <v>120</v>
      </c>
      <c r="K114" s="305"/>
    </row>
    <row r="115" spans="2:11" s="1" customFormat="1" ht="15" customHeight="1">
      <c r="B115" s="316"/>
      <c r="C115" s="291" t="s">
        <v>44</v>
      </c>
      <c r="D115" s="291"/>
      <c r="E115" s="291"/>
      <c r="F115" s="314" t="s">
        <v>1500</v>
      </c>
      <c r="G115" s="291"/>
      <c r="H115" s="291" t="s">
        <v>1544</v>
      </c>
      <c r="I115" s="291" t="s">
        <v>1535</v>
      </c>
      <c r="J115" s="291"/>
      <c r="K115" s="305"/>
    </row>
    <row r="116" spans="2:11" s="1" customFormat="1" ht="15" customHeight="1">
      <c r="B116" s="316"/>
      <c r="C116" s="291" t="s">
        <v>54</v>
      </c>
      <c r="D116" s="291"/>
      <c r="E116" s="291"/>
      <c r="F116" s="314" t="s">
        <v>1500</v>
      </c>
      <c r="G116" s="291"/>
      <c r="H116" s="291" t="s">
        <v>1545</v>
      </c>
      <c r="I116" s="291" t="s">
        <v>1535</v>
      </c>
      <c r="J116" s="291"/>
      <c r="K116" s="305"/>
    </row>
    <row r="117" spans="2:11" s="1" customFormat="1" ht="15" customHeight="1">
      <c r="B117" s="316"/>
      <c r="C117" s="291" t="s">
        <v>63</v>
      </c>
      <c r="D117" s="291"/>
      <c r="E117" s="291"/>
      <c r="F117" s="314" t="s">
        <v>1500</v>
      </c>
      <c r="G117" s="291"/>
      <c r="H117" s="291" t="s">
        <v>1546</v>
      </c>
      <c r="I117" s="291" t="s">
        <v>1547</v>
      </c>
      <c r="J117" s="291"/>
      <c r="K117" s="305"/>
    </row>
    <row r="118" spans="2:11" s="1" customFormat="1" ht="15" customHeight="1">
      <c r="B118" s="319"/>
      <c r="C118" s="325"/>
      <c r="D118" s="325"/>
      <c r="E118" s="325"/>
      <c r="F118" s="325"/>
      <c r="G118" s="325"/>
      <c r="H118" s="325"/>
      <c r="I118" s="325"/>
      <c r="J118" s="325"/>
      <c r="K118" s="321"/>
    </row>
    <row r="119" spans="2:11" s="1" customFormat="1" ht="18.75" customHeight="1">
      <c r="B119" s="326"/>
      <c r="C119" s="327"/>
      <c r="D119" s="327"/>
      <c r="E119" s="327"/>
      <c r="F119" s="328"/>
      <c r="G119" s="327"/>
      <c r="H119" s="327"/>
      <c r="I119" s="327"/>
      <c r="J119" s="327"/>
      <c r="K119" s="326"/>
    </row>
    <row r="120" spans="2:11" s="1" customFormat="1" ht="18.75" customHeight="1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</row>
    <row r="121" spans="2:1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pans="2:11" s="1" customFormat="1" ht="45" customHeight="1">
      <c r="B122" s="332"/>
      <c r="C122" s="282" t="s">
        <v>1548</v>
      </c>
      <c r="D122" s="282"/>
      <c r="E122" s="282"/>
      <c r="F122" s="282"/>
      <c r="G122" s="282"/>
      <c r="H122" s="282"/>
      <c r="I122" s="282"/>
      <c r="J122" s="282"/>
      <c r="K122" s="333"/>
    </row>
    <row r="123" spans="2:11" s="1" customFormat="1" ht="17.25" customHeight="1">
      <c r="B123" s="334"/>
      <c r="C123" s="306" t="s">
        <v>1494</v>
      </c>
      <c r="D123" s="306"/>
      <c r="E123" s="306"/>
      <c r="F123" s="306" t="s">
        <v>1495</v>
      </c>
      <c r="G123" s="307"/>
      <c r="H123" s="306" t="s">
        <v>60</v>
      </c>
      <c r="I123" s="306" t="s">
        <v>63</v>
      </c>
      <c r="J123" s="306" t="s">
        <v>1496</v>
      </c>
      <c r="K123" s="335"/>
    </row>
    <row r="124" spans="2:11" s="1" customFormat="1" ht="17.25" customHeight="1">
      <c r="B124" s="334"/>
      <c r="C124" s="308" t="s">
        <v>1497</v>
      </c>
      <c r="D124" s="308"/>
      <c r="E124" s="308"/>
      <c r="F124" s="309" t="s">
        <v>1498</v>
      </c>
      <c r="G124" s="310"/>
      <c r="H124" s="308"/>
      <c r="I124" s="308"/>
      <c r="J124" s="308" t="s">
        <v>1499</v>
      </c>
      <c r="K124" s="335"/>
    </row>
    <row r="125" spans="2:11" s="1" customFormat="1" ht="5.25" customHeight="1">
      <c r="B125" s="336"/>
      <c r="C125" s="311"/>
      <c r="D125" s="311"/>
      <c r="E125" s="311"/>
      <c r="F125" s="311"/>
      <c r="G125" s="337"/>
      <c r="H125" s="311"/>
      <c r="I125" s="311"/>
      <c r="J125" s="311"/>
      <c r="K125" s="338"/>
    </row>
    <row r="126" spans="2:11" s="1" customFormat="1" ht="15" customHeight="1">
      <c r="B126" s="336"/>
      <c r="C126" s="291" t="s">
        <v>1503</v>
      </c>
      <c r="D126" s="313"/>
      <c r="E126" s="313"/>
      <c r="F126" s="314" t="s">
        <v>1500</v>
      </c>
      <c r="G126" s="291"/>
      <c r="H126" s="291" t="s">
        <v>1540</v>
      </c>
      <c r="I126" s="291" t="s">
        <v>1502</v>
      </c>
      <c r="J126" s="291">
        <v>120</v>
      </c>
      <c r="K126" s="339"/>
    </row>
    <row r="127" spans="2:11" s="1" customFormat="1" ht="15" customHeight="1">
      <c r="B127" s="336"/>
      <c r="C127" s="291" t="s">
        <v>1549</v>
      </c>
      <c r="D127" s="291"/>
      <c r="E127" s="291"/>
      <c r="F127" s="314" t="s">
        <v>1500</v>
      </c>
      <c r="G127" s="291"/>
      <c r="H127" s="291" t="s">
        <v>1550</v>
      </c>
      <c r="I127" s="291" t="s">
        <v>1502</v>
      </c>
      <c r="J127" s="291" t="s">
        <v>1551</v>
      </c>
      <c r="K127" s="339"/>
    </row>
    <row r="128" spans="2:11" s="1" customFormat="1" ht="15" customHeight="1">
      <c r="B128" s="336"/>
      <c r="C128" s="291" t="s">
        <v>1448</v>
      </c>
      <c r="D128" s="291"/>
      <c r="E128" s="291"/>
      <c r="F128" s="314" t="s">
        <v>1500</v>
      </c>
      <c r="G128" s="291"/>
      <c r="H128" s="291" t="s">
        <v>1552</v>
      </c>
      <c r="I128" s="291" t="s">
        <v>1502</v>
      </c>
      <c r="J128" s="291" t="s">
        <v>1551</v>
      </c>
      <c r="K128" s="339"/>
    </row>
    <row r="129" spans="2:11" s="1" customFormat="1" ht="15" customHeight="1">
      <c r="B129" s="336"/>
      <c r="C129" s="291" t="s">
        <v>1511</v>
      </c>
      <c r="D129" s="291"/>
      <c r="E129" s="291"/>
      <c r="F129" s="314" t="s">
        <v>1506</v>
      </c>
      <c r="G129" s="291"/>
      <c r="H129" s="291" t="s">
        <v>1512</v>
      </c>
      <c r="I129" s="291" t="s">
        <v>1502</v>
      </c>
      <c r="J129" s="291">
        <v>15</v>
      </c>
      <c r="K129" s="339"/>
    </row>
    <row r="130" spans="2:11" s="1" customFormat="1" ht="15" customHeight="1">
      <c r="B130" s="336"/>
      <c r="C130" s="317" t="s">
        <v>1513</v>
      </c>
      <c r="D130" s="317"/>
      <c r="E130" s="317"/>
      <c r="F130" s="318" t="s">
        <v>1506</v>
      </c>
      <c r="G130" s="317"/>
      <c r="H130" s="317" t="s">
        <v>1514</v>
      </c>
      <c r="I130" s="317" t="s">
        <v>1502</v>
      </c>
      <c r="J130" s="317">
        <v>15</v>
      </c>
      <c r="K130" s="339"/>
    </row>
    <row r="131" spans="2:11" s="1" customFormat="1" ht="15" customHeight="1">
      <c r="B131" s="336"/>
      <c r="C131" s="317" t="s">
        <v>1515</v>
      </c>
      <c r="D131" s="317"/>
      <c r="E131" s="317"/>
      <c r="F131" s="318" t="s">
        <v>1506</v>
      </c>
      <c r="G131" s="317"/>
      <c r="H131" s="317" t="s">
        <v>1516</v>
      </c>
      <c r="I131" s="317" t="s">
        <v>1502</v>
      </c>
      <c r="J131" s="317">
        <v>20</v>
      </c>
      <c r="K131" s="339"/>
    </row>
    <row r="132" spans="2:11" s="1" customFormat="1" ht="15" customHeight="1">
      <c r="B132" s="336"/>
      <c r="C132" s="317" t="s">
        <v>1517</v>
      </c>
      <c r="D132" s="317"/>
      <c r="E132" s="317"/>
      <c r="F132" s="318" t="s">
        <v>1506</v>
      </c>
      <c r="G132" s="317"/>
      <c r="H132" s="317" t="s">
        <v>1518</v>
      </c>
      <c r="I132" s="317" t="s">
        <v>1502</v>
      </c>
      <c r="J132" s="317">
        <v>20</v>
      </c>
      <c r="K132" s="339"/>
    </row>
    <row r="133" spans="2:11" s="1" customFormat="1" ht="15" customHeight="1">
      <c r="B133" s="336"/>
      <c r="C133" s="291" t="s">
        <v>1505</v>
      </c>
      <c r="D133" s="291"/>
      <c r="E133" s="291"/>
      <c r="F133" s="314" t="s">
        <v>1506</v>
      </c>
      <c r="G133" s="291"/>
      <c r="H133" s="291" t="s">
        <v>1540</v>
      </c>
      <c r="I133" s="291" t="s">
        <v>1502</v>
      </c>
      <c r="J133" s="291">
        <v>50</v>
      </c>
      <c r="K133" s="339"/>
    </row>
    <row r="134" spans="2:11" s="1" customFormat="1" ht="15" customHeight="1">
      <c r="B134" s="336"/>
      <c r="C134" s="291" t="s">
        <v>1519</v>
      </c>
      <c r="D134" s="291"/>
      <c r="E134" s="291"/>
      <c r="F134" s="314" t="s">
        <v>1506</v>
      </c>
      <c r="G134" s="291"/>
      <c r="H134" s="291" t="s">
        <v>1540</v>
      </c>
      <c r="I134" s="291" t="s">
        <v>1502</v>
      </c>
      <c r="J134" s="291">
        <v>50</v>
      </c>
      <c r="K134" s="339"/>
    </row>
    <row r="135" spans="2:11" s="1" customFormat="1" ht="15" customHeight="1">
      <c r="B135" s="336"/>
      <c r="C135" s="291" t="s">
        <v>1525</v>
      </c>
      <c r="D135" s="291"/>
      <c r="E135" s="291"/>
      <c r="F135" s="314" t="s">
        <v>1506</v>
      </c>
      <c r="G135" s="291"/>
      <c r="H135" s="291" t="s">
        <v>1540</v>
      </c>
      <c r="I135" s="291" t="s">
        <v>1502</v>
      </c>
      <c r="J135" s="291">
        <v>50</v>
      </c>
      <c r="K135" s="339"/>
    </row>
    <row r="136" spans="2:11" s="1" customFormat="1" ht="15" customHeight="1">
      <c r="B136" s="336"/>
      <c r="C136" s="291" t="s">
        <v>1527</v>
      </c>
      <c r="D136" s="291"/>
      <c r="E136" s="291"/>
      <c r="F136" s="314" t="s">
        <v>1506</v>
      </c>
      <c r="G136" s="291"/>
      <c r="H136" s="291" t="s">
        <v>1540</v>
      </c>
      <c r="I136" s="291" t="s">
        <v>1502</v>
      </c>
      <c r="J136" s="291">
        <v>50</v>
      </c>
      <c r="K136" s="339"/>
    </row>
    <row r="137" spans="2:11" s="1" customFormat="1" ht="15" customHeight="1">
      <c r="B137" s="336"/>
      <c r="C137" s="291" t="s">
        <v>1528</v>
      </c>
      <c r="D137" s="291"/>
      <c r="E137" s="291"/>
      <c r="F137" s="314" t="s">
        <v>1506</v>
      </c>
      <c r="G137" s="291"/>
      <c r="H137" s="291" t="s">
        <v>1553</v>
      </c>
      <c r="I137" s="291" t="s">
        <v>1502</v>
      </c>
      <c r="J137" s="291">
        <v>255</v>
      </c>
      <c r="K137" s="339"/>
    </row>
    <row r="138" spans="2:11" s="1" customFormat="1" ht="15" customHeight="1">
      <c r="B138" s="336"/>
      <c r="C138" s="291" t="s">
        <v>1530</v>
      </c>
      <c r="D138" s="291"/>
      <c r="E138" s="291"/>
      <c r="F138" s="314" t="s">
        <v>1500</v>
      </c>
      <c r="G138" s="291"/>
      <c r="H138" s="291" t="s">
        <v>1554</v>
      </c>
      <c r="I138" s="291" t="s">
        <v>1532</v>
      </c>
      <c r="J138" s="291"/>
      <c r="K138" s="339"/>
    </row>
    <row r="139" spans="2:11" s="1" customFormat="1" ht="15" customHeight="1">
      <c r="B139" s="336"/>
      <c r="C139" s="291" t="s">
        <v>1533</v>
      </c>
      <c r="D139" s="291"/>
      <c r="E139" s="291"/>
      <c r="F139" s="314" t="s">
        <v>1500</v>
      </c>
      <c r="G139" s="291"/>
      <c r="H139" s="291" t="s">
        <v>1555</v>
      </c>
      <c r="I139" s="291" t="s">
        <v>1535</v>
      </c>
      <c r="J139" s="291"/>
      <c r="K139" s="339"/>
    </row>
    <row r="140" spans="2:11" s="1" customFormat="1" ht="15" customHeight="1">
      <c r="B140" s="336"/>
      <c r="C140" s="291" t="s">
        <v>1536</v>
      </c>
      <c r="D140" s="291"/>
      <c r="E140" s="291"/>
      <c r="F140" s="314" t="s">
        <v>1500</v>
      </c>
      <c r="G140" s="291"/>
      <c r="H140" s="291" t="s">
        <v>1536</v>
      </c>
      <c r="I140" s="291" t="s">
        <v>1535</v>
      </c>
      <c r="J140" s="291"/>
      <c r="K140" s="339"/>
    </row>
    <row r="141" spans="2:11" s="1" customFormat="1" ht="15" customHeight="1">
      <c r="B141" s="336"/>
      <c r="C141" s="291" t="s">
        <v>44</v>
      </c>
      <c r="D141" s="291"/>
      <c r="E141" s="291"/>
      <c r="F141" s="314" t="s">
        <v>1500</v>
      </c>
      <c r="G141" s="291"/>
      <c r="H141" s="291" t="s">
        <v>1556</v>
      </c>
      <c r="I141" s="291" t="s">
        <v>1535</v>
      </c>
      <c r="J141" s="291"/>
      <c r="K141" s="339"/>
    </row>
    <row r="142" spans="2:11" s="1" customFormat="1" ht="15" customHeight="1">
      <c r="B142" s="336"/>
      <c r="C142" s="291" t="s">
        <v>1557</v>
      </c>
      <c r="D142" s="291"/>
      <c r="E142" s="291"/>
      <c r="F142" s="314" t="s">
        <v>1500</v>
      </c>
      <c r="G142" s="291"/>
      <c r="H142" s="291" t="s">
        <v>1558</v>
      </c>
      <c r="I142" s="291" t="s">
        <v>1535</v>
      </c>
      <c r="J142" s="291"/>
      <c r="K142" s="339"/>
    </row>
    <row r="143" spans="2:11" s="1" customFormat="1" ht="15" customHeight="1">
      <c r="B143" s="340"/>
      <c r="C143" s="341"/>
      <c r="D143" s="341"/>
      <c r="E143" s="341"/>
      <c r="F143" s="341"/>
      <c r="G143" s="341"/>
      <c r="H143" s="341"/>
      <c r="I143" s="341"/>
      <c r="J143" s="341"/>
      <c r="K143" s="342"/>
    </row>
    <row r="144" spans="2:11" s="1" customFormat="1" ht="18.75" customHeight="1">
      <c r="B144" s="327"/>
      <c r="C144" s="327"/>
      <c r="D144" s="327"/>
      <c r="E144" s="327"/>
      <c r="F144" s="328"/>
      <c r="G144" s="327"/>
      <c r="H144" s="327"/>
      <c r="I144" s="327"/>
      <c r="J144" s="327"/>
      <c r="K144" s="327"/>
    </row>
    <row r="145" spans="2:11" s="1" customFormat="1" ht="18.75" customHeight="1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</row>
    <row r="146" spans="2:11" s="1" customFormat="1" ht="7.5" customHeight="1">
      <c r="B146" s="300"/>
      <c r="C146" s="301"/>
      <c r="D146" s="301"/>
      <c r="E146" s="301"/>
      <c r="F146" s="301"/>
      <c r="G146" s="301"/>
      <c r="H146" s="301"/>
      <c r="I146" s="301"/>
      <c r="J146" s="301"/>
      <c r="K146" s="302"/>
    </row>
    <row r="147" spans="2:11" s="1" customFormat="1" ht="45" customHeight="1">
      <c r="B147" s="303"/>
      <c r="C147" s="304" t="s">
        <v>1559</v>
      </c>
      <c r="D147" s="304"/>
      <c r="E147" s="304"/>
      <c r="F147" s="304"/>
      <c r="G147" s="304"/>
      <c r="H147" s="304"/>
      <c r="I147" s="304"/>
      <c r="J147" s="304"/>
      <c r="K147" s="305"/>
    </row>
    <row r="148" spans="2:11" s="1" customFormat="1" ht="17.25" customHeight="1">
      <c r="B148" s="303"/>
      <c r="C148" s="306" t="s">
        <v>1494</v>
      </c>
      <c r="D148" s="306"/>
      <c r="E148" s="306"/>
      <c r="F148" s="306" t="s">
        <v>1495</v>
      </c>
      <c r="G148" s="307"/>
      <c r="H148" s="306" t="s">
        <v>60</v>
      </c>
      <c r="I148" s="306" t="s">
        <v>63</v>
      </c>
      <c r="J148" s="306" t="s">
        <v>1496</v>
      </c>
      <c r="K148" s="305"/>
    </row>
    <row r="149" spans="2:11" s="1" customFormat="1" ht="17.25" customHeight="1">
      <c r="B149" s="303"/>
      <c r="C149" s="308" t="s">
        <v>1497</v>
      </c>
      <c r="D149" s="308"/>
      <c r="E149" s="308"/>
      <c r="F149" s="309" t="s">
        <v>1498</v>
      </c>
      <c r="G149" s="310"/>
      <c r="H149" s="308"/>
      <c r="I149" s="308"/>
      <c r="J149" s="308" t="s">
        <v>1499</v>
      </c>
      <c r="K149" s="305"/>
    </row>
    <row r="150" spans="2:11" s="1" customFormat="1" ht="5.25" customHeight="1">
      <c r="B150" s="316"/>
      <c r="C150" s="311"/>
      <c r="D150" s="311"/>
      <c r="E150" s="311"/>
      <c r="F150" s="311"/>
      <c r="G150" s="312"/>
      <c r="H150" s="311"/>
      <c r="I150" s="311"/>
      <c r="J150" s="311"/>
      <c r="K150" s="339"/>
    </row>
    <row r="151" spans="2:11" s="1" customFormat="1" ht="15" customHeight="1">
      <c r="B151" s="316"/>
      <c r="C151" s="343" t="s">
        <v>1503</v>
      </c>
      <c r="D151" s="291"/>
      <c r="E151" s="291"/>
      <c r="F151" s="344" t="s">
        <v>1500</v>
      </c>
      <c r="G151" s="291"/>
      <c r="H151" s="343" t="s">
        <v>1540</v>
      </c>
      <c r="I151" s="343" t="s">
        <v>1502</v>
      </c>
      <c r="J151" s="343">
        <v>120</v>
      </c>
      <c r="K151" s="339"/>
    </row>
    <row r="152" spans="2:11" s="1" customFormat="1" ht="15" customHeight="1">
      <c r="B152" s="316"/>
      <c r="C152" s="343" t="s">
        <v>1549</v>
      </c>
      <c r="D152" s="291"/>
      <c r="E152" s="291"/>
      <c r="F152" s="344" t="s">
        <v>1500</v>
      </c>
      <c r="G152" s="291"/>
      <c r="H152" s="343" t="s">
        <v>1560</v>
      </c>
      <c r="I152" s="343" t="s">
        <v>1502</v>
      </c>
      <c r="J152" s="343" t="s">
        <v>1551</v>
      </c>
      <c r="K152" s="339"/>
    </row>
    <row r="153" spans="2:11" s="1" customFormat="1" ht="15" customHeight="1">
      <c r="B153" s="316"/>
      <c r="C153" s="343" t="s">
        <v>1448</v>
      </c>
      <c r="D153" s="291"/>
      <c r="E153" s="291"/>
      <c r="F153" s="344" t="s">
        <v>1500</v>
      </c>
      <c r="G153" s="291"/>
      <c r="H153" s="343" t="s">
        <v>1561</v>
      </c>
      <c r="I153" s="343" t="s">
        <v>1502</v>
      </c>
      <c r="J153" s="343" t="s">
        <v>1551</v>
      </c>
      <c r="K153" s="339"/>
    </row>
    <row r="154" spans="2:11" s="1" customFormat="1" ht="15" customHeight="1">
      <c r="B154" s="316"/>
      <c r="C154" s="343" t="s">
        <v>1505</v>
      </c>
      <c r="D154" s="291"/>
      <c r="E154" s="291"/>
      <c r="F154" s="344" t="s">
        <v>1506</v>
      </c>
      <c r="G154" s="291"/>
      <c r="H154" s="343" t="s">
        <v>1540</v>
      </c>
      <c r="I154" s="343" t="s">
        <v>1502</v>
      </c>
      <c r="J154" s="343">
        <v>50</v>
      </c>
      <c r="K154" s="339"/>
    </row>
    <row r="155" spans="2:11" s="1" customFormat="1" ht="15" customHeight="1">
      <c r="B155" s="316"/>
      <c r="C155" s="343" t="s">
        <v>1508</v>
      </c>
      <c r="D155" s="291"/>
      <c r="E155" s="291"/>
      <c r="F155" s="344" t="s">
        <v>1500</v>
      </c>
      <c r="G155" s="291"/>
      <c r="H155" s="343" t="s">
        <v>1540</v>
      </c>
      <c r="I155" s="343" t="s">
        <v>1510</v>
      </c>
      <c r="J155" s="343"/>
      <c r="K155" s="339"/>
    </row>
    <row r="156" spans="2:11" s="1" customFormat="1" ht="15" customHeight="1">
      <c r="B156" s="316"/>
      <c r="C156" s="343" t="s">
        <v>1519</v>
      </c>
      <c r="D156" s="291"/>
      <c r="E156" s="291"/>
      <c r="F156" s="344" t="s">
        <v>1506</v>
      </c>
      <c r="G156" s="291"/>
      <c r="H156" s="343" t="s">
        <v>1540</v>
      </c>
      <c r="I156" s="343" t="s">
        <v>1502</v>
      </c>
      <c r="J156" s="343">
        <v>50</v>
      </c>
      <c r="K156" s="339"/>
    </row>
    <row r="157" spans="2:11" s="1" customFormat="1" ht="15" customHeight="1">
      <c r="B157" s="316"/>
      <c r="C157" s="343" t="s">
        <v>1527</v>
      </c>
      <c r="D157" s="291"/>
      <c r="E157" s="291"/>
      <c r="F157" s="344" t="s">
        <v>1506</v>
      </c>
      <c r="G157" s="291"/>
      <c r="H157" s="343" t="s">
        <v>1540</v>
      </c>
      <c r="I157" s="343" t="s">
        <v>1502</v>
      </c>
      <c r="J157" s="343">
        <v>50</v>
      </c>
      <c r="K157" s="339"/>
    </row>
    <row r="158" spans="2:11" s="1" customFormat="1" ht="15" customHeight="1">
      <c r="B158" s="316"/>
      <c r="C158" s="343" t="s">
        <v>1525</v>
      </c>
      <c r="D158" s="291"/>
      <c r="E158" s="291"/>
      <c r="F158" s="344" t="s">
        <v>1506</v>
      </c>
      <c r="G158" s="291"/>
      <c r="H158" s="343" t="s">
        <v>1540</v>
      </c>
      <c r="I158" s="343" t="s">
        <v>1502</v>
      </c>
      <c r="J158" s="343">
        <v>50</v>
      </c>
      <c r="K158" s="339"/>
    </row>
    <row r="159" spans="2:11" s="1" customFormat="1" ht="15" customHeight="1">
      <c r="B159" s="316"/>
      <c r="C159" s="343" t="s">
        <v>102</v>
      </c>
      <c r="D159" s="291"/>
      <c r="E159" s="291"/>
      <c r="F159" s="344" t="s">
        <v>1500</v>
      </c>
      <c r="G159" s="291"/>
      <c r="H159" s="343" t="s">
        <v>1562</v>
      </c>
      <c r="I159" s="343" t="s">
        <v>1502</v>
      </c>
      <c r="J159" s="343" t="s">
        <v>1563</v>
      </c>
      <c r="K159" s="339"/>
    </row>
    <row r="160" spans="2:11" s="1" customFormat="1" ht="15" customHeight="1">
      <c r="B160" s="316"/>
      <c r="C160" s="343" t="s">
        <v>1564</v>
      </c>
      <c r="D160" s="291"/>
      <c r="E160" s="291"/>
      <c r="F160" s="344" t="s">
        <v>1500</v>
      </c>
      <c r="G160" s="291"/>
      <c r="H160" s="343" t="s">
        <v>1565</v>
      </c>
      <c r="I160" s="343" t="s">
        <v>1535</v>
      </c>
      <c r="J160" s="343"/>
      <c r="K160" s="339"/>
    </row>
    <row r="161" spans="2:11" s="1" customFormat="1" ht="15" customHeight="1">
      <c r="B161" s="345"/>
      <c r="C161" s="325"/>
      <c r="D161" s="325"/>
      <c r="E161" s="325"/>
      <c r="F161" s="325"/>
      <c r="G161" s="325"/>
      <c r="H161" s="325"/>
      <c r="I161" s="325"/>
      <c r="J161" s="325"/>
      <c r="K161" s="346"/>
    </row>
    <row r="162" spans="2:11" s="1" customFormat="1" ht="18.75" customHeight="1">
      <c r="B162" s="327"/>
      <c r="C162" s="337"/>
      <c r="D162" s="337"/>
      <c r="E162" s="337"/>
      <c r="F162" s="347"/>
      <c r="G162" s="337"/>
      <c r="H162" s="337"/>
      <c r="I162" s="337"/>
      <c r="J162" s="337"/>
      <c r="K162" s="327"/>
    </row>
    <row r="163" spans="2:11" s="1" customFormat="1" ht="18.75" customHeight="1"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</row>
    <row r="164" spans="2:11" s="1" customFormat="1" ht="7.5" customHeight="1">
      <c r="B164" s="278"/>
      <c r="C164" s="279"/>
      <c r="D164" s="279"/>
      <c r="E164" s="279"/>
      <c r="F164" s="279"/>
      <c r="G164" s="279"/>
      <c r="H164" s="279"/>
      <c r="I164" s="279"/>
      <c r="J164" s="279"/>
      <c r="K164" s="280"/>
    </row>
    <row r="165" spans="2:11" s="1" customFormat="1" ht="45" customHeight="1">
      <c r="B165" s="281"/>
      <c r="C165" s="282" t="s">
        <v>1566</v>
      </c>
      <c r="D165" s="282"/>
      <c r="E165" s="282"/>
      <c r="F165" s="282"/>
      <c r="G165" s="282"/>
      <c r="H165" s="282"/>
      <c r="I165" s="282"/>
      <c r="J165" s="282"/>
      <c r="K165" s="283"/>
    </row>
    <row r="166" spans="2:11" s="1" customFormat="1" ht="17.25" customHeight="1">
      <c r="B166" s="281"/>
      <c r="C166" s="306" t="s">
        <v>1494</v>
      </c>
      <c r="D166" s="306"/>
      <c r="E166" s="306"/>
      <c r="F166" s="306" t="s">
        <v>1495</v>
      </c>
      <c r="G166" s="348"/>
      <c r="H166" s="349" t="s">
        <v>60</v>
      </c>
      <c r="I166" s="349" t="s">
        <v>63</v>
      </c>
      <c r="J166" s="306" t="s">
        <v>1496</v>
      </c>
      <c r="K166" s="283"/>
    </row>
    <row r="167" spans="2:11" s="1" customFormat="1" ht="17.25" customHeight="1">
      <c r="B167" s="284"/>
      <c r="C167" s="308" t="s">
        <v>1497</v>
      </c>
      <c r="D167" s="308"/>
      <c r="E167" s="308"/>
      <c r="F167" s="309" t="s">
        <v>1498</v>
      </c>
      <c r="G167" s="350"/>
      <c r="H167" s="351"/>
      <c r="I167" s="351"/>
      <c r="J167" s="308" t="s">
        <v>1499</v>
      </c>
      <c r="K167" s="286"/>
    </row>
    <row r="168" spans="2:11" s="1" customFormat="1" ht="5.25" customHeight="1">
      <c r="B168" s="316"/>
      <c r="C168" s="311"/>
      <c r="D168" s="311"/>
      <c r="E168" s="311"/>
      <c r="F168" s="311"/>
      <c r="G168" s="312"/>
      <c r="H168" s="311"/>
      <c r="I168" s="311"/>
      <c r="J168" s="311"/>
      <c r="K168" s="339"/>
    </row>
    <row r="169" spans="2:11" s="1" customFormat="1" ht="15" customHeight="1">
      <c r="B169" s="316"/>
      <c r="C169" s="291" t="s">
        <v>1503</v>
      </c>
      <c r="D169" s="291"/>
      <c r="E169" s="291"/>
      <c r="F169" s="314" t="s">
        <v>1500</v>
      </c>
      <c r="G169" s="291"/>
      <c r="H169" s="291" t="s">
        <v>1540</v>
      </c>
      <c r="I169" s="291" t="s">
        <v>1502</v>
      </c>
      <c r="J169" s="291">
        <v>120</v>
      </c>
      <c r="K169" s="339"/>
    </row>
    <row r="170" spans="2:11" s="1" customFormat="1" ht="15" customHeight="1">
      <c r="B170" s="316"/>
      <c r="C170" s="291" t="s">
        <v>1549</v>
      </c>
      <c r="D170" s="291"/>
      <c r="E170" s="291"/>
      <c r="F170" s="314" t="s">
        <v>1500</v>
      </c>
      <c r="G170" s="291"/>
      <c r="H170" s="291" t="s">
        <v>1550</v>
      </c>
      <c r="I170" s="291" t="s">
        <v>1502</v>
      </c>
      <c r="J170" s="291" t="s">
        <v>1551</v>
      </c>
      <c r="K170" s="339"/>
    </row>
    <row r="171" spans="2:11" s="1" customFormat="1" ht="15" customHeight="1">
      <c r="B171" s="316"/>
      <c r="C171" s="291" t="s">
        <v>1448</v>
      </c>
      <c r="D171" s="291"/>
      <c r="E171" s="291"/>
      <c r="F171" s="314" t="s">
        <v>1500</v>
      </c>
      <c r="G171" s="291"/>
      <c r="H171" s="291" t="s">
        <v>1567</v>
      </c>
      <c r="I171" s="291" t="s">
        <v>1502</v>
      </c>
      <c r="J171" s="291" t="s">
        <v>1551</v>
      </c>
      <c r="K171" s="339"/>
    </row>
    <row r="172" spans="2:11" s="1" customFormat="1" ht="15" customHeight="1">
      <c r="B172" s="316"/>
      <c r="C172" s="291" t="s">
        <v>1505</v>
      </c>
      <c r="D172" s="291"/>
      <c r="E172" s="291"/>
      <c r="F172" s="314" t="s">
        <v>1506</v>
      </c>
      <c r="G172" s="291"/>
      <c r="H172" s="291" t="s">
        <v>1567</v>
      </c>
      <c r="I172" s="291" t="s">
        <v>1502</v>
      </c>
      <c r="J172" s="291">
        <v>50</v>
      </c>
      <c r="K172" s="339"/>
    </row>
    <row r="173" spans="2:11" s="1" customFormat="1" ht="15" customHeight="1">
      <c r="B173" s="316"/>
      <c r="C173" s="291" t="s">
        <v>1508</v>
      </c>
      <c r="D173" s="291"/>
      <c r="E173" s="291"/>
      <c r="F173" s="314" t="s">
        <v>1500</v>
      </c>
      <c r="G173" s="291"/>
      <c r="H173" s="291" t="s">
        <v>1567</v>
      </c>
      <c r="I173" s="291" t="s">
        <v>1510</v>
      </c>
      <c r="J173" s="291"/>
      <c r="K173" s="339"/>
    </row>
    <row r="174" spans="2:11" s="1" customFormat="1" ht="15" customHeight="1">
      <c r="B174" s="316"/>
      <c r="C174" s="291" t="s">
        <v>1519</v>
      </c>
      <c r="D174" s="291"/>
      <c r="E174" s="291"/>
      <c r="F174" s="314" t="s">
        <v>1506</v>
      </c>
      <c r="G174" s="291"/>
      <c r="H174" s="291" t="s">
        <v>1567</v>
      </c>
      <c r="I174" s="291" t="s">
        <v>1502</v>
      </c>
      <c r="J174" s="291">
        <v>50</v>
      </c>
      <c r="K174" s="339"/>
    </row>
    <row r="175" spans="2:11" s="1" customFormat="1" ht="15" customHeight="1">
      <c r="B175" s="316"/>
      <c r="C175" s="291" t="s">
        <v>1527</v>
      </c>
      <c r="D175" s="291"/>
      <c r="E175" s="291"/>
      <c r="F175" s="314" t="s">
        <v>1506</v>
      </c>
      <c r="G175" s="291"/>
      <c r="H175" s="291" t="s">
        <v>1567</v>
      </c>
      <c r="I175" s="291" t="s">
        <v>1502</v>
      </c>
      <c r="J175" s="291">
        <v>50</v>
      </c>
      <c r="K175" s="339"/>
    </row>
    <row r="176" spans="2:11" s="1" customFormat="1" ht="15" customHeight="1">
      <c r="B176" s="316"/>
      <c r="C176" s="291" t="s">
        <v>1525</v>
      </c>
      <c r="D176" s="291"/>
      <c r="E176" s="291"/>
      <c r="F176" s="314" t="s">
        <v>1506</v>
      </c>
      <c r="G176" s="291"/>
      <c r="H176" s="291" t="s">
        <v>1567</v>
      </c>
      <c r="I176" s="291" t="s">
        <v>1502</v>
      </c>
      <c r="J176" s="291">
        <v>50</v>
      </c>
      <c r="K176" s="339"/>
    </row>
    <row r="177" spans="2:11" s="1" customFormat="1" ht="15" customHeight="1">
      <c r="B177" s="316"/>
      <c r="C177" s="291" t="s">
        <v>119</v>
      </c>
      <c r="D177" s="291"/>
      <c r="E177" s="291"/>
      <c r="F177" s="314" t="s">
        <v>1500</v>
      </c>
      <c r="G177" s="291"/>
      <c r="H177" s="291" t="s">
        <v>1568</v>
      </c>
      <c r="I177" s="291" t="s">
        <v>1569</v>
      </c>
      <c r="J177" s="291"/>
      <c r="K177" s="339"/>
    </row>
    <row r="178" spans="2:11" s="1" customFormat="1" ht="15" customHeight="1">
      <c r="B178" s="316"/>
      <c r="C178" s="291" t="s">
        <v>63</v>
      </c>
      <c r="D178" s="291"/>
      <c r="E178" s="291"/>
      <c r="F178" s="314" t="s">
        <v>1500</v>
      </c>
      <c r="G178" s="291"/>
      <c r="H178" s="291" t="s">
        <v>1570</v>
      </c>
      <c r="I178" s="291" t="s">
        <v>1571</v>
      </c>
      <c r="J178" s="291">
        <v>1</v>
      </c>
      <c r="K178" s="339"/>
    </row>
    <row r="179" spans="2:11" s="1" customFormat="1" ht="15" customHeight="1">
      <c r="B179" s="316"/>
      <c r="C179" s="291" t="s">
        <v>59</v>
      </c>
      <c r="D179" s="291"/>
      <c r="E179" s="291"/>
      <c r="F179" s="314" t="s">
        <v>1500</v>
      </c>
      <c r="G179" s="291"/>
      <c r="H179" s="291" t="s">
        <v>1572</v>
      </c>
      <c r="I179" s="291" t="s">
        <v>1502</v>
      </c>
      <c r="J179" s="291">
        <v>20</v>
      </c>
      <c r="K179" s="339"/>
    </row>
    <row r="180" spans="2:11" s="1" customFormat="1" ht="15" customHeight="1">
      <c r="B180" s="316"/>
      <c r="C180" s="291" t="s">
        <v>60</v>
      </c>
      <c r="D180" s="291"/>
      <c r="E180" s="291"/>
      <c r="F180" s="314" t="s">
        <v>1500</v>
      </c>
      <c r="G180" s="291"/>
      <c r="H180" s="291" t="s">
        <v>1573</v>
      </c>
      <c r="I180" s="291" t="s">
        <v>1502</v>
      </c>
      <c r="J180" s="291">
        <v>255</v>
      </c>
      <c r="K180" s="339"/>
    </row>
    <row r="181" spans="2:11" s="1" customFormat="1" ht="15" customHeight="1">
      <c r="B181" s="316"/>
      <c r="C181" s="291" t="s">
        <v>120</v>
      </c>
      <c r="D181" s="291"/>
      <c r="E181" s="291"/>
      <c r="F181" s="314" t="s">
        <v>1500</v>
      </c>
      <c r="G181" s="291"/>
      <c r="H181" s="291" t="s">
        <v>1464</v>
      </c>
      <c r="I181" s="291" t="s">
        <v>1502</v>
      </c>
      <c r="J181" s="291">
        <v>10</v>
      </c>
      <c r="K181" s="339"/>
    </row>
    <row r="182" spans="2:11" s="1" customFormat="1" ht="15" customHeight="1">
      <c r="B182" s="316"/>
      <c r="C182" s="291" t="s">
        <v>121</v>
      </c>
      <c r="D182" s="291"/>
      <c r="E182" s="291"/>
      <c r="F182" s="314" t="s">
        <v>1500</v>
      </c>
      <c r="G182" s="291"/>
      <c r="H182" s="291" t="s">
        <v>1574</v>
      </c>
      <c r="I182" s="291" t="s">
        <v>1535</v>
      </c>
      <c r="J182" s="291"/>
      <c r="K182" s="339"/>
    </row>
    <row r="183" spans="2:11" s="1" customFormat="1" ht="15" customHeight="1">
      <c r="B183" s="316"/>
      <c r="C183" s="291" t="s">
        <v>1575</v>
      </c>
      <c r="D183" s="291"/>
      <c r="E183" s="291"/>
      <c r="F183" s="314" t="s">
        <v>1500</v>
      </c>
      <c r="G183" s="291"/>
      <c r="H183" s="291" t="s">
        <v>1576</v>
      </c>
      <c r="I183" s="291" t="s">
        <v>1535</v>
      </c>
      <c r="J183" s="291"/>
      <c r="K183" s="339"/>
    </row>
    <row r="184" spans="2:11" s="1" customFormat="1" ht="15" customHeight="1">
      <c r="B184" s="316"/>
      <c r="C184" s="291" t="s">
        <v>1564</v>
      </c>
      <c r="D184" s="291"/>
      <c r="E184" s="291"/>
      <c r="F184" s="314" t="s">
        <v>1500</v>
      </c>
      <c r="G184" s="291"/>
      <c r="H184" s="291" t="s">
        <v>1577</v>
      </c>
      <c r="I184" s="291" t="s">
        <v>1535</v>
      </c>
      <c r="J184" s="291"/>
      <c r="K184" s="339"/>
    </row>
    <row r="185" spans="2:11" s="1" customFormat="1" ht="15" customHeight="1">
      <c r="B185" s="316"/>
      <c r="C185" s="291" t="s">
        <v>123</v>
      </c>
      <c r="D185" s="291"/>
      <c r="E185" s="291"/>
      <c r="F185" s="314" t="s">
        <v>1506</v>
      </c>
      <c r="G185" s="291"/>
      <c r="H185" s="291" t="s">
        <v>1578</v>
      </c>
      <c r="I185" s="291" t="s">
        <v>1502</v>
      </c>
      <c r="J185" s="291">
        <v>50</v>
      </c>
      <c r="K185" s="339"/>
    </row>
    <row r="186" spans="2:11" s="1" customFormat="1" ht="15" customHeight="1">
      <c r="B186" s="316"/>
      <c r="C186" s="291" t="s">
        <v>1579</v>
      </c>
      <c r="D186" s="291"/>
      <c r="E186" s="291"/>
      <c r="F186" s="314" t="s">
        <v>1506</v>
      </c>
      <c r="G186" s="291"/>
      <c r="H186" s="291" t="s">
        <v>1580</v>
      </c>
      <c r="I186" s="291" t="s">
        <v>1581</v>
      </c>
      <c r="J186" s="291"/>
      <c r="K186" s="339"/>
    </row>
    <row r="187" spans="2:11" s="1" customFormat="1" ht="15" customHeight="1">
      <c r="B187" s="316"/>
      <c r="C187" s="291" t="s">
        <v>1582</v>
      </c>
      <c r="D187" s="291"/>
      <c r="E187" s="291"/>
      <c r="F187" s="314" t="s">
        <v>1506</v>
      </c>
      <c r="G187" s="291"/>
      <c r="H187" s="291" t="s">
        <v>1583</v>
      </c>
      <c r="I187" s="291" t="s">
        <v>1581</v>
      </c>
      <c r="J187" s="291"/>
      <c r="K187" s="339"/>
    </row>
    <row r="188" spans="2:11" s="1" customFormat="1" ht="15" customHeight="1">
      <c r="B188" s="316"/>
      <c r="C188" s="291" t="s">
        <v>1584</v>
      </c>
      <c r="D188" s="291"/>
      <c r="E188" s="291"/>
      <c r="F188" s="314" t="s">
        <v>1506</v>
      </c>
      <c r="G188" s="291"/>
      <c r="H188" s="291" t="s">
        <v>1585</v>
      </c>
      <c r="I188" s="291" t="s">
        <v>1581</v>
      </c>
      <c r="J188" s="291"/>
      <c r="K188" s="339"/>
    </row>
    <row r="189" spans="2:11" s="1" customFormat="1" ht="15" customHeight="1">
      <c r="B189" s="316"/>
      <c r="C189" s="352" t="s">
        <v>1586</v>
      </c>
      <c r="D189" s="291"/>
      <c r="E189" s="291"/>
      <c r="F189" s="314" t="s">
        <v>1506</v>
      </c>
      <c r="G189" s="291"/>
      <c r="H189" s="291" t="s">
        <v>1587</v>
      </c>
      <c r="I189" s="291" t="s">
        <v>1588</v>
      </c>
      <c r="J189" s="353" t="s">
        <v>1589</v>
      </c>
      <c r="K189" s="339"/>
    </row>
    <row r="190" spans="2:11" s="17" customFormat="1" ht="15" customHeight="1">
      <c r="B190" s="354"/>
      <c r="C190" s="355" t="s">
        <v>1590</v>
      </c>
      <c r="D190" s="356"/>
      <c r="E190" s="356"/>
      <c r="F190" s="357" t="s">
        <v>1506</v>
      </c>
      <c r="G190" s="356"/>
      <c r="H190" s="356" t="s">
        <v>1591</v>
      </c>
      <c r="I190" s="356" t="s">
        <v>1588</v>
      </c>
      <c r="J190" s="358" t="s">
        <v>1589</v>
      </c>
      <c r="K190" s="359"/>
    </row>
    <row r="191" spans="2:11" s="1" customFormat="1" ht="15" customHeight="1">
      <c r="B191" s="316"/>
      <c r="C191" s="352" t="s">
        <v>48</v>
      </c>
      <c r="D191" s="291"/>
      <c r="E191" s="291"/>
      <c r="F191" s="314" t="s">
        <v>1500</v>
      </c>
      <c r="G191" s="291"/>
      <c r="H191" s="288" t="s">
        <v>1592</v>
      </c>
      <c r="I191" s="291" t="s">
        <v>1593</v>
      </c>
      <c r="J191" s="291"/>
      <c r="K191" s="339"/>
    </row>
    <row r="192" spans="2:11" s="1" customFormat="1" ht="15" customHeight="1">
      <c r="B192" s="316"/>
      <c r="C192" s="352" t="s">
        <v>1594</v>
      </c>
      <c r="D192" s="291"/>
      <c r="E192" s="291"/>
      <c r="F192" s="314" t="s">
        <v>1500</v>
      </c>
      <c r="G192" s="291"/>
      <c r="H192" s="291" t="s">
        <v>1595</v>
      </c>
      <c r="I192" s="291" t="s">
        <v>1535</v>
      </c>
      <c r="J192" s="291"/>
      <c r="K192" s="339"/>
    </row>
    <row r="193" spans="2:11" s="1" customFormat="1" ht="15" customHeight="1">
      <c r="B193" s="316"/>
      <c r="C193" s="352" t="s">
        <v>1596</v>
      </c>
      <c r="D193" s="291"/>
      <c r="E193" s="291"/>
      <c r="F193" s="314" t="s">
        <v>1500</v>
      </c>
      <c r="G193" s="291"/>
      <c r="H193" s="291" t="s">
        <v>1597</v>
      </c>
      <c r="I193" s="291" t="s">
        <v>1535</v>
      </c>
      <c r="J193" s="291"/>
      <c r="K193" s="339"/>
    </row>
    <row r="194" spans="2:11" s="1" customFormat="1" ht="15" customHeight="1">
      <c r="B194" s="316"/>
      <c r="C194" s="352" t="s">
        <v>1598</v>
      </c>
      <c r="D194" s="291"/>
      <c r="E194" s="291"/>
      <c r="F194" s="314" t="s">
        <v>1506</v>
      </c>
      <c r="G194" s="291"/>
      <c r="H194" s="291" t="s">
        <v>1599</v>
      </c>
      <c r="I194" s="291" t="s">
        <v>1535</v>
      </c>
      <c r="J194" s="291"/>
      <c r="K194" s="339"/>
    </row>
    <row r="195" spans="2:11" s="1" customFormat="1" ht="15" customHeight="1">
      <c r="B195" s="345"/>
      <c r="C195" s="360"/>
      <c r="D195" s="325"/>
      <c r="E195" s="325"/>
      <c r="F195" s="325"/>
      <c r="G195" s="325"/>
      <c r="H195" s="325"/>
      <c r="I195" s="325"/>
      <c r="J195" s="325"/>
      <c r="K195" s="346"/>
    </row>
    <row r="196" spans="2:11" s="1" customFormat="1" ht="18.75" customHeight="1">
      <c r="B196" s="327"/>
      <c r="C196" s="337"/>
      <c r="D196" s="337"/>
      <c r="E196" s="337"/>
      <c r="F196" s="347"/>
      <c r="G196" s="337"/>
      <c r="H196" s="337"/>
      <c r="I196" s="337"/>
      <c r="J196" s="337"/>
      <c r="K196" s="327"/>
    </row>
    <row r="197" spans="2:11" s="1" customFormat="1" ht="18.75" customHeight="1">
      <c r="B197" s="327"/>
      <c r="C197" s="337"/>
      <c r="D197" s="337"/>
      <c r="E197" s="337"/>
      <c r="F197" s="347"/>
      <c r="G197" s="337"/>
      <c r="H197" s="337"/>
      <c r="I197" s="337"/>
      <c r="J197" s="337"/>
      <c r="K197" s="327"/>
    </row>
    <row r="198" spans="2:11" s="1" customFormat="1" ht="18.75" customHeight="1"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</row>
    <row r="199" spans="2:11" s="1" customFormat="1" ht="13.5">
      <c r="B199" s="278"/>
      <c r="C199" s="279"/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1">
      <c r="B200" s="281"/>
      <c r="C200" s="282" t="s">
        <v>1600</v>
      </c>
      <c r="D200" s="282"/>
      <c r="E200" s="282"/>
      <c r="F200" s="282"/>
      <c r="G200" s="282"/>
      <c r="H200" s="282"/>
      <c r="I200" s="282"/>
      <c r="J200" s="282"/>
      <c r="K200" s="283"/>
    </row>
    <row r="201" spans="2:11" s="1" customFormat="1" ht="25.5" customHeight="1">
      <c r="B201" s="281"/>
      <c r="C201" s="361" t="s">
        <v>1601</v>
      </c>
      <c r="D201" s="361"/>
      <c r="E201" s="361"/>
      <c r="F201" s="361" t="s">
        <v>1602</v>
      </c>
      <c r="G201" s="362"/>
      <c r="H201" s="361" t="s">
        <v>1603</v>
      </c>
      <c r="I201" s="361"/>
      <c r="J201" s="361"/>
      <c r="K201" s="283"/>
    </row>
    <row r="202" spans="2:11" s="1" customFormat="1" ht="5.25" customHeight="1">
      <c r="B202" s="316"/>
      <c r="C202" s="311"/>
      <c r="D202" s="311"/>
      <c r="E202" s="311"/>
      <c r="F202" s="311"/>
      <c r="G202" s="337"/>
      <c r="H202" s="311"/>
      <c r="I202" s="311"/>
      <c r="J202" s="311"/>
      <c r="K202" s="339"/>
    </row>
    <row r="203" spans="2:11" s="1" customFormat="1" ht="15" customHeight="1">
      <c r="B203" s="316"/>
      <c r="C203" s="291" t="s">
        <v>1593</v>
      </c>
      <c r="D203" s="291"/>
      <c r="E203" s="291"/>
      <c r="F203" s="314" t="s">
        <v>49</v>
      </c>
      <c r="G203" s="291"/>
      <c r="H203" s="291" t="s">
        <v>1604</v>
      </c>
      <c r="I203" s="291"/>
      <c r="J203" s="291"/>
      <c r="K203" s="339"/>
    </row>
    <row r="204" spans="2:11" s="1" customFormat="1" ht="15" customHeight="1">
      <c r="B204" s="316"/>
      <c r="C204" s="291"/>
      <c r="D204" s="291"/>
      <c r="E204" s="291"/>
      <c r="F204" s="314" t="s">
        <v>50</v>
      </c>
      <c r="G204" s="291"/>
      <c r="H204" s="291" t="s">
        <v>1605</v>
      </c>
      <c r="I204" s="291"/>
      <c r="J204" s="291"/>
      <c r="K204" s="339"/>
    </row>
    <row r="205" spans="2:11" s="1" customFormat="1" ht="15" customHeight="1">
      <c r="B205" s="316"/>
      <c r="C205" s="291"/>
      <c r="D205" s="291"/>
      <c r="E205" s="291"/>
      <c r="F205" s="314" t="s">
        <v>53</v>
      </c>
      <c r="G205" s="291"/>
      <c r="H205" s="291" t="s">
        <v>1606</v>
      </c>
      <c r="I205" s="291"/>
      <c r="J205" s="291"/>
      <c r="K205" s="339"/>
    </row>
    <row r="206" spans="2:11" s="1" customFormat="1" ht="15" customHeight="1">
      <c r="B206" s="316"/>
      <c r="C206" s="291"/>
      <c r="D206" s="291"/>
      <c r="E206" s="291"/>
      <c r="F206" s="314" t="s">
        <v>51</v>
      </c>
      <c r="G206" s="291"/>
      <c r="H206" s="291" t="s">
        <v>1607</v>
      </c>
      <c r="I206" s="291"/>
      <c r="J206" s="291"/>
      <c r="K206" s="339"/>
    </row>
    <row r="207" spans="2:11" s="1" customFormat="1" ht="15" customHeight="1">
      <c r="B207" s="316"/>
      <c r="C207" s="291"/>
      <c r="D207" s="291"/>
      <c r="E207" s="291"/>
      <c r="F207" s="314" t="s">
        <v>52</v>
      </c>
      <c r="G207" s="291"/>
      <c r="H207" s="291" t="s">
        <v>1608</v>
      </c>
      <c r="I207" s="291"/>
      <c r="J207" s="291"/>
      <c r="K207" s="339"/>
    </row>
    <row r="208" spans="2:11" s="1" customFormat="1" ht="15" customHeight="1">
      <c r="B208" s="316"/>
      <c r="C208" s="291"/>
      <c r="D208" s="291"/>
      <c r="E208" s="291"/>
      <c r="F208" s="314"/>
      <c r="G208" s="291"/>
      <c r="H208" s="291"/>
      <c r="I208" s="291"/>
      <c r="J208" s="291"/>
      <c r="K208" s="339"/>
    </row>
    <row r="209" spans="2:11" s="1" customFormat="1" ht="15" customHeight="1">
      <c r="B209" s="316"/>
      <c r="C209" s="291" t="s">
        <v>1547</v>
      </c>
      <c r="D209" s="291"/>
      <c r="E209" s="291"/>
      <c r="F209" s="314" t="s">
        <v>85</v>
      </c>
      <c r="G209" s="291"/>
      <c r="H209" s="291" t="s">
        <v>1609</v>
      </c>
      <c r="I209" s="291"/>
      <c r="J209" s="291"/>
      <c r="K209" s="339"/>
    </row>
    <row r="210" spans="2:11" s="1" customFormat="1" ht="15" customHeight="1">
      <c r="B210" s="316"/>
      <c r="C210" s="291"/>
      <c r="D210" s="291"/>
      <c r="E210" s="291"/>
      <c r="F210" s="314" t="s">
        <v>1443</v>
      </c>
      <c r="G210" s="291"/>
      <c r="H210" s="291" t="s">
        <v>1444</v>
      </c>
      <c r="I210" s="291"/>
      <c r="J210" s="291"/>
      <c r="K210" s="339"/>
    </row>
    <row r="211" spans="2:11" s="1" customFormat="1" ht="15" customHeight="1">
      <c r="B211" s="316"/>
      <c r="C211" s="291"/>
      <c r="D211" s="291"/>
      <c r="E211" s="291"/>
      <c r="F211" s="314" t="s">
        <v>1441</v>
      </c>
      <c r="G211" s="291"/>
      <c r="H211" s="291" t="s">
        <v>1610</v>
      </c>
      <c r="I211" s="291"/>
      <c r="J211" s="291"/>
      <c r="K211" s="339"/>
    </row>
    <row r="212" spans="2:11" s="1" customFormat="1" ht="15" customHeight="1">
      <c r="B212" s="363"/>
      <c r="C212" s="291"/>
      <c r="D212" s="291"/>
      <c r="E212" s="291"/>
      <c r="F212" s="314" t="s">
        <v>96</v>
      </c>
      <c r="G212" s="352"/>
      <c r="H212" s="343" t="s">
        <v>1445</v>
      </c>
      <c r="I212" s="343"/>
      <c r="J212" s="343"/>
      <c r="K212" s="364"/>
    </row>
    <row r="213" spans="2:11" s="1" customFormat="1" ht="15" customHeight="1">
      <c r="B213" s="363"/>
      <c r="C213" s="291"/>
      <c r="D213" s="291"/>
      <c r="E213" s="291"/>
      <c r="F213" s="314" t="s">
        <v>1446</v>
      </c>
      <c r="G213" s="352"/>
      <c r="H213" s="343" t="s">
        <v>1422</v>
      </c>
      <c r="I213" s="343"/>
      <c r="J213" s="343"/>
      <c r="K213" s="364"/>
    </row>
    <row r="214" spans="2:11" s="1" customFormat="1" ht="15" customHeight="1">
      <c r="B214" s="363"/>
      <c r="C214" s="291"/>
      <c r="D214" s="291"/>
      <c r="E214" s="291"/>
      <c r="F214" s="314"/>
      <c r="G214" s="352"/>
      <c r="H214" s="343"/>
      <c r="I214" s="343"/>
      <c r="J214" s="343"/>
      <c r="K214" s="364"/>
    </row>
    <row r="215" spans="2:11" s="1" customFormat="1" ht="15" customHeight="1">
      <c r="B215" s="363"/>
      <c r="C215" s="291" t="s">
        <v>1571</v>
      </c>
      <c r="D215" s="291"/>
      <c r="E215" s="291"/>
      <c r="F215" s="314">
        <v>1</v>
      </c>
      <c r="G215" s="352"/>
      <c r="H215" s="343" t="s">
        <v>1611</v>
      </c>
      <c r="I215" s="343"/>
      <c r="J215" s="343"/>
      <c r="K215" s="364"/>
    </row>
    <row r="216" spans="2:11" s="1" customFormat="1" ht="15" customHeight="1">
      <c r="B216" s="363"/>
      <c r="C216" s="291"/>
      <c r="D216" s="291"/>
      <c r="E216" s="291"/>
      <c r="F216" s="314">
        <v>2</v>
      </c>
      <c r="G216" s="352"/>
      <c r="H216" s="343" t="s">
        <v>1612</v>
      </c>
      <c r="I216" s="343"/>
      <c r="J216" s="343"/>
      <c r="K216" s="364"/>
    </row>
    <row r="217" spans="2:11" s="1" customFormat="1" ht="15" customHeight="1">
      <c r="B217" s="363"/>
      <c r="C217" s="291"/>
      <c r="D217" s="291"/>
      <c r="E217" s="291"/>
      <c r="F217" s="314">
        <v>3</v>
      </c>
      <c r="G217" s="352"/>
      <c r="H217" s="343" t="s">
        <v>1613</v>
      </c>
      <c r="I217" s="343"/>
      <c r="J217" s="343"/>
      <c r="K217" s="364"/>
    </row>
    <row r="218" spans="2:11" s="1" customFormat="1" ht="15" customHeight="1">
      <c r="B218" s="363"/>
      <c r="C218" s="291"/>
      <c r="D218" s="291"/>
      <c r="E218" s="291"/>
      <c r="F218" s="314">
        <v>4</v>
      </c>
      <c r="G218" s="352"/>
      <c r="H218" s="343" t="s">
        <v>1614</v>
      </c>
      <c r="I218" s="343"/>
      <c r="J218" s="343"/>
      <c r="K218" s="364"/>
    </row>
    <row r="219" spans="2:11" s="1" customFormat="1" ht="12.75" customHeight="1">
      <c r="B219" s="365"/>
      <c r="C219" s="366"/>
      <c r="D219" s="366"/>
      <c r="E219" s="366"/>
      <c r="F219" s="366"/>
      <c r="G219" s="366"/>
      <c r="H219" s="366"/>
      <c r="I219" s="366"/>
      <c r="J219" s="366"/>
      <c r="K219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civil</cp:lastModifiedBy>
  <dcterms:created xsi:type="dcterms:W3CDTF">2024-04-03T06:40:25Z</dcterms:created>
  <dcterms:modified xsi:type="dcterms:W3CDTF">2024-04-03T06:40:29Z</dcterms:modified>
  <cp:category/>
  <cp:version/>
  <cp:contentType/>
  <cp:contentStatus/>
</cp:coreProperties>
</file>