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.02 - Nároží" sheetId="2" r:id="rId2"/>
    <sheet name="SO.03 - Ulice Pražská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'SO.02 - Nároží'!$C$94:$K$452</definedName>
    <definedName name="_xlnm.Print_Area" localSheetId="1">'SO.02 - Nároží'!$C$4:$J$39,'SO.02 - Nároží'!$C$45:$J$76,'SO.02 - Nároží'!$C$82:$K$452</definedName>
    <definedName name="_xlnm._FilterDatabase" localSheetId="2" hidden="1">'SO.03 - Ulice Pražská'!$C$96:$K$495</definedName>
    <definedName name="_xlnm.Print_Area" localSheetId="2">'SO.03 - Ulice Pražská'!$C$4:$J$39,'SO.03 - Ulice Pražská'!$C$45:$J$78,'SO.03 - Ulice Pražská'!$C$84:$K$495</definedName>
    <definedName name="_xlnm.Print_Area" localSheetId="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'SO.02 - Nároží'!$94:$94</definedName>
    <definedName name="_xlnm.Print_Titles" localSheetId="2">'SO.03 - Ulice Pražská'!$96:$96</definedName>
  </definedNames>
  <calcPr fullCalcOnLoad="1"/>
</workbook>
</file>

<file path=xl/sharedStrings.xml><?xml version="1.0" encoding="utf-8"?>
<sst xmlns="http://schemas.openxmlformats.org/spreadsheetml/2006/main" count="7064" uniqueCount="902">
  <si>
    <t>Export Komplet</t>
  </si>
  <si>
    <t>VZ</t>
  </si>
  <si>
    <t>2.0</t>
  </si>
  <si>
    <t>ZAMOK</t>
  </si>
  <si>
    <t>False</t>
  </si>
  <si>
    <t>{ba7fd2a2-75be-4ba0-a21f-db352cf9d4ff}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</si>
  <si>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</si>
  <si>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</si>
  <si>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</si>
  <si>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</si>
  <si>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</si>
  <si>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</si>
  <si>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</si>
  <si>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</si>
  <si>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303092022-3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</si>
  <si>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</si>
  <si>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</si>
  <si>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Obnova fasády – Václavská ul. 122, Klatovy - 2 - Váslavská</t>
  </si>
  <si>
    <t>KSO:</t>
  </si>
  <si>
    <t>803 5</t>
  </si>
  <si>
    <t>CC-CZ:</t>
  </si>
  <si>
    <t>11</t>
  </si>
  <si>
    <t>Místo:</t>
  </si>
  <si>
    <t>Václavská 122</t>
  </si>
  <si>
    <t>Datum:</t>
  </si>
  <si>
    <t>12. 3. 2024</t>
  </si>
  <si>
    <t>CZ-CPV:</t>
  </si>
  <si>
    <t>50000000-5</t>
  </si>
  <si>
    <t>CZ-CPA:</t>
  </si>
  <si>
    <t>41</t>
  </si>
  <si>
    <t>Zadavatel:</t>
  </si>
  <si>
    <t>IČ:</t>
  </si>
  <si>
    <t/>
  </si>
  <si>
    <t xml:space="preserve"> </t>
  </si>
  <si>
    <t>DIČ:</t>
  </si>
  <si>
    <t>Uchazeč:</t>
  </si>
  <si>
    <t>Vyplň údaj</t>
  </si>
  <si>
    <t>Projektant:</t>
  </si>
  <si>
    <t>Ing. arch.  Marcela Klostermannová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</si>
  <si>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</si>
  <si>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</si>
  <si>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</si>
  <si>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</si>
  <si>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</si>
  <si>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</si>
  <si>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</si>
  <si>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</si>
  <si>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</si>
  <si>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</si>
  <si>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</si>
  <si>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</si>
  <si>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</si>
  <si>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</si>
  <si>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</si>
  <si>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</si>
  <si>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</si>
  <si>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</si>
  <si>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</si>
  <si>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</si>
  <si>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</si>
  <si>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</si>
  <si>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</si>
  <si>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</si>
  <si>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</si>
  <si>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</si>
  <si>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</si>
  <si>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</si>
  <si>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</si>
  <si>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</si>
  <si>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</si>
  <si>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</si>
  <si>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</si>
  <si>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</si>
  <si>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</si>
  <si>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</si>
  <si>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</si>
  <si>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</si>
  <si>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</si>
  <si>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</si>
  <si>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</si>
  <si>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</si>
  <si>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</si>
  <si>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SO.02</t>
  </si>
  <si>
    <t>Nároží</t>
  </si>
  <si>
    <t>STA</t>
  </si>
  <si>
    <t>1</t>
  </si>
  <si>
    <t>{d5479dda-960f-4966-a357-e7cf0fbe5fd4}</t>
  </si>
  <si>
    <t>SO.03</t>
  </si>
  <si>
    <t>Ulice Pražská</t>
  </si>
  <si>
    <t>{ef082958-2a62-4fe0-9c05-bb2660d8b332}</t>
  </si>
  <si>
    <t>KRYCÍ LIST SOUPISU PRACÍ</t>
  </si>
  <si>
    <t>Objekt:</t>
  </si>
  <si>
    <t>SO.02 - Nároží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</si>
  <si>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</si>
  <si>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</si>
  <si>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</si>
  <si>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</si>
  <si>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</si>
  <si>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</si>
  <si>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</si>
  <si>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</si>
  <si>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</si>
  <si>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</si>
  <si>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</si>
  <si>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782 - Dokončovací práce - obklady z kamene</t>
  </si>
  <si>
    <t xml:space="preserve">    783 - Dokončovací práce - nátěry</t>
  </si>
  <si>
    <t>HZS - Hodinové zúčtovací sazby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</si>
  <si>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</si>
  <si>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</si>
  <si>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</si>
  <si>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</si>
  <si>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</si>
  <si>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</si>
  <si>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</si>
  <si>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</si>
  <si>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</si>
  <si>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</si>
  <si>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</si>
  <si>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</si>
  <si>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</si>
  <si>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</si>
  <si>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</si>
  <si>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</si>
  <si>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</si>
  <si>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</si>
  <si>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</si>
  <si>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</si>
  <si>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</si>
  <si>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</si>
  <si>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</si>
  <si>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</si>
  <si>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</si>
  <si>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622131100</t>
  </si>
  <si>
    <t>Vápenný postřik vnějších stěn nanášený celoplošně ručně</t>
  </si>
  <si>
    <t>m2</t>
  </si>
  <si>
    <t>CS ÚRS 2024 01</t>
  </si>
  <si>
    <t>4</t>
  </si>
  <si>
    <t>2</t>
  </si>
  <si>
    <t>1323928118</t>
  </si>
  <si>
    <t>PP</t>
  </si>
  <si>
    <t>Podkladní a spojovací vrstva vnějších omítaných ploch vápenný postřik nanášený ručně celoplošně stěn</t>
  </si>
  <si>
    <t>Online PSC</t>
  </si>
  <si>
    <t>https://podminky.urs.cz/item/CS_URS_2024_01/622131100</t>
  </si>
  <si>
    <t>VV</t>
  </si>
  <si>
    <t>(3,25*18,6)*0,2</t>
  </si>
  <si>
    <t>Součet</t>
  </si>
  <si>
    <t>12,09*0,3 'Přepočtené koeficientem množství</t>
  </si>
  <si>
    <t>622311121</t>
  </si>
  <si>
    <t>Vápenná omítka hladká jednovrstvá vnějších stěn nanášená ručně</t>
  </si>
  <si>
    <t>1050119062</t>
  </si>
  <si>
    <t>Omítka vápenná vnějších ploch nanášená ručně jednovrstvá, tloušťky do 15 mm hladká stěn</t>
  </si>
  <si>
    <t>https://podminky.urs.cz/item/CS_URS_2024_01/622311121</t>
  </si>
  <si>
    <t>3</t>
  </si>
  <si>
    <t>622311191</t>
  </si>
  <si>
    <t>Příplatek k vápenné omítce vnějších stěn za každých dalších 5 mm tloušťky ručně</t>
  </si>
  <si>
    <t>-1337888048</t>
  </si>
  <si>
    <t>Omítka vápenná vnějších ploch nanášená ručně Příplatek k cenám za každých dalších i započatých 5 mm tloušťky omítky přes 15 mm stěn</t>
  </si>
  <si>
    <t>https://podminky.urs.cz/item/CS_URS_2024_01/622311191</t>
  </si>
  <si>
    <t>(3,25*18,6)*0,2*4</t>
  </si>
  <si>
    <t>48,36*0,6 'Přepočtené koeficientem množství</t>
  </si>
  <si>
    <t>622325652</t>
  </si>
  <si>
    <t>Oprava vnější vápenné omítky s celoplošným přeštukováním členitosti 5 v rozsahu přes 10 do 20 %</t>
  </si>
  <si>
    <t>-319260264</t>
  </si>
  <si>
    <t>Oprava vápenné omítky s celoplošným přeštukováním vnějších ploch stupně členitosti 5, v rozsahu opravované plochy přes 10 do 20%</t>
  </si>
  <si>
    <t>https://podminky.urs.cz/item/CS_URS_2024_01/622325652</t>
  </si>
  <si>
    <t>Fasáda:</t>
  </si>
  <si>
    <t xml:space="preserve">(3,25*18,6) </t>
  </si>
  <si>
    <t>Mezisoučet</t>
  </si>
  <si>
    <t>Otvory</t>
  </si>
  <si>
    <t>-2,06*0,9</t>
  </si>
  <si>
    <t>-2*(1,15*1,98)</t>
  </si>
  <si>
    <t>-1,05*2,3</t>
  </si>
  <si>
    <t>5</t>
  </si>
  <si>
    <t>629135101</t>
  </si>
  <si>
    <t>Vyrovnávací vrstva pod klempířské prvky z MC š do 150 mm</t>
  </si>
  <si>
    <t>m</t>
  </si>
  <si>
    <t>-1541796711</t>
  </si>
  <si>
    <t>Vyrovnávací vrstva z cementové malty pod klempířskými prvky šířky do 150 mm</t>
  </si>
  <si>
    <t>https://podminky.urs.cz/item/CS_URS_2024_01/629135101</t>
  </si>
  <si>
    <t>14,1+32,6+5,95+6,9</t>
  </si>
  <si>
    <t>629135102</t>
  </si>
  <si>
    <t>Vyrovnávací vrstva pod klempířské prvky z MC š přes 150 do 300 mm</t>
  </si>
  <si>
    <t>476821020</t>
  </si>
  <si>
    <t>Vyrovnávací vrstva z cementové malty pod klempířskými prvky šířky přes 150 do 300 mm</t>
  </si>
  <si>
    <t>https://podminky.urs.cz/item/CS_URS_2024_01/629135102</t>
  </si>
  <si>
    <t>14,1+10,8</t>
  </si>
  <si>
    <t>7</t>
  </si>
  <si>
    <t>629991011</t>
  </si>
  <si>
    <t>Zakrytí výplní otvorů a svislých ploch fólií přilepenou lepící páskou</t>
  </si>
  <si>
    <t>-483745472</t>
  </si>
  <si>
    <t>Zakrytí vnějších ploch před znečištěním včetně pozdějšího odkrytí výplní otvorů a svislých ploch fólií přilepenou lepící páskou</t>
  </si>
  <si>
    <t>https://podminky.urs.cz/item/CS_URS_2024_01/629991011</t>
  </si>
  <si>
    <t>2,06*0,9</t>
  </si>
  <si>
    <t>2*(1,15*1,98)</t>
  </si>
  <si>
    <t>1,05*2,3</t>
  </si>
  <si>
    <t>8</t>
  </si>
  <si>
    <t>629995101</t>
  </si>
  <si>
    <t>Očištění vnějších ploch tlakovou vodou</t>
  </si>
  <si>
    <t>-61115250</t>
  </si>
  <si>
    <t>Očištění vnějších ploch tlakovou vodou omytím</t>
  </si>
  <si>
    <t>https://podminky.urs.cz/item/CS_URS_2024_01/629995101</t>
  </si>
  <si>
    <t>9</t>
  </si>
  <si>
    <t>629995213</t>
  </si>
  <si>
    <t>Očištění vnějších ploch otryskáním nesušeným křemičitým pískem kamenného tvrdého povrchu</t>
  </si>
  <si>
    <t>244773539</t>
  </si>
  <si>
    <t>Očištění vnějších ploch tryskáním křemičitým pískem nesušeným ( metodou torbo tryskání), povrchu kamenného přírodního tvrdého</t>
  </si>
  <si>
    <t>https://podminky.urs.cz/item/CS_URS_2024_01/629995213</t>
  </si>
  <si>
    <t>3,25*0,75</t>
  </si>
  <si>
    <t>10</t>
  </si>
  <si>
    <t>629999001</t>
  </si>
  <si>
    <t>Příplatek k úpravám povrchů za kropení vodou vysoce nasákavého podkladu</t>
  </si>
  <si>
    <t>-140135855</t>
  </si>
  <si>
    <t>Příplatky k cenám úprav vnějších povrchů za každé další kropení vodou vysoce nasákavého povrchu</t>
  </si>
  <si>
    <t>https://podminky.urs.cz/item/CS_URS_2024_01/629999001</t>
  </si>
  <si>
    <t>629999042</t>
  </si>
  <si>
    <t>Příplatek k úpravám vnějších povrchů za provádění prací v nadstřešní části</t>
  </si>
  <si>
    <t>-1387015374</t>
  </si>
  <si>
    <t>Příplatky k cenám úprav vnějších povrchů za ztížené pracovní podmínky práce v nadstřešní části objektu</t>
  </si>
  <si>
    <t>https://podminky.urs.cz/item/CS_URS_2024_01/629999042</t>
  </si>
  <si>
    <t>51,627*0,1 'Přepočtené koeficientem množství</t>
  </si>
  <si>
    <t>Ostatní konstrukce a práce, bourání</t>
  </si>
  <si>
    <t>941221112</t>
  </si>
  <si>
    <t>Montáž lešení řadového rámového těžkého zatížení do 300 kg/m2 š od 0,9 do 1,2 m v přes 10 do 25 m</t>
  </si>
  <si>
    <t>-1034675580</t>
  </si>
  <si>
    <t>Lešení řadové rámové těžké pracovní s podlahami s provozním zatížením tř. 4 do 300 kg/m2 šířky tř. SW09 od 0,9 do 1,2 m, výšky přes 10 do 25 m montáž</t>
  </si>
  <si>
    <t>https://podminky.urs.cz/item/CS_URS_2024_01/941221112</t>
  </si>
  <si>
    <t>(3,25*18,6)*1,05</t>
  </si>
  <si>
    <t>13</t>
  </si>
  <si>
    <t>941221211</t>
  </si>
  <si>
    <t>Příplatek k lešení řadovému rámovému těžkému do 300 kg/m2 š od 0,9 1,2 m v do 10 m za každý den použití</t>
  </si>
  <si>
    <t>-1353477302</t>
  </si>
  <si>
    <t>Lešení řadové rámové těžké pracovní s podlahami s provozním zatížením tř. 4 do 300 kg/m2 šířky tř. SW09 od 0,9 do 1,2 m, výšky do 10 m příplatek k ceně za každý den použití</t>
  </si>
  <si>
    <t>https://podminky.urs.cz/item/CS_URS_2024_01/941221211</t>
  </si>
  <si>
    <t>63,473*120 'Přepočtené koeficientem množství</t>
  </si>
  <si>
    <t>14</t>
  </si>
  <si>
    <t>941221812</t>
  </si>
  <si>
    <t>Demontáž lešení řadového rámového těžkého zatížení do 300 kg/m2 š od 0,9 do 1,2 m v přes 10 do 25 m</t>
  </si>
  <si>
    <t>1784491060</t>
  </si>
  <si>
    <t>Lešení řadové rámové těžké pracovní s podlahami s provozním zatížením tř. 4 do 300 kg/m2 šířky tř. SW09 od 0,9 do 1,2 m, výšky přes 10 do 25 m demontáž</t>
  </si>
  <si>
    <t>https://podminky.urs.cz/item/CS_URS_2024_01/941221812</t>
  </si>
  <si>
    <t>15</t>
  </si>
  <si>
    <t>944511111</t>
  </si>
  <si>
    <t>Montáž ochranné sítě z textilie z umělých vláken</t>
  </si>
  <si>
    <t>1545277886</t>
  </si>
  <si>
    <t>Síť ochranná zavěšená na konstrukci lešení z textilie z umělých vláken montáž</t>
  </si>
  <si>
    <t>https://podminky.urs.cz/item/CS_URS_2024_01/944511111</t>
  </si>
  <si>
    <t>16</t>
  </si>
  <si>
    <t>944511211</t>
  </si>
  <si>
    <t>Příplatek k ochranné síti za každý den použití</t>
  </si>
  <si>
    <t>-837164686</t>
  </si>
  <si>
    <t>Síť ochranná zavěšená na konstrukci lešení z textilie z umělých vláken příplatek k ceně za každý den použití</t>
  </si>
  <si>
    <t>https://podminky.urs.cz/item/CS_URS_2024_01/944511211</t>
  </si>
  <si>
    <t>17</t>
  </si>
  <si>
    <t>944511811</t>
  </si>
  <si>
    <t>Demontáž ochranné sítě z textilie z umělých vláken</t>
  </si>
  <si>
    <t>-940850666</t>
  </si>
  <si>
    <t>Síť ochranná zavěšená na konstrukci lešení z textilie z umělých vláken demontáž</t>
  </si>
  <si>
    <t>https://podminky.urs.cz/item/CS_URS_2024_01/944511811</t>
  </si>
  <si>
    <t>18</t>
  </si>
  <si>
    <t>944711113</t>
  </si>
  <si>
    <t>Montáž záchytné stříšky š přes 2 do 2,5 m</t>
  </si>
  <si>
    <t>-221474426</t>
  </si>
  <si>
    <t>Stříška záchytná zřizovaná současně s lehkým nebo těžkým lešením šířky přes 2,0 do 2,5 m montáž</t>
  </si>
  <si>
    <t>https://podminky.urs.cz/item/CS_URS_2024_01/944711113</t>
  </si>
  <si>
    <t>19</t>
  </si>
  <si>
    <t>944711213</t>
  </si>
  <si>
    <t>Příplatek k záchytné stříšce š přes 2 do 2,5 m za každý den použití</t>
  </si>
  <si>
    <t>2060862702</t>
  </si>
  <si>
    <t>Stříška záchytná zřizovaná současně s lehkým nebo těžkým lešením šířky přes 2,0 do 2,5 m příplatek k ceně za každý den použití</t>
  </si>
  <si>
    <t>https://podminky.urs.cz/item/CS_URS_2024_01/944711213</t>
  </si>
  <si>
    <t>3,5</t>
  </si>
  <si>
    <t>3,5*120 'Přepočtené koeficientem množství</t>
  </si>
  <si>
    <t>20</t>
  </si>
  <si>
    <t>944711813</t>
  </si>
  <si>
    <t>Demontáž záchytné stříšky š přes 2 do 2,5 m</t>
  </si>
  <si>
    <t>-1261328873</t>
  </si>
  <si>
    <t>Stříška záchytná zřizovaná současně s lehkým nebo těžkým lešením šířky přes 2,0 do 2,5 m demontáž</t>
  </si>
  <si>
    <t>https://podminky.urs.cz/item/CS_URS_2024_01/944711813</t>
  </si>
  <si>
    <t>949521112</t>
  </si>
  <si>
    <t>Montáž podchodu u dílcových lešení š přes 1,5 do 2 m</t>
  </si>
  <si>
    <t>787629601</t>
  </si>
  <si>
    <t>Podchod u dílcových lešení zřizovaný současně s lehkým nebo těžkým pracovním lešením, šířky přes 1,5 do 2,0 m montáž</t>
  </si>
  <si>
    <t>https://podminky.urs.cz/item/CS_URS_2024_01/949521112</t>
  </si>
  <si>
    <t>0,0583333333333333*60 'Přepočtené koeficientem množství</t>
  </si>
  <si>
    <t>22</t>
  </si>
  <si>
    <t>949521212</t>
  </si>
  <si>
    <t>Příplatek k podchodu u dílcových lešení š přes 1,5 do 2 m za každý den použití</t>
  </si>
  <si>
    <t>-1300883627</t>
  </si>
  <si>
    <t>Podchod u dílcových lešení zřizovaný současně s lehkým nebo těžkým pracovním lešením, šířky přes 1,5 do 2,0 m příplatek k ceně za každý den použití</t>
  </si>
  <si>
    <t>https://podminky.urs.cz/item/CS_URS_2024_01/949521212</t>
  </si>
  <si>
    <t>23</t>
  </si>
  <si>
    <t>949521812</t>
  </si>
  <si>
    <t>Demontáž podchodu u dílcových lešení š přes 1,5 do 2 m</t>
  </si>
  <si>
    <t>648961707</t>
  </si>
  <si>
    <t>Podchod u dílcových lešení zřizovaný současně s lehkým nebo těžkým pracovním lešením, šířky přes 1,5 do 2,0 m demontáž</t>
  </si>
  <si>
    <t>https://podminky.urs.cz/item/CS_URS_2024_01/949521812</t>
  </si>
  <si>
    <t>24</t>
  </si>
  <si>
    <t>952902121</t>
  </si>
  <si>
    <t>Čištění budov zametení drsných podlah</t>
  </si>
  <si>
    <t>877008813</t>
  </si>
  <si>
    <t>Čištění budov při provádění oprav a udržovacích prací podlah drsných nebo chodníků zametením</t>
  </si>
  <si>
    <t>https://podminky.urs.cz/item/CS_URS_2024_01/952902121</t>
  </si>
  <si>
    <t>3,5*1,5*30</t>
  </si>
  <si>
    <t>25</t>
  </si>
  <si>
    <t>952902131</t>
  </si>
  <si>
    <t>Čištění budov omytí drsných podlah</t>
  </si>
  <si>
    <t>817416196</t>
  </si>
  <si>
    <t>Čištění budov při provádění oprav a udržovacích prací podlah drsných nebo chodníků omytím</t>
  </si>
  <si>
    <t>https://podminky.urs.cz/item/CS_URS_2024_01/952902131</t>
  </si>
  <si>
    <t>3,5*1,5*15</t>
  </si>
  <si>
    <t>26</t>
  </si>
  <si>
    <t>978019331</t>
  </si>
  <si>
    <t>Otlučení (osekání) vnější vápenné nebo vápenocementové omítky stupně členitosti 3 až 5 v rozsahu přes 10 do 20 %</t>
  </si>
  <si>
    <t>921640273</t>
  </si>
  <si>
    <t>Otlučení vápenných nebo vápenocementových omítek vnějších ploch s vyškrabáním spar a s očištěním zdiva stupně členitosti 3 až 5, v rozsahu přes 10 do 20 %</t>
  </si>
  <si>
    <t>https://podminky.urs.cz/item/CS_URS_2024_01/978019331</t>
  </si>
  <si>
    <t>997</t>
  </si>
  <si>
    <t>Přesun sutě</t>
  </si>
  <si>
    <t>27</t>
  </si>
  <si>
    <t>997013215</t>
  </si>
  <si>
    <t>Vnitrostaveništní doprava suti a vybouraných hmot pro budovy v přes 15 do 18 m ručně</t>
  </si>
  <si>
    <t>t</t>
  </si>
  <si>
    <t>-1015780504</t>
  </si>
  <si>
    <t>Vnitrostaveništní doprava suti a vybouraných hmot vodorovně do 50 m s naložením ručně pro budovy a haly výšky přes 15 do 18 m</t>
  </si>
  <si>
    <t>https://podminky.urs.cz/item/CS_URS_2024_01/997013215</t>
  </si>
  <si>
    <t>28</t>
  </si>
  <si>
    <t>997013509</t>
  </si>
  <si>
    <t>Příplatek k odvozu suti a vybouraných hmot na skládku ZKD 1 km přes 1 km</t>
  </si>
  <si>
    <t>415839402</t>
  </si>
  <si>
    <t>Odvoz suti a vybouraných hmot na skládku nebo meziskládku se složením, na vzdálenost Příplatek k ceně za každý další započatý 1 km přes 1 km</t>
  </si>
  <si>
    <t>https://podminky.urs.cz/item/CS_URS_2024_01/997013509</t>
  </si>
  <si>
    <t>1,199*15 'Přepočtené koeficientem množství</t>
  </si>
  <si>
    <t>29</t>
  </si>
  <si>
    <t>997013511</t>
  </si>
  <si>
    <t>Odvoz suti a vybouraných hmot z meziskládky na skládku do 1 km s naložením a se složením</t>
  </si>
  <si>
    <t>-930809972</t>
  </si>
  <si>
    <t>Odvoz suti a vybouraných hmot z meziskládky na skládku s naložením a se složením, na vzdálenost do 1 km</t>
  </si>
  <si>
    <t>https://podminky.urs.cz/item/CS_URS_2024_01/997013511</t>
  </si>
  <si>
    <t>30</t>
  </si>
  <si>
    <t>997013631</t>
  </si>
  <si>
    <t>Poplatek za uložení na skládce (skládkovné) stavebního odpadu směsného kód odpadu 17 09 04</t>
  </si>
  <si>
    <t>-1793494781</t>
  </si>
  <si>
    <t>Poplatek za uložení stavebního odpadu na skládce (skládkovné) směsného stavebního a demoličního zatříděného do Katalogu odpadů pod kódem 17 09 04</t>
  </si>
  <si>
    <t>https://podminky.urs.cz/item/CS_URS_2024_01/997013631</t>
  </si>
  <si>
    <t>998</t>
  </si>
  <si>
    <t>Přesun hmot</t>
  </si>
  <si>
    <t>31</t>
  </si>
  <si>
    <t>998018003</t>
  </si>
  <si>
    <t>Přesun hmot pro budovy ruční pro budovy v přes 12 do 24 m</t>
  </si>
  <si>
    <t>-429503552</t>
  </si>
  <si>
    <t>Přesun hmot pro budovy občanské výstavby, bydlení, výrobu a služby ruční (bez užití mechanizace) vodorovná dopravní vzdálenost do 100 m pro budovy s jakoukoliv nosnou konstrukcí výšky přes 12 do 24 m</t>
  </si>
  <si>
    <t>https://podminky.urs.cz/item/CS_URS_2024_01/998018003</t>
  </si>
  <si>
    <t>PSV</t>
  </si>
  <si>
    <t>Práce a dodávky PSV</t>
  </si>
  <si>
    <t>764</t>
  </si>
  <si>
    <t>Konstrukce klempířské</t>
  </si>
  <si>
    <t>32</t>
  </si>
  <si>
    <t>764002851</t>
  </si>
  <si>
    <t>Demontáž oplechování parapetů do suti</t>
  </si>
  <si>
    <t>1002154290</t>
  </si>
  <si>
    <t>Demontáž klempířských konstrukcí oplechování parapetů do suti</t>
  </si>
  <si>
    <t>https://podminky.urs.cz/item/CS_URS_2024_01/764002851</t>
  </si>
  <si>
    <t>10,8</t>
  </si>
  <si>
    <t>33</t>
  </si>
  <si>
    <t>764002861</t>
  </si>
  <si>
    <t>Demontáž oplechování říms a ozdobných prvků do suti</t>
  </si>
  <si>
    <t>-1810314506</t>
  </si>
  <si>
    <t>Demontáž klempířských konstrukcí oplechování říms do suti</t>
  </si>
  <si>
    <t>https://podminky.urs.cz/item/CS_URS_2024_01/764002861</t>
  </si>
  <si>
    <t>14,1+32,6+14,1+5,95+6,9</t>
  </si>
  <si>
    <t>34</t>
  </si>
  <si>
    <t>764216605</t>
  </si>
  <si>
    <t>Oplechování rovných parapetů mechanicky kotvené z Pz s povrchovou úpravou rš 400 mm</t>
  </si>
  <si>
    <t>-1085200129</t>
  </si>
  <si>
    <t>Oplechování parapetů z pozinkovaného plechu s povrchovou úpravou rovných mechanicky kotvené, bez rohů rš 400 mm</t>
  </si>
  <si>
    <t>https://podminky.urs.cz/item/CS_URS_2024_01/764216605</t>
  </si>
  <si>
    <t>35</t>
  </si>
  <si>
    <t>764218604</t>
  </si>
  <si>
    <t>Oplechování rovné římsy mechanicky kotvené z Pz s upraveným povrchem rš 330 mm</t>
  </si>
  <si>
    <t>315161354</t>
  </si>
  <si>
    <t>Oplechování říms a ozdobných prvků z pozinkovaného plechu s povrchovou úpravou rovných, bez rohů mechanicky kotvené rš 330 mm</t>
  </si>
  <si>
    <t>https://podminky.urs.cz/item/CS_URS_2024_01/764218604</t>
  </si>
  <si>
    <t>36</t>
  </si>
  <si>
    <t>998764203</t>
  </si>
  <si>
    <t>Přesun hmot procentní pro konstrukce klempířské v objektech v přes 12 do 24 m</t>
  </si>
  <si>
    <t>%</t>
  </si>
  <si>
    <t>1075211206</t>
  </si>
  <si>
    <t>Přesun hmot pro konstrukce klempířské stanovený procentní sazbou (%) z ceny vodorovná dopravní vzdálenost do 50 m s užitím mechanizace v objektech výšky přes 12 do 24 m</t>
  </si>
  <si>
    <t>https://podminky.urs.cz/item/CS_URS_2024_01/998764203</t>
  </si>
  <si>
    <t>782</t>
  </si>
  <si>
    <t>Dokončovací práce - obklady z kamene</t>
  </si>
  <si>
    <t>37</t>
  </si>
  <si>
    <t>782131973</t>
  </si>
  <si>
    <t>Výměna nepravidelné desky v obkladu stěn a sloupů z tvrdých kamenů do 10 ks/m2 do malty tl přes 30 do 50 mm</t>
  </si>
  <si>
    <t>kus</t>
  </si>
  <si>
    <t>-35187314</t>
  </si>
  <si>
    <t>Výměna nepravidelné desky v obkladu stěn a sloupů z tvrdých kamenů velikosti do 10 ks/m2 kladené do malty, tl. přes 30 do 50 mm</t>
  </si>
  <si>
    <t>https://podminky.urs.cz/item/CS_URS_2024_01/782131973</t>
  </si>
  <si>
    <t>Položka 3 pohledu</t>
  </si>
  <si>
    <t>1,1*0,72</t>
  </si>
  <si>
    <t>38</t>
  </si>
  <si>
    <t>M</t>
  </si>
  <si>
    <t>58382175</t>
  </si>
  <si>
    <t>deska obkladová tryskaná žula tl 50mm do 0,24m2</t>
  </si>
  <si>
    <t>-614171280</t>
  </si>
  <si>
    <t>39</t>
  </si>
  <si>
    <t>782231811</t>
  </si>
  <si>
    <t>Demontáž obkladů podhledů z kamene do suti z tvrdých kamenů kladených do malty</t>
  </si>
  <si>
    <t>-31082930</t>
  </si>
  <si>
    <t>https://podminky.urs.cz/item/CS_URS_2024_01/782231811</t>
  </si>
  <si>
    <t>40</t>
  </si>
  <si>
    <t>782991911</t>
  </si>
  <si>
    <t>Oprava spárování obkladů z kamene aktivovanou maltou do 9 ks/m2</t>
  </si>
  <si>
    <t>225186137</t>
  </si>
  <si>
    <t>Oprava spárování obkladů z kamene včetně vyškrábání a vymytí spar aktivovanou maltou do 9 ks/m2</t>
  </si>
  <si>
    <t>https://podminky.urs.cz/item/CS_URS_2024_01/782991911</t>
  </si>
  <si>
    <t>0,85*0,66</t>
  </si>
  <si>
    <t>0,85*0,74</t>
  </si>
  <si>
    <t>782994913</t>
  </si>
  <si>
    <t>Obklady z kamene oprava - očištění obkladů z kamene tlakovou vodou</t>
  </si>
  <si>
    <t>874693022</t>
  </si>
  <si>
    <t>Obklady z kamene oprava - ostatní práce očištění tlakovou vodou</t>
  </si>
  <si>
    <t>https://podminky.urs.cz/item/CS_URS_2024_01/782994913</t>
  </si>
  <si>
    <t>42</t>
  </si>
  <si>
    <t>782994914</t>
  </si>
  <si>
    <t>Obklady z kamene oprava - očištění obkladů z kamene tryskáním pískem</t>
  </si>
  <si>
    <t>-1008994776</t>
  </si>
  <si>
    <t>Obklady z kamene oprava - ostatní práce očištění tryskáním pískem</t>
  </si>
  <si>
    <t>https://podminky.urs.cz/item/CS_URS_2024_01/782994914</t>
  </si>
  <si>
    <t>43</t>
  </si>
  <si>
    <t>782994915</t>
  </si>
  <si>
    <t>Obklady z kamene oprava - očištění obkladů z kamene ocelovými kartáči</t>
  </si>
  <si>
    <t>-1871294170</t>
  </si>
  <si>
    <t>Obklady z kamene oprava - ostatní práce očištění ocelovými kartáči</t>
  </si>
  <si>
    <t>https://podminky.urs.cz/item/CS_URS_2024_01/782994915</t>
  </si>
  <si>
    <t>44</t>
  </si>
  <si>
    <t>782994921</t>
  </si>
  <si>
    <t>Obklady z kamene oprava - nátěr biocidním přípravkem</t>
  </si>
  <si>
    <t>-1203492954</t>
  </si>
  <si>
    <t>Obklady z kamene oprava - ostatní práce nátěr biocidním přípravkem</t>
  </si>
  <si>
    <t>https://podminky.urs.cz/item/CS_URS_2024_01/782994921</t>
  </si>
  <si>
    <t>45</t>
  </si>
  <si>
    <t>782994922</t>
  </si>
  <si>
    <t>Obklady z kamene oprava - nátěr impregnační a zpevňující</t>
  </si>
  <si>
    <t>1474882849</t>
  </si>
  <si>
    <t>Obklady z kamene oprava - ostatní práce nátěr impregnační a zpevňující</t>
  </si>
  <si>
    <t>https://podminky.urs.cz/item/CS_URS_2024_01/782994922</t>
  </si>
  <si>
    <t>46</t>
  </si>
  <si>
    <t>782994923</t>
  </si>
  <si>
    <t>Obklady z kamene oprava - nátěr uzavírací transparentní</t>
  </si>
  <si>
    <t>789393919</t>
  </si>
  <si>
    <t>Obklady z kamene oprava - ostatní práce nátěr uzavírací transparentní</t>
  </si>
  <si>
    <t>https://podminky.urs.cz/item/CS_URS_2024_01/782994923</t>
  </si>
  <si>
    <t>47</t>
  </si>
  <si>
    <t>998782201</t>
  </si>
  <si>
    <t>Přesun hmot procentní pro obklady kamenné v objektech v do 6 m</t>
  </si>
  <si>
    <t>1589380671</t>
  </si>
  <si>
    <t>Přesun hmot pro obklady kamenné stanovený procentní sazbou (%) z ceny vodorovná dopravní vzdálenost do 50 m základní v objektech výšky do 6 m</t>
  </si>
  <si>
    <t>https://podminky.urs.cz/item/CS_URS_2024_01/998782201</t>
  </si>
  <si>
    <t>783</t>
  </si>
  <si>
    <t>Dokončovací práce - nátěry</t>
  </si>
  <si>
    <t>48</t>
  </si>
  <si>
    <t>783401303</t>
  </si>
  <si>
    <t>Bezoplachové odrezivění klempířských konstrukcí před provedením nátěru</t>
  </si>
  <si>
    <t>1672263650</t>
  </si>
  <si>
    <t>Příprava podkladu klempířských konstrukcí před provedením nátěru odrezivěním odrezovačem bezoplachovým</t>
  </si>
  <si>
    <t>https://podminky.urs.cz/item/CS_URS_2024_01/783401303</t>
  </si>
  <si>
    <t>(3,25*4)*5,84</t>
  </si>
  <si>
    <t>49</t>
  </si>
  <si>
    <t>783401313</t>
  </si>
  <si>
    <t>Odmaštění klempířských konstrukcí ředidlovým odmašťovačem před provedením nátěru</t>
  </si>
  <si>
    <t>1582534549</t>
  </si>
  <si>
    <t>Příprava podkladu klempířských konstrukcí před provedením nátěru odmaštěním odmašťovačem ředidlovým</t>
  </si>
  <si>
    <t>https://podminky.urs.cz/item/CS_URS_2024_01/783401313</t>
  </si>
  <si>
    <t>50</t>
  </si>
  <si>
    <t>783401401</t>
  </si>
  <si>
    <t>Ometení klempířských konstrukcí před provedením nátěru</t>
  </si>
  <si>
    <t>1050453542</t>
  </si>
  <si>
    <t>Příprava podkladu klempířských konstrukcí před provedením nátěru ometením</t>
  </si>
  <si>
    <t>https://podminky.urs.cz/item/CS_URS_2024_01/783401401</t>
  </si>
  <si>
    <t>51</t>
  </si>
  <si>
    <t>783406801</t>
  </si>
  <si>
    <t>Odstranění nátěrů z klempířských konstrukcí obroušením</t>
  </si>
  <si>
    <t>-1091861037</t>
  </si>
  <si>
    <t>https://podminky.urs.cz/item/CS_URS_2024_01/783406801</t>
  </si>
  <si>
    <t>52</t>
  </si>
  <si>
    <t>783406811</t>
  </si>
  <si>
    <t>Odstranění nátěrů z klempířských konstrukcí oškrábáním</t>
  </si>
  <si>
    <t>376117187</t>
  </si>
  <si>
    <t>https://podminky.urs.cz/item/CS_URS_2024_01/783406811</t>
  </si>
  <si>
    <t>53</t>
  </si>
  <si>
    <t>783414101</t>
  </si>
  <si>
    <t>Základní jednonásobný syntetický nátěr klempířských konstrukcí</t>
  </si>
  <si>
    <t>-780038017</t>
  </si>
  <si>
    <t>Základní nátěr klempířských konstrukcí jednonásobný syntetický</t>
  </si>
  <si>
    <t>https://podminky.urs.cz/item/CS_URS_2024_01/783414101</t>
  </si>
  <si>
    <t>54</t>
  </si>
  <si>
    <t>783414201</t>
  </si>
  <si>
    <t>Základní antikorozní jednonásobný syntetický nátěr klempířských konstrukcí</t>
  </si>
  <si>
    <t>811833473</t>
  </si>
  <si>
    <t>Základní antikorozní nátěr klempířských konstrukcí jednonásobný syntetický standardní</t>
  </si>
  <si>
    <t>https://podminky.urs.cz/item/CS_URS_2024_01/783414201</t>
  </si>
  <si>
    <t>55</t>
  </si>
  <si>
    <t>783415101</t>
  </si>
  <si>
    <t>Mezinátěr syntetický jednonásobný mezinátěr klempířských konstrukcí</t>
  </si>
  <si>
    <t>667738677</t>
  </si>
  <si>
    <t>Mezinátěr klempířských konstrukcí jednonásobný syntetický standardní</t>
  </si>
  <si>
    <t>https://podminky.urs.cz/item/CS_URS_2024_01/783415101</t>
  </si>
  <si>
    <t>56</t>
  </si>
  <si>
    <t>783417101</t>
  </si>
  <si>
    <t>Krycí jednonásobný syntetický nátěr klempířských konstrukcí</t>
  </si>
  <si>
    <t>117591570</t>
  </si>
  <si>
    <t>Krycí nátěr (email) klempířských konstrukcí jednonásobný syntetický standardní</t>
  </si>
  <si>
    <t>https://podminky.urs.cz/item/CS_URS_2024_01/783417101</t>
  </si>
  <si>
    <t>57</t>
  </si>
  <si>
    <t>783801203</t>
  </si>
  <si>
    <t>Okartáčování omítek před provedením nátěru</t>
  </si>
  <si>
    <t>706557915</t>
  </si>
  <si>
    <t>Příprava podkladu omítek před provedením nátěru okartáčování</t>
  </si>
  <si>
    <t>https://podminky.urs.cz/item/CS_URS_2024_01/783801203</t>
  </si>
  <si>
    <t>58</t>
  </si>
  <si>
    <t>783823187</t>
  </si>
  <si>
    <t>Penetrační vápenný nátěr omítek stupně členitosti 5</t>
  </si>
  <si>
    <t>-1654450274</t>
  </si>
  <si>
    <t>Penetrační nátěr omítek hladkých omítek hladkých, zrnitých tenkovrstvých nebo štukových stupně členitosti 5 vápenný</t>
  </si>
  <si>
    <t>https://podminky.urs.cz/item/CS_URS_2024_01/783823187</t>
  </si>
  <si>
    <t>59</t>
  </si>
  <si>
    <t>783827487</t>
  </si>
  <si>
    <t>Krycí dvojnásobný vápenný nátěr omítek stupně členitosti 5</t>
  </si>
  <si>
    <t>1043605572</t>
  </si>
  <si>
    <t>Krycí (ochranný ) nátěr omítek dvojnásobný hladkých omítek hladkých, zrnitých tenkovrstvých nebo štukových stupně členitosti 5 vápenný</t>
  </si>
  <si>
    <t>https://podminky.urs.cz/item/CS_URS_2024_01/783827487</t>
  </si>
  <si>
    <t>60</t>
  </si>
  <si>
    <t>783897603</t>
  </si>
  <si>
    <t>Příplatek k cenám dvojnásobného krycího nátěru omítek za provedení styku 2 barev</t>
  </si>
  <si>
    <t>-1499802575</t>
  </si>
  <si>
    <t>Krycí (ochranný ) nátěr omítek Příplatek k cenám za zvýšenou pracnost provádění styku 2 barev dvojnásobného nátěru</t>
  </si>
  <si>
    <t>https://podminky.urs.cz/item/CS_URS_2024_01/783897603</t>
  </si>
  <si>
    <t>61</t>
  </si>
  <si>
    <t>783897619</t>
  </si>
  <si>
    <t>Příplatek k cenám dvojnásobného krycího nátěru omítek za barevné provedení v odstínu náročném</t>
  </si>
  <si>
    <t>-1481685280</t>
  </si>
  <si>
    <t>Krycí (ochranný ) nátěr omítek Příplatek k cenám za provádění barevného nátěru v odstínu náročném dvojnásobného</t>
  </si>
  <si>
    <t>https://podminky.urs.cz/item/CS_URS_2024_01/783897619</t>
  </si>
  <si>
    <t>HZS</t>
  </si>
  <si>
    <t>Hodinové zúčtovací sazby</t>
  </si>
  <si>
    <t>62</t>
  </si>
  <si>
    <t>HZS1291</t>
  </si>
  <si>
    <t>Hodinová zúčtovací sazba pomocný stavební dělník</t>
  </si>
  <si>
    <t>hod</t>
  </si>
  <si>
    <t>512</t>
  </si>
  <si>
    <t>360563892</t>
  </si>
  <si>
    <t>Hodinové zúčtovací sazby profesí HSV zemní a pomocné práce pomocný stavební dělník</t>
  </si>
  <si>
    <t>https://podminky.urs.cz/item/CS_URS_2024_01/HZS1291</t>
  </si>
  <si>
    <t>VRN</t>
  </si>
  <si>
    <t>Vedlejší rozpočtové náklady</t>
  </si>
  <si>
    <t>VRN2</t>
  </si>
  <si>
    <t>Příprava staveniště</t>
  </si>
  <si>
    <t>63</t>
  </si>
  <si>
    <t>020001000</t>
  </si>
  <si>
    <t>1024</t>
  </si>
  <si>
    <t>1858297606</t>
  </si>
  <si>
    <t>https://podminky.urs.cz/item/CS_URS_2024_01/020001000</t>
  </si>
  <si>
    <t>VRN3</t>
  </si>
  <si>
    <t>Zařízení staveniště</t>
  </si>
  <si>
    <t>64</t>
  </si>
  <si>
    <t>030001000</t>
  </si>
  <si>
    <t>1932793783</t>
  </si>
  <si>
    <t>https://podminky.urs.cz/item/CS_URS_2024_01/030001000</t>
  </si>
  <si>
    <t>VRN4</t>
  </si>
  <si>
    <t>Inženýrská činnost</t>
  </si>
  <si>
    <t>65</t>
  </si>
  <si>
    <t>045002000</t>
  </si>
  <si>
    <t>Kompletační a koordinační činnost</t>
  </si>
  <si>
    <t>-156300907</t>
  </si>
  <si>
    <t>https://podminky.urs.cz/item/CS_URS_2024_01/045002000</t>
  </si>
  <si>
    <t>VRN7</t>
  </si>
  <si>
    <t>Provozní vlivy</t>
  </si>
  <si>
    <t>66</t>
  </si>
  <si>
    <t>070001000</t>
  </si>
  <si>
    <t>2106501118</t>
  </si>
  <si>
    <t>https://podminky.urs.cz/item/CS_URS_2024_01/070001000</t>
  </si>
  <si>
    <t>VRN9</t>
  </si>
  <si>
    <t>Ostatní náklady</t>
  </si>
  <si>
    <t>67</t>
  </si>
  <si>
    <t>091404000</t>
  </si>
  <si>
    <t>Práce na památkovém objektu</t>
  </si>
  <si>
    <t>-647112490</t>
  </si>
  <si>
    <t>https://podminky.urs.cz/item/CS_URS_2024_01/091404000</t>
  </si>
  <si>
    <t>SO.03 - Ulice Pražská</t>
  </si>
  <si>
    <t xml:space="preserve">    751 - Vzduchotechnika</t>
  </si>
  <si>
    <t xml:space="preserve">    765 - Krytina skládaná</t>
  </si>
  <si>
    <t>Plocha fasády</t>
  </si>
  <si>
    <t>14,92*12,94</t>
  </si>
  <si>
    <t>5,55*2,7</t>
  </si>
  <si>
    <t>2,25*3,75</t>
  </si>
  <si>
    <t>216,488*0,2 'Přepočtené koeficientem množství</t>
  </si>
  <si>
    <t>216,488*0,6 'Přepočtené koeficientem množství</t>
  </si>
  <si>
    <t>Okna</t>
  </si>
  <si>
    <t>-10*(1,1*1,95)</t>
  </si>
  <si>
    <t>-2,4*2,3</t>
  </si>
  <si>
    <t>-2,9*2,3</t>
  </si>
  <si>
    <t>-2,8*2,3</t>
  </si>
  <si>
    <t>-2125151701</t>
  </si>
  <si>
    <t>9,7+19,4+0,85+9,25</t>
  </si>
  <si>
    <t>1137935697</t>
  </si>
  <si>
    <t>9,7+14,4</t>
  </si>
  <si>
    <t>10*(1,1*1,95)</t>
  </si>
  <si>
    <t>2,4*2,3</t>
  </si>
  <si>
    <t>2,9*2,3</t>
  </si>
  <si>
    <t>2,8*2,3</t>
  </si>
  <si>
    <t>15*0,7</t>
  </si>
  <si>
    <t>176,408*0,1 'Přepočtené koeficientem množství</t>
  </si>
  <si>
    <t>5,55*5,5</t>
  </si>
  <si>
    <t>223,59*120 'Přepočtené koeficientem množství</t>
  </si>
  <si>
    <t>15*120 'Přepočtené koeficientem množství</t>
  </si>
  <si>
    <t>0,25*60 'Přepočtené koeficientem množství</t>
  </si>
  <si>
    <t>1108524206</t>
  </si>
  <si>
    <t>15*1,8*60</t>
  </si>
  <si>
    <t>15*1,8*15</t>
  </si>
  <si>
    <t>6,234*15 'Přepočtené koeficientem množství</t>
  </si>
  <si>
    <t>751</t>
  </si>
  <si>
    <t>Vzduchotechnika</t>
  </si>
  <si>
    <t>751398023</t>
  </si>
  <si>
    <t>Montáž větrací mřížky stěnové přes 0,100 do 0,150 m2</t>
  </si>
  <si>
    <t>2093802345</t>
  </si>
  <si>
    <t>Montáž ostatních zařízení větrací mřížky stěnové, průřezu přes 0,100 do 0,150 m2</t>
  </si>
  <si>
    <t>https://podminky.urs.cz/item/CS_URS_2024_01/751398023</t>
  </si>
  <si>
    <t>429723.R1</t>
  </si>
  <si>
    <t>mřížka stěnová otevřená jednořadá kovová úhel lamel 0° 800x150mm</t>
  </si>
  <si>
    <t>1483937817</t>
  </si>
  <si>
    <t>998751201</t>
  </si>
  <si>
    <t>Přesun hmot procentní pro vzduchotechniku v objektech v do 12 m</t>
  </si>
  <si>
    <t>-832231566</t>
  </si>
  <si>
    <t>Přesun hmot pro vzduchotechniku stanovený procentní sazbou (%) z ceny vodorovná dopravní vzdálenost do 50 m základní v objektech výšky do 12 m</t>
  </si>
  <si>
    <t>https://podminky.urs.cz/item/CS_URS_2024_01/998751201</t>
  </si>
  <si>
    <t>-430686382</t>
  </si>
  <si>
    <t>14,4</t>
  </si>
  <si>
    <t>1518768607</t>
  </si>
  <si>
    <t>9,7+19,4+9,7+0,85+9,25</t>
  </si>
  <si>
    <t>764004861</t>
  </si>
  <si>
    <t>Demontáž svodu do suti</t>
  </si>
  <si>
    <t>-1716695233</t>
  </si>
  <si>
    <t>Demontáž klempířských konstrukcí svodu do suti</t>
  </si>
  <si>
    <t>https://podminky.urs.cz/item/CS_URS_2024_01/764004861</t>
  </si>
  <si>
    <t>12,8</t>
  </si>
  <si>
    <t>764216645</t>
  </si>
  <si>
    <t>Oplechování rovných parapetů celoplošně lepené z Pz s povrchovou úpravou rš 400 mm</t>
  </si>
  <si>
    <t>-658193918</t>
  </si>
  <si>
    <t>Oplechování parapetů z pozinkovaného plechu s povrchovou úpravou rovných celoplošně lepené, bez rohů rš 400 mm</t>
  </si>
  <si>
    <t>https://podminky.urs.cz/item/CS_URS_2024_01/764216645</t>
  </si>
  <si>
    <t>764218624</t>
  </si>
  <si>
    <t>Oplechování rovné římsy celoplošně lepené z Pz s upraveným povrchem rš 330 mm</t>
  </si>
  <si>
    <t>-324640422</t>
  </si>
  <si>
    <t>Oplechování říms a ozdobných prvků z pozinkovaného plechu s povrchovou úpravou rovných, bez rohů celoplošně lepené rš 330 mm</t>
  </si>
  <si>
    <t>https://podminky.urs.cz/item/CS_URS_2024_01/764218624</t>
  </si>
  <si>
    <t>764518623</t>
  </si>
  <si>
    <t>Svody kruhové včetně objímek, kolen, odskoků z Pz s povrchovou úpravou průměru 120 mm</t>
  </si>
  <si>
    <t>-1449223161</t>
  </si>
  <si>
    <t>Svod z pozinkovaného plechu s upraveným povrchem včetně objímek, kolen a odskoků kruhový, průměru 120 mm</t>
  </si>
  <si>
    <t>https://podminky.urs.cz/item/CS_URS_2024_01/764518623</t>
  </si>
  <si>
    <t>-466570607</t>
  </si>
  <si>
    <t>765</t>
  </si>
  <si>
    <t>Krytina skládaná</t>
  </si>
  <si>
    <t>765111122</t>
  </si>
  <si>
    <t>Montáž krytiny keramické hladké sklonu do 30° do malty přes 32 do 40 ks/m2 šupinové krytí</t>
  </si>
  <si>
    <t>462115129</t>
  </si>
  <si>
    <t>Montáž krytiny keramické sklonu do 30° hladké (bobrovky) přes 32 do 40 ks/m2 do malty šupinové krytí</t>
  </si>
  <si>
    <t>https://podminky.urs.cz/item/CS_URS_2024_01/765111122</t>
  </si>
  <si>
    <t>765111301</t>
  </si>
  <si>
    <t>Montáž krytiny keramické bobrovky úžlabí na plechové noky</t>
  </si>
  <si>
    <t>-560630083</t>
  </si>
  <si>
    <t>Montáž krytiny keramické úžlabí na plechové noky (bobrovka)</t>
  </si>
  <si>
    <t>https://podminky.urs.cz/item/CS_URS_2024_01/765111301</t>
  </si>
  <si>
    <t>765111827</t>
  </si>
  <si>
    <t>Demontáž krytiny keramické hladké sklonu do 30° se zvětralou maltou k dalšímu použití</t>
  </si>
  <si>
    <t>658889130</t>
  </si>
  <si>
    <t>Demontáž krytiny keramické hladké (bobrovky), sklonu do 30° se zvětralou maltou k dalšímu použití</t>
  </si>
  <si>
    <t>https://podminky.urs.cz/item/CS_URS_2024_01/765111827</t>
  </si>
  <si>
    <t>765191021</t>
  </si>
  <si>
    <t>Montáž pojistné hydroizolační nebo parotěsné fólie kladené ve sklonu přes 20° s lepenými spoji na krokve</t>
  </si>
  <si>
    <t>508702614</t>
  </si>
  <si>
    <t>Montáž pojistné hydroizolační nebo parotěsné fólie kladené ve sklonu přes 20° s lepenými přesahy na krokve</t>
  </si>
  <si>
    <t>https://podminky.urs.cz/item/CS_URS_2024_01/765191021</t>
  </si>
  <si>
    <t>28329036</t>
  </si>
  <si>
    <t>fólie kontaktní difuzně propustná pro doplňkovou hydroizolační vrstvu, třívrstvá mikroporézní PP 150g/m2 s integrovanou samolepící páskou</t>
  </si>
  <si>
    <t>1808752933</t>
  </si>
  <si>
    <t>27*1,25 'Přepočtené koeficientem množství</t>
  </si>
  <si>
    <t>765191911</t>
  </si>
  <si>
    <t>Demontáž pojistné hydroizolační fólie kladené ve sklonu přes 30°</t>
  </si>
  <si>
    <t>1142914109</t>
  </si>
  <si>
    <t>https://podminky.urs.cz/item/CS_URS_2024_01/765191911</t>
  </si>
  <si>
    <t>998765203</t>
  </si>
  <si>
    <t>Přesun hmot procentní pro krytiny skládané v objektech v přes 12 do 24 m</t>
  </si>
  <si>
    <t>-1414513675</t>
  </si>
  <si>
    <t>Přesun hmot pro krytiny skládané stanovený procentní sazbou (%) z ceny vodorovná dopravní vzdálenost do 50 m základní v objektech výšky přes 12 do 24 m</t>
  </si>
  <si>
    <t>https://podminky.urs.cz/item/CS_URS_2024_01/998765203</t>
  </si>
  <si>
    <t>1785422074</t>
  </si>
  <si>
    <t>0,57*8,3</t>
  </si>
  <si>
    <t>-1546672150</t>
  </si>
  <si>
    <t>836834077</t>
  </si>
  <si>
    <t>Dle PD položka 3</t>
  </si>
  <si>
    <t>0,74*7,62</t>
  </si>
  <si>
    <t>-287334516</t>
  </si>
  <si>
    <t>-801333308</t>
  </si>
  <si>
    <t>1655978009</t>
  </si>
  <si>
    <t>1461358903</t>
  </si>
  <si>
    <t>1389215187</t>
  </si>
  <si>
    <t>-1573802363</t>
  </si>
  <si>
    <t>68</t>
  </si>
  <si>
    <t>86272888</t>
  </si>
  <si>
    <t>69</t>
  </si>
  <si>
    <t>-234611051</t>
  </si>
  <si>
    <t>70</t>
  </si>
  <si>
    <t>-376106925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</si>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</sst>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4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22131100" TargetMode="External" /><Relationship Id="rId2" Type="http://schemas.openxmlformats.org/officeDocument/2006/relationships/hyperlink" Target="https://podminky.urs.cz/item/CS_URS_2024_01/622311121" TargetMode="External" /><Relationship Id="rId3" Type="http://schemas.openxmlformats.org/officeDocument/2006/relationships/hyperlink" Target="https://podminky.urs.cz/item/CS_URS_2024_01/622311191" TargetMode="External" /><Relationship Id="rId4" Type="http://schemas.openxmlformats.org/officeDocument/2006/relationships/hyperlink" Target="https://podminky.urs.cz/item/CS_URS_2024_01/622325652" TargetMode="External" /><Relationship Id="rId5" Type="http://schemas.openxmlformats.org/officeDocument/2006/relationships/hyperlink" Target="https://podminky.urs.cz/item/CS_URS_2024_01/629135101" TargetMode="External" /><Relationship Id="rId6" Type="http://schemas.openxmlformats.org/officeDocument/2006/relationships/hyperlink" Target="https://podminky.urs.cz/item/CS_URS_2024_01/629135102" TargetMode="External" /><Relationship Id="rId7" Type="http://schemas.openxmlformats.org/officeDocument/2006/relationships/hyperlink" Target="https://podminky.urs.cz/item/CS_URS_2024_01/629991011" TargetMode="External" /><Relationship Id="rId8" Type="http://schemas.openxmlformats.org/officeDocument/2006/relationships/hyperlink" Target="https://podminky.urs.cz/item/CS_URS_2024_01/629995101" TargetMode="External" /><Relationship Id="rId9" Type="http://schemas.openxmlformats.org/officeDocument/2006/relationships/hyperlink" Target="https://podminky.urs.cz/item/CS_URS_2024_01/629995213" TargetMode="External" /><Relationship Id="rId10" Type="http://schemas.openxmlformats.org/officeDocument/2006/relationships/hyperlink" Target="https://podminky.urs.cz/item/CS_URS_2024_01/629999001" TargetMode="External" /><Relationship Id="rId11" Type="http://schemas.openxmlformats.org/officeDocument/2006/relationships/hyperlink" Target="https://podminky.urs.cz/item/CS_URS_2024_01/629999042" TargetMode="External" /><Relationship Id="rId12" Type="http://schemas.openxmlformats.org/officeDocument/2006/relationships/hyperlink" Target="https://podminky.urs.cz/item/CS_URS_2024_01/941221112" TargetMode="External" /><Relationship Id="rId13" Type="http://schemas.openxmlformats.org/officeDocument/2006/relationships/hyperlink" Target="https://podminky.urs.cz/item/CS_URS_2024_01/941221211" TargetMode="External" /><Relationship Id="rId14" Type="http://schemas.openxmlformats.org/officeDocument/2006/relationships/hyperlink" Target="https://podminky.urs.cz/item/CS_URS_2024_01/941221812" TargetMode="External" /><Relationship Id="rId15" Type="http://schemas.openxmlformats.org/officeDocument/2006/relationships/hyperlink" Target="https://podminky.urs.cz/item/CS_URS_2024_01/944511111" TargetMode="External" /><Relationship Id="rId16" Type="http://schemas.openxmlformats.org/officeDocument/2006/relationships/hyperlink" Target="https://podminky.urs.cz/item/CS_URS_2024_01/944511211" TargetMode="External" /><Relationship Id="rId17" Type="http://schemas.openxmlformats.org/officeDocument/2006/relationships/hyperlink" Target="https://podminky.urs.cz/item/CS_URS_2024_01/944511811" TargetMode="External" /><Relationship Id="rId18" Type="http://schemas.openxmlformats.org/officeDocument/2006/relationships/hyperlink" Target="https://podminky.urs.cz/item/CS_URS_2024_01/944711113" TargetMode="External" /><Relationship Id="rId19" Type="http://schemas.openxmlformats.org/officeDocument/2006/relationships/hyperlink" Target="https://podminky.urs.cz/item/CS_URS_2024_01/944711213" TargetMode="External" /><Relationship Id="rId20" Type="http://schemas.openxmlformats.org/officeDocument/2006/relationships/hyperlink" Target="https://podminky.urs.cz/item/CS_URS_2024_01/944711813" TargetMode="External" /><Relationship Id="rId21" Type="http://schemas.openxmlformats.org/officeDocument/2006/relationships/hyperlink" Target="https://podminky.urs.cz/item/CS_URS_2024_01/949521112" TargetMode="External" /><Relationship Id="rId22" Type="http://schemas.openxmlformats.org/officeDocument/2006/relationships/hyperlink" Target="https://podminky.urs.cz/item/CS_URS_2024_01/949521212" TargetMode="External" /><Relationship Id="rId23" Type="http://schemas.openxmlformats.org/officeDocument/2006/relationships/hyperlink" Target="https://podminky.urs.cz/item/CS_URS_2024_01/949521812" TargetMode="External" /><Relationship Id="rId24" Type="http://schemas.openxmlformats.org/officeDocument/2006/relationships/hyperlink" Target="https://podminky.urs.cz/item/CS_URS_2024_01/952902121" TargetMode="External" /><Relationship Id="rId25" Type="http://schemas.openxmlformats.org/officeDocument/2006/relationships/hyperlink" Target="https://podminky.urs.cz/item/CS_URS_2024_01/952902131" TargetMode="External" /><Relationship Id="rId26" Type="http://schemas.openxmlformats.org/officeDocument/2006/relationships/hyperlink" Target="https://podminky.urs.cz/item/CS_URS_2024_01/978019331" TargetMode="External" /><Relationship Id="rId27" Type="http://schemas.openxmlformats.org/officeDocument/2006/relationships/hyperlink" Target="https://podminky.urs.cz/item/CS_URS_2024_01/997013215" TargetMode="External" /><Relationship Id="rId28" Type="http://schemas.openxmlformats.org/officeDocument/2006/relationships/hyperlink" Target="https://podminky.urs.cz/item/CS_URS_2024_01/997013509" TargetMode="External" /><Relationship Id="rId29" Type="http://schemas.openxmlformats.org/officeDocument/2006/relationships/hyperlink" Target="https://podminky.urs.cz/item/CS_URS_2024_01/997013511" TargetMode="External" /><Relationship Id="rId30" Type="http://schemas.openxmlformats.org/officeDocument/2006/relationships/hyperlink" Target="https://podminky.urs.cz/item/CS_URS_2024_01/997013631" TargetMode="External" /><Relationship Id="rId31" Type="http://schemas.openxmlformats.org/officeDocument/2006/relationships/hyperlink" Target="https://podminky.urs.cz/item/CS_URS_2024_01/998018003" TargetMode="External" /><Relationship Id="rId32" Type="http://schemas.openxmlformats.org/officeDocument/2006/relationships/hyperlink" Target="https://podminky.urs.cz/item/CS_URS_2024_01/764002851" TargetMode="External" /><Relationship Id="rId33" Type="http://schemas.openxmlformats.org/officeDocument/2006/relationships/hyperlink" Target="https://podminky.urs.cz/item/CS_URS_2024_01/764002861" TargetMode="External" /><Relationship Id="rId34" Type="http://schemas.openxmlformats.org/officeDocument/2006/relationships/hyperlink" Target="https://podminky.urs.cz/item/CS_URS_2024_01/764216605" TargetMode="External" /><Relationship Id="rId35" Type="http://schemas.openxmlformats.org/officeDocument/2006/relationships/hyperlink" Target="https://podminky.urs.cz/item/CS_URS_2024_01/764218604" TargetMode="External" /><Relationship Id="rId36" Type="http://schemas.openxmlformats.org/officeDocument/2006/relationships/hyperlink" Target="https://podminky.urs.cz/item/CS_URS_2024_01/998764203" TargetMode="External" /><Relationship Id="rId37" Type="http://schemas.openxmlformats.org/officeDocument/2006/relationships/hyperlink" Target="https://podminky.urs.cz/item/CS_URS_2024_01/782131973" TargetMode="External" /><Relationship Id="rId38" Type="http://schemas.openxmlformats.org/officeDocument/2006/relationships/hyperlink" Target="https://podminky.urs.cz/item/CS_URS_2024_01/782231811" TargetMode="External" /><Relationship Id="rId39" Type="http://schemas.openxmlformats.org/officeDocument/2006/relationships/hyperlink" Target="https://podminky.urs.cz/item/CS_URS_2024_01/782991911" TargetMode="External" /><Relationship Id="rId40" Type="http://schemas.openxmlformats.org/officeDocument/2006/relationships/hyperlink" Target="https://podminky.urs.cz/item/CS_URS_2024_01/782994913" TargetMode="External" /><Relationship Id="rId41" Type="http://schemas.openxmlformats.org/officeDocument/2006/relationships/hyperlink" Target="https://podminky.urs.cz/item/CS_URS_2024_01/782994914" TargetMode="External" /><Relationship Id="rId42" Type="http://schemas.openxmlformats.org/officeDocument/2006/relationships/hyperlink" Target="https://podminky.urs.cz/item/CS_URS_2024_01/782994915" TargetMode="External" /><Relationship Id="rId43" Type="http://schemas.openxmlformats.org/officeDocument/2006/relationships/hyperlink" Target="https://podminky.urs.cz/item/CS_URS_2024_01/782994921" TargetMode="External" /><Relationship Id="rId44" Type="http://schemas.openxmlformats.org/officeDocument/2006/relationships/hyperlink" Target="https://podminky.urs.cz/item/CS_URS_2024_01/782994922" TargetMode="External" /><Relationship Id="rId45" Type="http://schemas.openxmlformats.org/officeDocument/2006/relationships/hyperlink" Target="https://podminky.urs.cz/item/CS_URS_2024_01/782994923" TargetMode="External" /><Relationship Id="rId46" Type="http://schemas.openxmlformats.org/officeDocument/2006/relationships/hyperlink" Target="https://podminky.urs.cz/item/CS_URS_2024_01/998782201" TargetMode="External" /><Relationship Id="rId47" Type="http://schemas.openxmlformats.org/officeDocument/2006/relationships/hyperlink" Target="https://podminky.urs.cz/item/CS_URS_2024_01/783401303" TargetMode="External" /><Relationship Id="rId48" Type="http://schemas.openxmlformats.org/officeDocument/2006/relationships/hyperlink" Target="https://podminky.urs.cz/item/CS_URS_2024_01/783401313" TargetMode="External" /><Relationship Id="rId49" Type="http://schemas.openxmlformats.org/officeDocument/2006/relationships/hyperlink" Target="https://podminky.urs.cz/item/CS_URS_2024_01/783401401" TargetMode="External" /><Relationship Id="rId50" Type="http://schemas.openxmlformats.org/officeDocument/2006/relationships/hyperlink" Target="https://podminky.urs.cz/item/CS_URS_2024_01/783406801" TargetMode="External" /><Relationship Id="rId51" Type="http://schemas.openxmlformats.org/officeDocument/2006/relationships/hyperlink" Target="https://podminky.urs.cz/item/CS_URS_2024_01/783406811" TargetMode="External" /><Relationship Id="rId52" Type="http://schemas.openxmlformats.org/officeDocument/2006/relationships/hyperlink" Target="https://podminky.urs.cz/item/CS_URS_2024_01/783414101" TargetMode="External" /><Relationship Id="rId53" Type="http://schemas.openxmlformats.org/officeDocument/2006/relationships/hyperlink" Target="https://podminky.urs.cz/item/CS_URS_2024_01/783414201" TargetMode="External" /><Relationship Id="rId54" Type="http://schemas.openxmlformats.org/officeDocument/2006/relationships/hyperlink" Target="https://podminky.urs.cz/item/CS_URS_2024_01/783415101" TargetMode="External" /><Relationship Id="rId55" Type="http://schemas.openxmlformats.org/officeDocument/2006/relationships/hyperlink" Target="https://podminky.urs.cz/item/CS_URS_2024_01/783417101" TargetMode="External" /><Relationship Id="rId56" Type="http://schemas.openxmlformats.org/officeDocument/2006/relationships/hyperlink" Target="https://podminky.urs.cz/item/CS_URS_2024_01/783801203" TargetMode="External" /><Relationship Id="rId57" Type="http://schemas.openxmlformats.org/officeDocument/2006/relationships/hyperlink" Target="https://podminky.urs.cz/item/CS_URS_2024_01/783823187" TargetMode="External" /><Relationship Id="rId58" Type="http://schemas.openxmlformats.org/officeDocument/2006/relationships/hyperlink" Target="https://podminky.urs.cz/item/CS_URS_2024_01/783827487" TargetMode="External" /><Relationship Id="rId59" Type="http://schemas.openxmlformats.org/officeDocument/2006/relationships/hyperlink" Target="https://podminky.urs.cz/item/CS_URS_2024_01/783897603" TargetMode="External" /><Relationship Id="rId60" Type="http://schemas.openxmlformats.org/officeDocument/2006/relationships/hyperlink" Target="https://podminky.urs.cz/item/CS_URS_2024_01/783897619" TargetMode="External" /><Relationship Id="rId61" Type="http://schemas.openxmlformats.org/officeDocument/2006/relationships/hyperlink" Target="https://podminky.urs.cz/item/CS_URS_2024_01/HZS1291" TargetMode="External" /><Relationship Id="rId62" Type="http://schemas.openxmlformats.org/officeDocument/2006/relationships/hyperlink" Target="https://podminky.urs.cz/item/CS_URS_2024_01/020001000" TargetMode="External" /><Relationship Id="rId63" Type="http://schemas.openxmlformats.org/officeDocument/2006/relationships/hyperlink" Target="https://podminky.urs.cz/item/CS_URS_2024_01/030001000" TargetMode="External" /><Relationship Id="rId64" Type="http://schemas.openxmlformats.org/officeDocument/2006/relationships/hyperlink" Target="https://podminky.urs.cz/item/CS_URS_2024_01/045002000" TargetMode="External" /><Relationship Id="rId65" Type="http://schemas.openxmlformats.org/officeDocument/2006/relationships/hyperlink" Target="https://podminky.urs.cz/item/CS_URS_2024_01/070001000" TargetMode="External" /><Relationship Id="rId66" Type="http://schemas.openxmlformats.org/officeDocument/2006/relationships/hyperlink" Target="https://podminky.urs.cz/item/CS_URS_2024_01/091404000" TargetMode="External" /><Relationship Id="rId6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22131100" TargetMode="External" /><Relationship Id="rId2" Type="http://schemas.openxmlformats.org/officeDocument/2006/relationships/hyperlink" Target="https://podminky.urs.cz/item/CS_URS_2024_01/622311121" TargetMode="External" /><Relationship Id="rId3" Type="http://schemas.openxmlformats.org/officeDocument/2006/relationships/hyperlink" Target="https://podminky.urs.cz/item/CS_URS_2024_01/622311191" TargetMode="External" /><Relationship Id="rId4" Type="http://schemas.openxmlformats.org/officeDocument/2006/relationships/hyperlink" Target="https://podminky.urs.cz/item/CS_URS_2024_01/622325652" TargetMode="External" /><Relationship Id="rId5" Type="http://schemas.openxmlformats.org/officeDocument/2006/relationships/hyperlink" Target="https://podminky.urs.cz/item/CS_URS_2024_01/629135101" TargetMode="External" /><Relationship Id="rId6" Type="http://schemas.openxmlformats.org/officeDocument/2006/relationships/hyperlink" Target="https://podminky.urs.cz/item/CS_URS_2024_01/629135102" TargetMode="External" /><Relationship Id="rId7" Type="http://schemas.openxmlformats.org/officeDocument/2006/relationships/hyperlink" Target="https://podminky.urs.cz/item/CS_URS_2024_01/629991011" TargetMode="External" /><Relationship Id="rId8" Type="http://schemas.openxmlformats.org/officeDocument/2006/relationships/hyperlink" Target="https://podminky.urs.cz/item/CS_URS_2024_01/629995101" TargetMode="External" /><Relationship Id="rId9" Type="http://schemas.openxmlformats.org/officeDocument/2006/relationships/hyperlink" Target="https://podminky.urs.cz/item/CS_URS_2024_01/629995213" TargetMode="External" /><Relationship Id="rId10" Type="http://schemas.openxmlformats.org/officeDocument/2006/relationships/hyperlink" Target="https://podminky.urs.cz/item/CS_URS_2024_01/629999001" TargetMode="External" /><Relationship Id="rId11" Type="http://schemas.openxmlformats.org/officeDocument/2006/relationships/hyperlink" Target="https://podminky.urs.cz/item/CS_URS_2024_01/629999042" TargetMode="External" /><Relationship Id="rId12" Type="http://schemas.openxmlformats.org/officeDocument/2006/relationships/hyperlink" Target="https://podminky.urs.cz/item/CS_URS_2024_01/941221112" TargetMode="External" /><Relationship Id="rId13" Type="http://schemas.openxmlformats.org/officeDocument/2006/relationships/hyperlink" Target="https://podminky.urs.cz/item/CS_URS_2024_01/941221211" TargetMode="External" /><Relationship Id="rId14" Type="http://schemas.openxmlformats.org/officeDocument/2006/relationships/hyperlink" Target="https://podminky.urs.cz/item/CS_URS_2024_01/941221812" TargetMode="External" /><Relationship Id="rId15" Type="http://schemas.openxmlformats.org/officeDocument/2006/relationships/hyperlink" Target="https://podminky.urs.cz/item/CS_URS_2024_01/944511111" TargetMode="External" /><Relationship Id="rId16" Type="http://schemas.openxmlformats.org/officeDocument/2006/relationships/hyperlink" Target="https://podminky.urs.cz/item/CS_URS_2024_01/944511211" TargetMode="External" /><Relationship Id="rId17" Type="http://schemas.openxmlformats.org/officeDocument/2006/relationships/hyperlink" Target="https://podminky.urs.cz/item/CS_URS_2024_01/944511811" TargetMode="External" /><Relationship Id="rId18" Type="http://schemas.openxmlformats.org/officeDocument/2006/relationships/hyperlink" Target="https://podminky.urs.cz/item/CS_URS_2024_01/944711113" TargetMode="External" /><Relationship Id="rId19" Type="http://schemas.openxmlformats.org/officeDocument/2006/relationships/hyperlink" Target="https://podminky.urs.cz/item/CS_URS_2024_01/944711213" TargetMode="External" /><Relationship Id="rId20" Type="http://schemas.openxmlformats.org/officeDocument/2006/relationships/hyperlink" Target="https://podminky.urs.cz/item/CS_URS_2024_01/944711813" TargetMode="External" /><Relationship Id="rId21" Type="http://schemas.openxmlformats.org/officeDocument/2006/relationships/hyperlink" Target="https://podminky.urs.cz/item/CS_URS_2024_01/949521112" TargetMode="External" /><Relationship Id="rId22" Type="http://schemas.openxmlformats.org/officeDocument/2006/relationships/hyperlink" Target="https://podminky.urs.cz/item/CS_URS_2024_01/949521212" TargetMode="External" /><Relationship Id="rId23" Type="http://schemas.openxmlformats.org/officeDocument/2006/relationships/hyperlink" Target="https://podminky.urs.cz/item/CS_URS_2024_01/949521812" TargetMode="External" /><Relationship Id="rId24" Type="http://schemas.openxmlformats.org/officeDocument/2006/relationships/hyperlink" Target="https://podminky.urs.cz/item/CS_URS_2024_01/952902121" TargetMode="External" /><Relationship Id="rId25" Type="http://schemas.openxmlformats.org/officeDocument/2006/relationships/hyperlink" Target="https://podminky.urs.cz/item/CS_URS_2024_01/952902131" TargetMode="External" /><Relationship Id="rId26" Type="http://schemas.openxmlformats.org/officeDocument/2006/relationships/hyperlink" Target="https://podminky.urs.cz/item/CS_URS_2024_01/978019331" TargetMode="External" /><Relationship Id="rId27" Type="http://schemas.openxmlformats.org/officeDocument/2006/relationships/hyperlink" Target="https://podminky.urs.cz/item/CS_URS_2024_01/997013215" TargetMode="External" /><Relationship Id="rId28" Type="http://schemas.openxmlformats.org/officeDocument/2006/relationships/hyperlink" Target="https://podminky.urs.cz/item/CS_URS_2024_01/997013509" TargetMode="External" /><Relationship Id="rId29" Type="http://schemas.openxmlformats.org/officeDocument/2006/relationships/hyperlink" Target="https://podminky.urs.cz/item/CS_URS_2024_01/997013511" TargetMode="External" /><Relationship Id="rId30" Type="http://schemas.openxmlformats.org/officeDocument/2006/relationships/hyperlink" Target="https://podminky.urs.cz/item/CS_URS_2024_01/997013631" TargetMode="External" /><Relationship Id="rId31" Type="http://schemas.openxmlformats.org/officeDocument/2006/relationships/hyperlink" Target="https://podminky.urs.cz/item/CS_URS_2024_01/998018003" TargetMode="External" /><Relationship Id="rId32" Type="http://schemas.openxmlformats.org/officeDocument/2006/relationships/hyperlink" Target="https://podminky.urs.cz/item/CS_URS_2024_01/751398023" TargetMode="External" /><Relationship Id="rId33" Type="http://schemas.openxmlformats.org/officeDocument/2006/relationships/hyperlink" Target="https://podminky.urs.cz/item/CS_URS_2024_01/998751201" TargetMode="External" /><Relationship Id="rId34" Type="http://schemas.openxmlformats.org/officeDocument/2006/relationships/hyperlink" Target="https://podminky.urs.cz/item/CS_URS_2024_01/764002851" TargetMode="External" /><Relationship Id="rId35" Type="http://schemas.openxmlformats.org/officeDocument/2006/relationships/hyperlink" Target="https://podminky.urs.cz/item/CS_URS_2024_01/764002861" TargetMode="External" /><Relationship Id="rId36" Type="http://schemas.openxmlformats.org/officeDocument/2006/relationships/hyperlink" Target="https://podminky.urs.cz/item/CS_URS_2024_01/764004861" TargetMode="External" /><Relationship Id="rId37" Type="http://schemas.openxmlformats.org/officeDocument/2006/relationships/hyperlink" Target="https://podminky.urs.cz/item/CS_URS_2024_01/764216645" TargetMode="External" /><Relationship Id="rId38" Type="http://schemas.openxmlformats.org/officeDocument/2006/relationships/hyperlink" Target="https://podminky.urs.cz/item/CS_URS_2024_01/764218624" TargetMode="External" /><Relationship Id="rId39" Type="http://schemas.openxmlformats.org/officeDocument/2006/relationships/hyperlink" Target="https://podminky.urs.cz/item/CS_URS_2024_01/764518623" TargetMode="External" /><Relationship Id="rId40" Type="http://schemas.openxmlformats.org/officeDocument/2006/relationships/hyperlink" Target="https://podminky.urs.cz/item/CS_URS_2024_01/998764203" TargetMode="External" /><Relationship Id="rId41" Type="http://schemas.openxmlformats.org/officeDocument/2006/relationships/hyperlink" Target="https://podminky.urs.cz/item/CS_URS_2024_01/765111122" TargetMode="External" /><Relationship Id="rId42" Type="http://schemas.openxmlformats.org/officeDocument/2006/relationships/hyperlink" Target="https://podminky.urs.cz/item/CS_URS_2024_01/765111301" TargetMode="External" /><Relationship Id="rId43" Type="http://schemas.openxmlformats.org/officeDocument/2006/relationships/hyperlink" Target="https://podminky.urs.cz/item/CS_URS_2024_01/765111827" TargetMode="External" /><Relationship Id="rId44" Type="http://schemas.openxmlformats.org/officeDocument/2006/relationships/hyperlink" Target="https://podminky.urs.cz/item/CS_URS_2024_01/765191021" TargetMode="External" /><Relationship Id="rId45" Type="http://schemas.openxmlformats.org/officeDocument/2006/relationships/hyperlink" Target="https://podminky.urs.cz/item/CS_URS_2024_01/765191911" TargetMode="External" /><Relationship Id="rId46" Type="http://schemas.openxmlformats.org/officeDocument/2006/relationships/hyperlink" Target="https://podminky.urs.cz/item/CS_URS_2024_01/998765203" TargetMode="External" /><Relationship Id="rId47" Type="http://schemas.openxmlformats.org/officeDocument/2006/relationships/hyperlink" Target="https://podminky.urs.cz/item/CS_URS_2024_01/782131973" TargetMode="External" /><Relationship Id="rId48" Type="http://schemas.openxmlformats.org/officeDocument/2006/relationships/hyperlink" Target="https://podminky.urs.cz/item/CS_URS_2024_01/782231811" TargetMode="External" /><Relationship Id="rId49" Type="http://schemas.openxmlformats.org/officeDocument/2006/relationships/hyperlink" Target="https://podminky.urs.cz/item/CS_URS_2024_01/782991911" TargetMode="External" /><Relationship Id="rId50" Type="http://schemas.openxmlformats.org/officeDocument/2006/relationships/hyperlink" Target="https://podminky.urs.cz/item/CS_URS_2024_01/782994913" TargetMode="External" /><Relationship Id="rId51" Type="http://schemas.openxmlformats.org/officeDocument/2006/relationships/hyperlink" Target="https://podminky.urs.cz/item/CS_URS_2024_01/782994914" TargetMode="External" /><Relationship Id="rId52" Type="http://schemas.openxmlformats.org/officeDocument/2006/relationships/hyperlink" Target="https://podminky.urs.cz/item/CS_URS_2024_01/782994915" TargetMode="External" /><Relationship Id="rId53" Type="http://schemas.openxmlformats.org/officeDocument/2006/relationships/hyperlink" Target="https://podminky.urs.cz/item/CS_URS_2024_01/782994921" TargetMode="External" /><Relationship Id="rId54" Type="http://schemas.openxmlformats.org/officeDocument/2006/relationships/hyperlink" Target="https://podminky.urs.cz/item/CS_URS_2024_01/782994922" TargetMode="External" /><Relationship Id="rId55" Type="http://schemas.openxmlformats.org/officeDocument/2006/relationships/hyperlink" Target="https://podminky.urs.cz/item/CS_URS_2024_01/782994923" TargetMode="External" /><Relationship Id="rId56" Type="http://schemas.openxmlformats.org/officeDocument/2006/relationships/hyperlink" Target="https://podminky.urs.cz/item/CS_URS_2024_01/998782201" TargetMode="External" /><Relationship Id="rId57" Type="http://schemas.openxmlformats.org/officeDocument/2006/relationships/hyperlink" Target="https://podminky.urs.cz/item/CS_URS_2024_01/783801203" TargetMode="External" /><Relationship Id="rId58" Type="http://schemas.openxmlformats.org/officeDocument/2006/relationships/hyperlink" Target="https://podminky.urs.cz/item/CS_URS_2024_01/783823187" TargetMode="External" /><Relationship Id="rId59" Type="http://schemas.openxmlformats.org/officeDocument/2006/relationships/hyperlink" Target="https://podminky.urs.cz/item/CS_URS_2024_01/783827487" TargetMode="External" /><Relationship Id="rId60" Type="http://schemas.openxmlformats.org/officeDocument/2006/relationships/hyperlink" Target="https://podminky.urs.cz/item/CS_URS_2024_01/783897603" TargetMode="External" /><Relationship Id="rId61" Type="http://schemas.openxmlformats.org/officeDocument/2006/relationships/hyperlink" Target="https://podminky.urs.cz/item/CS_URS_2024_01/783897619" TargetMode="External" /><Relationship Id="rId62" Type="http://schemas.openxmlformats.org/officeDocument/2006/relationships/hyperlink" Target="https://podminky.urs.cz/item/CS_URS_2024_01/HZS1291" TargetMode="External" /><Relationship Id="rId63" Type="http://schemas.openxmlformats.org/officeDocument/2006/relationships/hyperlink" Target="https://podminky.urs.cz/item/CS_URS_2024_01/020001000" TargetMode="External" /><Relationship Id="rId64" Type="http://schemas.openxmlformats.org/officeDocument/2006/relationships/hyperlink" Target="https://podminky.urs.cz/item/CS_URS_2024_01/030001000" TargetMode="External" /><Relationship Id="rId65" Type="http://schemas.openxmlformats.org/officeDocument/2006/relationships/hyperlink" Target="https://podminky.urs.cz/item/CS_URS_2024_01/045002000" TargetMode="External" /><Relationship Id="rId66" Type="http://schemas.openxmlformats.org/officeDocument/2006/relationships/hyperlink" Target="https://podminky.urs.cz/item/CS_URS_2024_01/070001000" TargetMode="External" /><Relationship Id="rId67" Type="http://schemas.openxmlformats.org/officeDocument/2006/relationships/hyperlink" Target="https://podminky.urs.cz/item/CS_URS_2024_01/091404000" TargetMode="External" /><Relationship Id="rId6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21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22</v>
      </c>
      <c r="E8" s="25"/>
      <c r="F8" s="25"/>
      <c r="G8" s="25"/>
      <c r="H8" s="25"/>
      <c r="I8" s="25"/>
      <c r="J8" s="25"/>
      <c r="K8" s="30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24</v>
      </c>
      <c r="AL8" s="25"/>
      <c r="AM8" s="25"/>
      <c r="AN8" s="36" t="s">
        <v>25</v>
      </c>
      <c r="AO8" s="25"/>
      <c r="AP8" s="25"/>
      <c r="AQ8" s="25"/>
      <c r="AR8" s="23"/>
      <c r="BE8" s="34"/>
      <c r="BS8" s="20" t="s">
        <v>6</v>
      </c>
    </row>
    <row r="9" spans="2:71" s="1" customFormat="1" ht="29.25" customHeight="1">
      <c r="B9" s="24"/>
      <c r="C9" s="25"/>
      <c r="D9" s="29" t="s">
        <v>26</v>
      </c>
      <c r="E9" s="25"/>
      <c r="F9" s="25"/>
      <c r="G9" s="25"/>
      <c r="H9" s="25"/>
      <c r="I9" s="25"/>
      <c r="J9" s="25"/>
      <c r="K9" s="37" t="s">
        <v>27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9" t="s">
        <v>28</v>
      </c>
      <c r="AL9" s="25"/>
      <c r="AM9" s="25"/>
      <c r="AN9" s="37" t="s">
        <v>29</v>
      </c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30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31</v>
      </c>
      <c r="AL10" s="25"/>
      <c r="AM10" s="25"/>
      <c r="AN10" s="30" t="s">
        <v>32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33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34</v>
      </c>
      <c r="AL11" s="25"/>
      <c r="AM11" s="25"/>
      <c r="AN11" s="30" t="s">
        <v>32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35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31</v>
      </c>
      <c r="AL13" s="25"/>
      <c r="AM13" s="25"/>
      <c r="AN13" s="38" t="s">
        <v>36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8" t="s">
        <v>36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5" t="s">
        <v>34</v>
      </c>
      <c r="AL14" s="25"/>
      <c r="AM14" s="25"/>
      <c r="AN14" s="38" t="s">
        <v>36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31</v>
      </c>
      <c r="AL16" s="25"/>
      <c r="AM16" s="25"/>
      <c r="AN16" s="30" t="s">
        <v>32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38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34</v>
      </c>
      <c r="AL17" s="25"/>
      <c r="AM17" s="25"/>
      <c r="AN17" s="30" t="s">
        <v>32</v>
      </c>
      <c r="AO17" s="25"/>
      <c r="AP17" s="25"/>
      <c r="AQ17" s="25"/>
      <c r="AR17" s="23"/>
      <c r="BE17" s="34"/>
      <c r="BS17" s="20" t="s">
        <v>39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40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31</v>
      </c>
      <c r="AL19" s="25"/>
      <c r="AM19" s="25"/>
      <c r="AN19" s="30" t="s">
        <v>32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33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34</v>
      </c>
      <c r="AL20" s="25"/>
      <c r="AM20" s="25"/>
      <c r="AN20" s="30" t="s">
        <v>32</v>
      </c>
      <c r="AO20" s="25"/>
      <c r="AP20" s="25"/>
      <c r="AQ20" s="25"/>
      <c r="AR20" s="23"/>
      <c r="BE20" s="34"/>
      <c r="BS20" s="20" t="s">
        <v>39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41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40" t="s">
        <v>42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25"/>
      <c r="AQ25" s="25"/>
      <c r="AR25" s="23"/>
      <c r="BE25" s="34"/>
    </row>
    <row r="26" spans="1:57" s="2" customFormat="1" ht="25.9" customHeight="1">
      <c r="A26" s="42"/>
      <c r="B26" s="43"/>
      <c r="C26" s="44"/>
      <c r="D26" s="45" t="s">
        <v>43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7">
        <f>ROUND(AG54,2)</f>
        <v>0</v>
      </c>
      <c r="AL26" s="46"/>
      <c r="AM26" s="46"/>
      <c r="AN26" s="46"/>
      <c r="AO26" s="46"/>
      <c r="AP26" s="44"/>
      <c r="AQ26" s="44"/>
      <c r="AR26" s="48"/>
      <c r="BE26" s="34"/>
    </row>
    <row r="27" spans="1:57" s="2" customFormat="1" ht="6.95" customHeight="1">
      <c r="A27" s="4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8"/>
      <c r="BE27" s="34"/>
    </row>
    <row r="28" spans="1:57" s="2" customFormat="1" ht="12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9" t="s">
        <v>44</v>
      </c>
      <c r="M28" s="49"/>
      <c r="N28" s="49"/>
      <c r="O28" s="49"/>
      <c r="P28" s="49"/>
      <c r="Q28" s="44"/>
      <c r="R28" s="44"/>
      <c r="S28" s="44"/>
      <c r="T28" s="44"/>
      <c r="U28" s="44"/>
      <c r="V28" s="44"/>
      <c r="W28" s="49" t="s">
        <v>45</v>
      </c>
      <c r="X28" s="49"/>
      <c r="Y28" s="49"/>
      <c r="Z28" s="49"/>
      <c r="AA28" s="49"/>
      <c r="AB28" s="49"/>
      <c r="AC28" s="49"/>
      <c r="AD28" s="49"/>
      <c r="AE28" s="49"/>
      <c r="AF28" s="44"/>
      <c r="AG28" s="44"/>
      <c r="AH28" s="44"/>
      <c r="AI28" s="44"/>
      <c r="AJ28" s="44"/>
      <c r="AK28" s="49" t="s">
        <v>46</v>
      </c>
      <c r="AL28" s="49"/>
      <c r="AM28" s="49"/>
      <c r="AN28" s="49"/>
      <c r="AO28" s="49"/>
      <c r="AP28" s="44"/>
      <c r="AQ28" s="44"/>
      <c r="AR28" s="48"/>
      <c r="BE28" s="34"/>
    </row>
    <row r="29" spans="1:57" s="3" customFormat="1" ht="14.4" customHeight="1">
      <c r="A29" s="3"/>
      <c r="B29" s="50"/>
      <c r="C29" s="51"/>
      <c r="D29" s="35" t="s">
        <v>47</v>
      </c>
      <c r="E29" s="51"/>
      <c r="F29" s="35" t="s">
        <v>48</v>
      </c>
      <c r="G29" s="51"/>
      <c r="H29" s="51"/>
      <c r="I29" s="51"/>
      <c r="J29" s="51"/>
      <c r="K29" s="51"/>
      <c r="L29" s="52">
        <v>0.21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3">
        <f>ROUND(AZ54,2)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3">
        <f>ROUND(AV54,2)</f>
        <v>0</v>
      </c>
      <c r="AL29" s="51"/>
      <c r="AM29" s="51"/>
      <c r="AN29" s="51"/>
      <c r="AO29" s="51"/>
      <c r="AP29" s="51"/>
      <c r="AQ29" s="51"/>
      <c r="AR29" s="54"/>
      <c r="BE29" s="55"/>
    </row>
    <row r="30" spans="1:57" s="3" customFormat="1" ht="14.4" customHeight="1">
      <c r="A30" s="3"/>
      <c r="B30" s="50"/>
      <c r="C30" s="51"/>
      <c r="D30" s="51"/>
      <c r="E30" s="51"/>
      <c r="F30" s="35" t="s">
        <v>49</v>
      </c>
      <c r="G30" s="51"/>
      <c r="H30" s="51"/>
      <c r="I30" s="51"/>
      <c r="J30" s="51"/>
      <c r="K30" s="51"/>
      <c r="L30" s="52">
        <v>0.12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3">
        <f>ROUND(BA54,2)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3">
        <f>ROUND(AW54,2)</f>
        <v>0</v>
      </c>
      <c r="AL30" s="51"/>
      <c r="AM30" s="51"/>
      <c r="AN30" s="51"/>
      <c r="AO30" s="51"/>
      <c r="AP30" s="51"/>
      <c r="AQ30" s="51"/>
      <c r="AR30" s="54"/>
      <c r="BE30" s="55"/>
    </row>
    <row r="31" spans="1:57" s="3" customFormat="1" ht="14.4" customHeight="1" hidden="1">
      <c r="A31" s="3"/>
      <c r="B31" s="50"/>
      <c r="C31" s="51"/>
      <c r="D31" s="51"/>
      <c r="E31" s="51"/>
      <c r="F31" s="35" t="s">
        <v>50</v>
      </c>
      <c r="G31" s="51"/>
      <c r="H31" s="51"/>
      <c r="I31" s="51"/>
      <c r="J31" s="51"/>
      <c r="K31" s="51"/>
      <c r="L31" s="52">
        <v>0.21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3">
        <f>ROUND(BB54,2)</f>
        <v>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3">
        <v>0</v>
      </c>
      <c r="AL31" s="51"/>
      <c r="AM31" s="51"/>
      <c r="AN31" s="51"/>
      <c r="AO31" s="51"/>
      <c r="AP31" s="51"/>
      <c r="AQ31" s="51"/>
      <c r="AR31" s="54"/>
      <c r="BE31" s="55"/>
    </row>
    <row r="32" spans="1:57" s="3" customFormat="1" ht="14.4" customHeight="1" hidden="1">
      <c r="A32" s="3"/>
      <c r="B32" s="50"/>
      <c r="C32" s="51"/>
      <c r="D32" s="51"/>
      <c r="E32" s="51"/>
      <c r="F32" s="35" t="s">
        <v>51</v>
      </c>
      <c r="G32" s="51"/>
      <c r="H32" s="51"/>
      <c r="I32" s="51"/>
      <c r="J32" s="51"/>
      <c r="K32" s="51"/>
      <c r="L32" s="52">
        <v>0.12</v>
      </c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3">
        <f>ROUND(BC54,2)</f>
        <v>0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3">
        <v>0</v>
      </c>
      <c r="AL32" s="51"/>
      <c r="AM32" s="51"/>
      <c r="AN32" s="51"/>
      <c r="AO32" s="51"/>
      <c r="AP32" s="51"/>
      <c r="AQ32" s="51"/>
      <c r="AR32" s="54"/>
      <c r="BE32" s="55"/>
    </row>
    <row r="33" spans="1:57" s="3" customFormat="1" ht="14.4" customHeight="1" hidden="1">
      <c r="A33" s="3"/>
      <c r="B33" s="50"/>
      <c r="C33" s="51"/>
      <c r="D33" s="51"/>
      <c r="E33" s="51"/>
      <c r="F33" s="35" t="s">
        <v>52</v>
      </c>
      <c r="G33" s="51"/>
      <c r="H33" s="51"/>
      <c r="I33" s="51"/>
      <c r="J33" s="51"/>
      <c r="K33" s="51"/>
      <c r="L33" s="52">
        <v>0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3">
        <f>ROUND(BD54,2)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3">
        <v>0</v>
      </c>
      <c r="AL33" s="51"/>
      <c r="AM33" s="51"/>
      <c r="AN33" s="51"/>
      <c r="AO33" s="51"/>
      <c r="AP33" s="51"/>
      <c r="AQ33" s="51"/>
      <c r="AR33" s="54"/>
      <c r="BE33" s="3"/>
    </row>
    <row r="34" spans="1:57" s="2" customFormat="1" ht="6.95" customHeight="1">
      <c r="A34" s="42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8"/>
      <c r="BE34" s="42"/>
    </row>
    <row r="35" spans="1:57" s="2" customFormat="1" ht="25.9" customHeight="1">
      <c r="A35" s="42"/>
      <c r="B35" s="43"/>
      <c r="C35" s="56"/>
      <c r="D35" s="57" t="s">
        <v>53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9" t="s">
        <v>54</v>
      </c>
      <c r="U35" s="58"/>
      <c r="V35" s="58"/>
      <c r="W35" s="58"/>
      <c r="X35" s="60" t="s">
        <v>55</v>
      </c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61">
        <f>SUM(AK26:AK33)</f>
        <v>0</v>
      </c>
      <c r="AL35" s="58"/>
      <c r="AM35" s="58"/>
      <c r="AN35" s="58"/>
      <c r="AO35" s="62"/>
      <c r="AP35" s="56"/>
      <c r="AQ35" s="56"/>
      <c r="AR35" s="48"/>
      <c r="BE35" s="42"/>
    </row>
    <row r="36" spans="1:57" s="2" customFormat="1" ht="6.95" customHeight="1">
      <c r="A36" s="4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8"/>
      <c r="BE36" s="42"/>
    </row>
    <row r="37" spans="1:57" s="2" customFormat="1" ht="6.95" customHeight="1">
      <c r="A37" s="42"/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48"/>
      <c r="BE37" s="42"/>
    </row>
    <row r="41" spans="1:57" s="2" customFormat="1" ht="6.95" customHeight="1">
      <c r="A41" s="42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48"/>
      <c r="BE41" s="42"/>
    </row>
    <row r="42" spans="1:57" s="2" customFormat="1" ht="24.95" customHeight="1">
      <c r="A42" s="42"/>
      <c r="B42" s="43"/>
      <c r="C42" s="26" t="s">
        <v>56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8"/>
      <c r="BE42" s="42"/>
    </row>
    <row r="43" spans="1:57" s="2" customFormat="1" ht="6.95" customHeight="1">
      <c r="A43" s="4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8"/>
      <c r="BE43" s="42"/>
    </row>
    <row r="44" spans="1:57" s="4" customFormat="1" ht="12" customHeight="1">
      <c r="A44" s="4"/>
      <c r="B44" s="67"/>
      <c r="C44" s="35" t="s">
        <v>13</v>
      </c>
      <c r="D44" s="68"/>
      <c r="E44" s="68"/>
      <c r="F44" s="68"/>
      <c r="G44" s="68"/>
      <c r="H44" s="68"/>
      <c r="I44" s="68"/>
      <c r="J44" s="68"/>
      <c r="K44" s="68"/>
      <c r="L44" s="68" t="str">
        <f>K5</f>
        <v>303092022-3</v>
      </c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9"/>
      <c r="BE44" s="4"/>
    </row>
    <row r="45" spans="1:57" s="5" customFormat="1" ht="36.95" customHeight="1">
      <c r="A45" s="5"/>
      <c r="B45" s="70"/>
      <c r="C45" s="71" t="s">
        <v>16</v>
      </c>
      <c r="D45" s="72"/>
      <c r="E45" s="72"/>
      <c r="F45" s="72"/>
      <c r="G45" s="72"/>
      <c r="H45" s="72"/>
      <c r="I45" s="72"/>
      <c r="J45" s="72"/>
      <c r="K45" s="72"/>
      <c r="L45" s="73" t="str">
        <f>K6</f>
        <v>Obnova fasády – Václavská ul. 122, Klatovy - 2 - Váslavská</v>
      </c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4"/>
      <c r="BE45" s="5"/>
    </row>
    <row r="46" spans="1:57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8"/>
      <c r="BE46" s="42"/>
    </row>
    <row r="47" spans="1:57" s="2" customFormat="1" ht="12" customHeight="1">
      <c r="A47" s="42"/>
      <c r="B47" s="43"/>
      <c r="C47" s="35" t="s">
        <v>22</v>
      </c>
      <c r="D47" s="44"/>
      <c r="E47" s="44"/>
      <c r="F47" s="44"/>
      <c r="G47" s="44"/>
      <c r="H47" s="44"/>
      <c r="I47" s="44"/>
      <c r="J47" s="44"/>
      <c r="K47" s="44"/>
      <c r="L47" s="75" t="str">
        <f>IF(K8="","",K8)</f>
        <v>Václavská 122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35" t="s">
        <v>24</v>
      </c>
      <c r="AJ47" s="44"/>
      <c r="AK47" s="44"/>
      <c r="AL47" s="44"/>
      <c r="AM47" s="76" t="str">
        <f>IF(AN8="","",AN8)</f>
        <v>12. 3. 2024</v>
      </c>
      <c r="AN47" s="76"/>
      <c r="AO47" s="44"/>
      <c r="AP47" s="44"/>
      <c r="AQ47" s="44"/>
      <c r="AR47" s="48"/>
      <c r="BE47" s="42"/>
    </row>
    <row r="48" spans="1:57" s="2" customFormat="1" ht="6.95" customHeight="1">
      <c r="A48" s="4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8"/>
      <c r="BE48" s="42"/>
    </row>
    <row r="49" spans="1:57" s="2" customFormat="1" ht="25.65" customHeight="1">
      <c r="A49" s="42"/>
      <c r="B49" s="43"/>
      <c r="C49" s="35" t="s">
        <v>30</v>
      </c>
      <c r="D49" s="44"/>
      <c r="E49" s="44"/>
      <c r="F49" s="44"/>
      <c r="G49" s="44"/>
      <c r="H49" s="44"/>
      <c r="I49" s="44"/>
      <c r="J49" s="44"/>
      <c r="K49" s="44"/>
      <c r="L49" s="68" t="str">
        <f>IF(E11="","",E11)</f>
        <v xml:space="preserve"> 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35" t="s">
        <v>37</v>
      </c>
      <c r="AJ49" s="44"/>
      <c r="AK49" s="44"/>
      <c r="AL49" s="44"/>
      <c r="AM49" s="77" t="str">
        <f>IF(E17="","",E17)</f>
        <v xml:space="preserve">Ing. arch.  Marcela Klostermannová</v>
      </c>
      <c r="AN49" s="68"/>
      <c r="AO49" s="68"/>
      <c r="AP49" s="68"/>
      <c r="AQ49" s="44"/>
      <c r="AR49" s="48"/>
      <c r="AS49" s="78" t="s">
        <v>57</v>
      </c>
      <c r="AT49" s="79"/>
      <c r="AU49" s="80"/>
      <c r="AV49" s="80"/>
      <c r="AW49" s="80"/>
      <c r="AX49" s="80"/>
      <c r="AY49" s="80"/>
      <c r="AZ49" s="80"/>
      <c r="BA49" s="80"/>
      <c r="BB49" s="80"/>
      <c r="BC49" s="80"/>
      <c r="BD49" s="81"/>
      <c r="BE49" s="42"/>
    </row>
    <row r="50" spans="1:57" s="2" customFormat="1" ht="15.15" customHeight="1">
      <c r="A50" s="42"/>
      <c r="B50" s="43"/>
      <c r="C50" s="35" t="s">
        <v>35</v>
      </c>
      <c r="D50" s="44"/>
      <c r="E50" s="44"/>
      <c r="F50" s="44"/>
      <c r="G50" s="44"/>
      <c r="H50" s="44"/>
      <c r="I50" s="44"/>
      <c r="J50" s="44"/>
      <c r="K50" s="44"/>
      <c r="L50" s="68" t="str">
        <f>IF(E14="Vyplň údaj","",E14)</f>
        <v/>
      </c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35" t="s">
        <v>40</v>
      </c>
      <c r="AJ50" s="44"/>
      <c r="AK50" s="44"/>
      <c r="AL50" s="44"/>
      <c r="AM50" s="77" t="str">
        <f>IF(E20="","",E20)</f>
        <v xml:space="preserve"> </v>
      </c>
      <c r="AN50" s="68"/>
      <c r="AO50" s="68"/>
      <c r="AP50" s="68"/>
      <c r="AQ50" s="44"/>
      <c r="AR50" s="48"/>
      <c r="AS50" s="82"/>
      <c r="AT50" s="83"/>
      <c r="AU50" s="84"/>
      <c r="AV50" s="84"/>
      <c r="AW50" s="84"/>
      <c r="AX50" s="84"/>
      <c r="AY50" s="84"/>
      <c r="AZ50" s="84"/>
      <c r="BA50" s="84"/>
      <c r="BB50" s="84"/>
      <c r="BC50" s="84"/>
      <c r="BD50" s="85"/>
      <c r="BE50" s="42"/>
    </row>
    <row r="51" spans="1:57" s="2" customFormat="1" ht="10.8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8"/>
      <c r="AS51" s="86"/>
      <c r="AT51" s="87"/>
      <c r="AU51" s="88"/>
      <c r="AV51" s="88"/>
      <c r="AW51" s="88"/>
      <c r="AX51" s="88"/>
      <c r="AY51" s="88"/>
      <c r="AZ51" s="88"/>
      <c r="BA51" s="88"/>
      <c r="BB51" s="88"/>
      <c r="BC51" s="88"/>
      <c r="BD51" s="89"/>
      <c r="BE51" s="42"/>
    </row>
    <row r="52" spans="1:57" s="2" customFormat="1" ht="29.25" customHeight="1">
      <c r="A52" s="42"/>
      <c r="B52" s="43"/>
      <c r="C52" s="90" t="s">
        <v>58</v>
      </c>
      <c r="D52" s="91"/>
      <c r="E52" s="91"/>
      <c r="F52" s="91"/>
      <c r="G52" s="91"/>
      <c r="H52" s="92"/>
      <c r="I52" s="93" t="s">
        <v>59</v>
      </c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4" t="s">
        <v>60</v>
      </c>
      <c r="AH52" s="91"/>
      <c r="AI52" s="91"/>
      <c r="AJ52" s="91"/>
      <c r="AK52" s="91"/>
      <c r="AL52" s="91"/>
      <c r="AM52" s="91"/>
      <c r="AN52" s="93" t="s">
        <v>61</v>
      </c>
      <c r="AO52" s="91"/>
      <c r="AP52" s="91"/>
      <c r="AQ52" s="95" t="s">
        <v>62</v>
      </c>
      <c r="AR52" s="48"/>
      <c r="AS52" s="96" t="s">
        <v>63</v>
      </c>
      <c r="AT52" s="97" t="s">
        <v>64</v>
      </c>
      <c r="AU52" s="97" t="s">
        <v>65</v>
      </c>
      <c r="AV52" s="97" t="s">
        <v>66</v>
      </c>
      <c r="AW52" s="97" t="s">
        <v>67</v>
      </c>
      <c r="AX52" s="97" t="s">
        <v>68</v>
      </c>
      <c r="AY52" s="97" t="s">
        <v>69</v>
      </c>
      <c r="AZ52" s="97" t="s">
        <v>70</v>
      </c>
      <c r="BA52" s="97" t="s">
        <v>71</v>
      </c>
      <c r="BB52" s="97" t="s">
        <v>72</v>
      </c>
      <c r="BC52" s="97" t="s">
        <v>73</v>
      </c>
      <c r="BD52" s="98" t="s">
        <v>74</v>
      </c>
      <c r="BE52" s="42"/>
    </row>
    <row r="53" spans="1:57" s="2" customFormat="1" ht="10.8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8"/>
      <c r="AS53" s="99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1"/>
      <c r="BE53" s="42"/>
    </row>
    <row r="54" spans="1:90" s="6" customFormat="1" ht="32.4" customHeight="1">
      <c r="A54" s="6"/>
      <c r="B54" s="102"/>
      <c r="C54" s="103" t="s">
        <v>75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5">
        <f>ROUND(SUM(AG55:AG56),2)</f>
        <v>0</v>
      </c>
      <c r="AH54" s="105"/>
      <c r="AI54" s="105"/>
      <c r="AJ54" s="105"/>
      <c r="AK54" s="105"/>
      <c r="AL54" s="105"/>
      <c r="AM54" s="105"/>
      <c r="AN54" s="106">
        <f>SUM(AG54,AT54)</f>
        <v>0</v>
      </c>
      <c r="AO54" s="106"/>
      <c r="AP54" s="106"/>
      <c r="AQ54" s="107" t="s">
        <v>32</v>
      </c>
      <c r="AR54" s="108"/>
      <c r="AS54" s="109">
        <f>ROUND(SUM(AS55:AS56),2)</f>
        <v>0</v>
      </c>
      <c r="AT54" s="110">
        <f>ROUND(SUM(AV54:AW54),2)</f>
        <v>0</v>
      </c>
      <c r="AU54" s="111">
        <f>ROUND(SUM(AU55:AU56),5)</f>
        <v>0</v>
      </c>
      <c r="AV54" s="110">
        <f>ROUND(AZ54*L29,2)</f>
        <v>0</v>
      </c>
      <c r="AW54" s="110">
        <f>ROUND(BA54*L30,2)</f>
        <v>0</v>
      </c>
      <c r="AX54" s="110">
        <f>ROUND(BB54*L29,2)</f>
        <v>0</v>
      </c>
      <c r="AY54" s="110">
        <f>ROUND(BC54*L30,2)</f>
        <v>0</v>
      </c>
      <c r="AZ54" s="110">
        <f>ROUND(SUM(AZ55:AZ56),2)</f>
        <v>0</v>
      </c>
      <c r="BA54" s="110">
        <f>ROUND(SUM(BA55:BA56),2)</f>
        <v>0</v>
      </c>
      <c r="BB54" s="110">
        <f>ROUND(SUM(BB55:BB56),2)</f>
        <v>0</v>
      </c>
      <c r="BC54" s="110">
        <f>ROUND(SUM(BC55:BC56),2)</f>
        <v>0</v>
      </c>
      <c r="BD54" s="112">
        <f>ROUND(SUM(BD55:BD56),2)</f>
        <v>0</v>
      </c>
      <c r="BE54" s="6"/>
      <c r="BS54" s="113" t="s">
        <v>76</v>
      </c>
      <c r="BT54" s="113" t="s">
        <v>77</v>
      </c>
      <c r="BU54" s="114" t="s">
        <v>78</v>
      </c>
      <c r="BV54" s="113" t="s">
        <v>79</v>
      </c>
      <c r="BW54" s="113" t="s">
        <v>5</v>
      </c>
      <c r="BX54" s="113" t="s">
        <v>80</v>
      </c>
      <c r="CL54" s="113" t="s">
        <v>19</v>
      </c>
    </row>
    <row r="55" spans="1:91" s="7" customFormat="1" ht="16.5" customHeight="1">
      <c r="A55" s="115" t="s">
        <v>81</v>
      </c>
      <c r="B55" s="116"/>
      <c r="C55" s="117"/>
      <c r="D55" s="118" t="s">
        <v>82</v>
      </c>
      <c r="E55" s="118"/>
      <c r="F55" s="118"/>
      <c r="G55" s="118"/>
      <c r="H55" s="118"/>
      <c r="I55" s="119"/>
      <c r="J55" s="118" t="s">
        <v>83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20">
        <f>'SO.02 - Nároží'!J30</f>
        <v>0</v>
      </c>
      <c r="AH55" s="119"/>
      <c r="AI55" s="119"/>
      <c r="AJ55" s="119"/>
      <c r="AK55" s="119"/>
      <c r="AL55" s="119"/>
      <c r="AM55" s="119"/>
      <c r="AN55" s="120">
        <f>SUM(AG55,AT55)</f>
        <v>0</v>
      </c>
      <c r="AO55" s="119"/>
      <c r="AP55" s="119"/>
      <c r="AQ55" s="121" t="s">
        <v>84</v>
      </c>
      <c r="AR55" s="122"/>
      <c r="AS55" s="123">
        <v>0</v>
      </c>
      <c r="AT55" s="124">
        <f>ROUND(SUM(AV55:AW55),2)</f>
        <v>0</v>
      </c>
      <c r="AU55" s="125">
        <f>'SO.02 - Nároží'!P95</f>
        <v>0</v>
      </c>
      <c r="AV55" s="124">
        <f>'SO.02 - Nároží'!J33</f>
        <v>0</v>
      </c>
      <c r="AW55" s="124">
        <f>'SO.02 - Nároží'!J34</f>
        <v>0</v>
      </c>
      <c r="AX55" s="124">
        <f>'SO.02 - Nároží'!J35</f>
        <v>0</v>
      </c>
      <c r="AY55" s="124">
        <f>'SO.02 - Nároží'!J36</f>
        <v>0</v>
      </c>
      <c r="AZ55" s="124">
        <f>'SO.02 - Nároží'!F33</f>
        <v>0</v>
      </c>
      <c r="BA55" s="124">
        <f>'SO.02 - Nároží'!F34</f>
        <v>0</v>
      </c>
      <c r="BB55" s="124">
        <f>'SO.02 - Nároží'!F35</f>
        <v>0</v>
      </c>
      <c r="BC55" s="124">
        <f>'SO.02 - Nároží'!F36</f>
        <v>0</v>
      </c>
      <c r="BD55" s="126">
        <f>'SO.02 - Nároží'!F37</f>
        <v>0</v>
      </c>
      <c r="BE55" s="7"/>
      <c r="BT55" s="127" t="s">
        <v>85</v>
      </c>
      <c r="BV55" s="127" t="s">
        <v>79</v>
      </c>
      <c r="BW55" s="127" t="s">
        <v>86</v>
      </c>
      <c r="BX55" s="127" t="s">
        <v>5</v>
      </c>
      <c r="CL55" s="127" t="s">
        <v>19</v>
      </c>
      <c r="CM55" s="127" t="s">
        <v>85</v>
      </c>
    </row>
    <row r="56" spans="1:91" s="7" customFormat="1" ht="16.5" customHeight="1">
      <c r="A56" s="115" t="s">
        <v>81</v>
      </c>
      <c r="B56" s="116"/>
      <c r="C56" s="117"/>
      <c r="D56" s="118" t="s">
        <v>87</v>
      </c>
      <c r="E56" s="118"/>
      <c r="F56" s="118"/>
      <c r="G56" s="118"/>
      <c r="H56" s="118"/>
      <c r="I56" s="119"/>
      <c r="J56" s="118" t="s">
        <v>88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20">
        <f>'SO.03 - Ulice Pražská'!J30</f>
        <v>0</v>
      </c>
      <c r="AH56" s="119"/>
      <c r="AI56" s="119"/>
      <c r="AJ56" s="119"/>
      <c r="AK56" s="119"/>
      <c r="AL56" s="119"/>
      <c r="AM56" s="119"/>
      <c r="AN56" s="120">
        <f>SUM(AG56,AT56)</f>
        <v>0</v>
      </c>
      <c r="AO56" s="119"/>
      <c r="AP56" s="119"/>
      <c r="AQ56" s="121" t="s">
        <v>84</v>
      </c>
      <c r="AR56" s="122"/>
      <c r="AS56" s="128">
        <v>0</v>
      </c>
      <c r="AT56" s="129">
        <f>ROUND(SUM(AV56:AW56),2)</f>
        <v>0</v>
      </c>
      <c r="AU56" s="130">
        <f>'SO.03 - Ulice Pražská'!P97</f>
        <v>0</v>
      </c>
      <c r="AV56" s="129">
        <f>'SO.03 - Ulice Pražská'!J33</f>
        <v>0</v>
      </c>
      <c r="AW56" s="129">
        <f>'SO.03 - Ulice Pražská'!J34</f>
        <v>0</v>
      </c>
      <c r="AX56" s="129">
        <f>'SO.03 - Ulice Pražská'!J35</f>
        <v>0</v>
      </c>
      <c r="AY56" s="129">
        <f>'SO.03 - Ulice Pražská'!J36</f>
        <v>0</v>
      </c>
      <c r="AZ56" s="129">
        <f>'SO.03 - Ulice Pražská'!F33</f>
        <v>0</v>
      </c>
      <c r="BA56" s="129">
        <f>'SO.03 - Ulice Pražská'!F34</f>
        <v>0</v>
      </c>
      <c r="BB56" s="129">
        <f>'SO.03 - Ulice Pražská'!F35</f>
        <v>0</v>
      </c>
      <c r="BC56" s="129">
        <f>'SO.03 - Ulice Pražská'!F36</f>
        <v>0</v>
      </c>
      <c r="BD56" s="131">
        <f>'SO.03 - Ulice Pražská'!F37</f>
        <v>0</v>
      </c>
      <c r="BE56" s="7"/>
      <c r="BT56" s="127" t="s">
        <v>85</v>
      </c>
      <c r="BV56" s="127" t="s">
        <v>79</v>
      </c>
      <c r="BW56" s="127" t="s">
        <v>89</v>
      </c>
      <c r="BX56" s="127" t="s">
        <v>5</v>
      </c>
      <c r="CL56" s="127" t="s">
        <v>19</v>
      </c>
      <c r="CM56" s="127" t="s">
        <v>85</v>
      </c>
    </row>
    <row r="57" spans="1:57" s="2" customFormat="1" ht="30" customHeight="1">
      <c r="A57" s="42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8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s="2" customFormat="1" ht="6.95" customHeight="1">
      <c r="A58" s="42"/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48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.02 - Nároží'!C2" display="/"/>
    <hyperlink ref="A56" location="'SO.03 - Ulice Pražská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86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3"/>
      <c r="AT3" s="20" t="s">
        <v>85</v>
      </c>
    </row>
    <row r="4" spans="2:46" s="1" customFormat="1" ht="24.95" customHeight="1">
      <c r="B4" s="23"/>
      <c r="D4" s="134" t="s">
        <v>90</v>
      </c>
      <c r="L4" s="23"/>
      <c r="M4" s="135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6" t="s">
        <v>16</v>
      </c>
      <c r="L6" s="23"/>
    </row>
    <row r="7" spans="2:12" s="1" customFormat="1" ht="16.5" customHeight="1">
      <c r="B7" s="23"/>
      <c r="E7" s="137" t="str">
        <f>'Rekapitulace stavby'!K6</f>
        <v>Obnova fasády – Václavská ul. 122, Klatovy - 2 - Váslavská</v>
      </c>
      <c r="F7" s="136"/>
      <c r="G7" s="136"/>
      <c r="H7" s="136"/>
      <c r="L7" s="23"/>
    </row>
    <row r="8" spans="1:31" s="2" customFormat="1" ht="12" customHeight="1">
      <c r="A8" s="42"/>
      <c r="B8" s="48"/>
      <c r="C8" s="42"/>
      <c r="D8" s="136" t="s">
        <v>91</v>
      </c>
      <c r="E8" s="42"/>
      <c r="F8" s="42"/>
      <c r="G8" s="42"/>
      <c r="H8" s="42"/>
      <c r="I8" s="42"/>
      <c r="J8" s="42"/>
      <c r="K8" s="42"/>
      <c r="L8" s="138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6.5" customHeight="1">
      <c r="A9" s="42"/>
      <c r="B9" s="48"/>
      <c r="C9" s="42"/>
      <c r="D9" s="42"/>
      <c r="E9" s="139" t="s">
        <v>92</v>
      </c>
      <c r="F9" s="42"/>
      <c r="G9" s="42"/>
      <c r="H9" s="42"/>
      <c r="I9" s="42"/>
      <c r="J9" s="42"/>
      <c r="K9" s="42"/>
      <c r="L9" s="138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8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36" t="s">
        <v>18</v>
      </c>
      <c r="E11" s="42"/>
      <c r="F11" s="140" t="s">
        <v>19</v>
      </c>
      <c r="G11" s="42"/>
      <c r="H11" s="42"/>
      <c r="I11" s="136" t="s">
        <v>20</v>
      </c>
      <c r="J11" s="140" t="s">
        <v>32</v>
      </c>
      <c r="K11" s="42"/>
      <c r="L11" s="138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36" t="s">
        <v>22</v>
      </c>
      <c r="E12" s="42"/>
      <c r="F12" s="140" t="s">
        <v>23</v>
      </c>
      <c r="G12" s="42"/>
      <c r="H12" s="42"/>
      <c r="I12" s="136" t="s">
        <v>24</v>
      </c>
      <c r="J12" s="141" t="str">
        <f>'Rekapitulace stavby'!AN8</f>
        <v>12. 3. 2024</v>
      </c>
      <c r="K12" s="42"/>
      <c r="L12" s="138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8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36" t="s">
        <v>30</v>
      </c>
      <c r="E14" s="42"/>
      <c r="F14" s="42"/>
      <c r="G14" s="42"/>
      <c r="H14" s="42"/>
      <c r="I14" s="136" t="s">
        <v>31</v>
      </c>
      <c r="J14" s="140" t="str">
        <f>IF('Rekapitulace stavby'!AN10="","",'Rekapitulace stavby'!AN10)</f>
        <v/>
      </c>
      <c r="K14" s="42"/>
      <c r="L14" s="138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40" t="str">
        <f>IF('Rekapitulace stavby'!E11="","",'Rekapitulace stavby'!E11)</f>
        <v xml:space="preserve"> </v>
      </c>
      <c r="F15" s="42"/>
      <c r="G15" s="42"/>
      <c r="H15" s="42"/>
      <c r="I15" s="136" t="s">
        <v>34</v>
      </c>
      <c r="J15" s="140" t="str">
        <f>IF('Rekapitulace stavby'!AN11="","",'Rekapitulace stavby'!AN11)</f>
        <v/>
      </c>
      <c r="K15" s="42"/>
      <c r="L15" s="138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8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36" t="s">
        <v>35</v>
      </c>
      <c r="E17" s="42"/>
      <c r="F17" s="42"/>
      <c r="G17" s="42"/>
      <c r="H17" s="42"/>
      <c r="I17" s="136" t="s">
        <v>31</v>
      </c>
      <c r="J17" s="36" t="str">
        <f>'Rekapitulace stavby'!AN13</f>
        <v>Vyplň údaj</v>
      </c>
      <c r="K17" s="42"/>
      <c r="L17" s="138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6" t="str">
        <f>'Rekapitulace stavby'!E14</f>
        <v>Vyplň údaj</v>
      </c>
      <c r="F18" s="140"/>
      <c r="G18" s="140"/>
      <c r="H18" s="140"/>
      <c r="I18" s="136" t="s">
        <v>34</v>
      </c>
      <c r="J18" s="36" t="str">
        <f>'Rekapitulace stavby'!AN14</f>
        <v>Vyplň údaj</v>
      </c>
      <c r="K18" s="42"/>
      <c r="L18" s="138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8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6" t="s">
        <v>37</v>
      </c>
      <c r="E20" s="42"/>
      <c r="F20" s="42"/>
      <c r="G20" s="42"/>
      <c r="H20" s="42"/>
      <c r="I20" s="136" t="s">
        <v>31</v>
      </c>
      <c r="J20" s="140" t="s">
        <v>32</v>
      </c>
      <c r="K20" s="42"/>
      <c r="L20" s="138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0" t="s">
        <v>38</v>
      </c>
      <c r="F21" s="42"/>
      <c r="G21" s="42"/>
      <c r="H21" s="42"/>
      <c r="I21" s="136" t="s">
        <v>34</v>
      </c>
      <c r="J21" s="140" t="s">
        <v>32</v>
      </c>
      <c r="K21" s="42"/>
      <c r="L21" s="138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8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6" t="s">
        <v>40</v>
      </c>
      <c r="E23" s="42"/>
      <c r="F23" s="42"/>
      <c r="G23" s="42"/>
      <c r="H23" s="42"/>
      <c r="I23" s="136" t="s">
        <v>31</v>
      </c>
      <c r="J23" s="140" t="str">
        <f>IF('Rekapitulace stavby'!AN19="","",'Rekapitulace stavby'!AN19)</f>
        <v/>
      </c>
      <c r="K23" s="42"/>
      <c r="L23" s="138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0" t="str">
        <f>IF('Rekapitulace stavby'!E20="","",'Rekapitulace stavby'!E20)</f>
        <v xml:space="preserve"> </v>
      </c>
      <c r="F24" s="42"/>
      <c r="G24" s="42"/>
      <c r="H24" s="42"/>
      <c r="I24" s="136" t="s">
        <v>34</v>
      </c>
      <c r="J24" s="140" t="str">
        <f>IF('Rekapitulace stavby'!AN20="","",'Rekapitulace stavby'!AN20)</f>
        <v/>
      </c>
      <c r="K24" s="42"/>
      <c r="L24" s="138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8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6" t="s">
        <v>41</v>
      </c>
      <c r="E26" s="42"/>
      <c r="F26" s="42"/>
      <c r="G26" s="42"/>
      <c r="H26" s="42"/>
      <c r="I26" s="42"/>
      <c r="J26" s="42"/>
      <c r="K26" s="42"/>
      <c r="L26" s="138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47.25" customHeight="1">
      <c r="A27" s="142"/>
      <c r="B27" s="143"/>
      <c r="C27" s="142"/>
      <c r="D27" s="142"/>
      <c r="E27" s="144" t="s">
        <v>42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8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6"/>
      <c r="E29" s="146"/>
      <c r="F29" s="146"/>
      <c r="G29" s="146"/>
      <c r="H29" s="146"/>
      <c r="I29" s="146"/>
      <c r="J29" s="146"/>
      <c r="K29" s="146"/>
      <c r="L29" s="138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47" t="s">
        <v>43</v>
      </c>
      <c r="E30" s="42"/>
      <c r="F30" s="42"/>
      <c r="G30" s="42"/>
      <c r="H30" s="42"/>
      <c r="I30" s="42"/>
      <c r="J30" s="148">
        <f>ROUND(J95,2)</f>
        <v>0</v>
      </c>
      <c r="K30" s="42"/>
      <c r="L30" s="138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6"/>
      <c r="E31" s="146"/>
      <c r="F31" s="146"/>
      <c r="G31" s="146"/>
      <c r="H31" s="146"/>
      <c r="I31" s="146"/>
      <c r="J31" s="146"/>
      <c r="K31" s="146"/>
      <c r="L31" s="138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49" t="s">
        <v>45</v>
      </c>
      <c r="G32" s="42"/>
      <c r="H32" s="42"/>
      <c r="I32" s="149" t="s">
        <v>44</v>
      </c>
      <c r="J32" s="149" t="s">
        <v>46</v>
      </c>
      <c r="K32" s="42"/>
      <c r="L32" s="138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0" t="s">
        <v>47</v>
      </c>
      <c r="E33" s="136" t="s">
        <v>48</v>
      </c>
      <c r="F33" s="151">
        <f>ROUND((SUM(BE95:BE452)),2)</f>
        <v>0</v>
      </c>
      <c r="G33" s="42"/>
      <c r="H33" s="42"/>
      <c r="I33" s="152">
        <v>0.21</v>
      </c>
      <c r="J33" s="151">
        <f>ROUND(((SUM(BE95:BE452))*I33),2)</f>
        <v>0</v>
      </c>
      <c r="K33" s="42"/>
      <c r="L33" s="138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6" t="s">
        <v>49</v>
      </c>
      <c r="F34" s="151">
        <f>ROUND((SUM(BF95:BF452)),2)</f>
        <v>0</v>
      </c>
      <c r="G34" s="42"/>
      <c r="H34" s="42"/>
      <c r="I34" s="152">
        <v>0.12</v>
      </c>
      <c r="J34" s="151">
        <f>ROUND(((SUM(BF95:BF452))*I34),2)</f>
        <v>0</v>
      </c>
      <c r="K34" s="42"/>
      <c r="L34" s="1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6" t="s">
        <v>50</v>
      </c>
      <c r="F35" s="151">
        <f>ROUND((SUM(BG95:BG452)),2)</f>
        <v>0</v>
      </c>
      <c r="G35" s="42"/>
      <c r="H35" s="42"/>
      <c r="I35" s="152">
        <v>0.21</v>
      </c>
      <c r="J35" s="151">
        <f>0</f>
        <v>0</v>
      </c>
      <c r="K35" s="42"/>
      <c r="L35" s="1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6" t="s">
        <v>51</v>
      </c>
      <c r="F36" s="151">
        <f>ROUND((SUM(BH95:BH452)),2)</f>
        <v>0</v>
      </c>
      <c r="G36" s="42"/>
      <c r="H36" s="42"/>
      <c r="I36" s="152">
        <v>0.12</v>
      </c>
      <c r="J36" s="151">
        <f>0</f>
        <v>0</v>
      </c>
      <c r="K36" s="42"/>
      <c r="L36" s="138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6" t="s">
        <v>52</v>
      </c>
      <c r="F37" s="151">
        <f>ROUND((SUM(BI95:BI452)),2)</f>
        <v>0</v>
      </c>
      <c r="G37" s="42"/>
      <c r="H37" s="42"/>
      <c r="I37" s="152">
        <v>0</v>
      </c>
      <c r="J37" s="151">
        <f>0</f>
        <v>0</v>
      </c>
      <c r="K37" s="42"/>
      <c r="L37" s="138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8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3"/>
      <c r="D39" s="154" t="s">
        <v>53</v>
      </c>
      <c r="E39" s="155"/>
      <c r="F39" s="155"/>
      <c r="G39" s="156" t="s">
        <v>54</v>
      </c>
      <c r="H39" s="157" t="s">
        <v>55</v>
      </c>
      <c r="I39" s="155"/>
      <c r="J39" s="158">
        <f>SUM(J30:J37)</f>
        <v>0</v>
      </c>
      <c r="K39" s="159"/>
      <c r="L39" s="138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6" t="s">
        <v>93</v>
      </c>
      <c r="D45" s="44"/>
      <c r="E45" s="44"/>
      <c r="F45" s="44"/>
      <c r="G45" s="44"/>
      <c r="H45" s="44"/>
      <c r="I45" s="44"/>
      <c r="J45" s="44"/>
      <c r="K45" s="44"/>
      <c r="L45" s="138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8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5" t="s">
        <v>16</v>
      </c>
      <c r="D47" s="44"/>
      <c r="E47" s="44"/>
      <c r="F47" s="44"/>
      <c r="G47" s="44"/>
      <c r="H47" s="44"/>
      <c r="I47" s="44"/>
      <c r="J47" s="44"/>
      <c r="K47" s="44"/>
      <c r="L47" s="138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4" t="str">
        <f>E7</f>
        <v>Obnova fasády – Václavská ul. 122, Klatovy - 2 - Váslavská</v>
      </c>
      <c r="F48" s="35"/>
      <c r="G48" s="35"/>
      <c r="H48" s="35"/>
      <c r="I48" s="44"/>
      <c r="J48" s="44"/>
      <c r="K48" s="44"/>
      <c r="L48" s="138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5" t="s">
        <v>91</v>
      </c>
      <c r="D49" s="44"/>
      <c r="E49" s="44"/>
      <c r="F49" s="44"/>
      <c r="G49" s="44"/>
      <c r="H49" s="44"/>
      <c r="I49" s="44"/>
      <c r="J49" s="44"/>
      <c r="K49" s="44"/>
      <c r="L49" s="138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>SO.02 - Nároží</v>
      </c>
      <c r="F50" s="44"/>
      <c r="G50" s="44"/>
      <c r="H50" s="44"/>
      <c r="I50" s="44"/>
      <c r="J50" s="44"/>
      <c r="K50" s="44"/>
      <c r="L50" s="138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8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5" t="s">
        <v>22</v>
      </c>
      <c r="D52" s="44"/>
      <c r="E52" s="44"/>
      <c r="F52" s="30" t="str">
        <f>F12</f>
        <v>Václavská 122</v>
      </c>
      <c r="G52" s="44"/>
      <c r="H52" s="44"/>
      <c r="I52" s="35" t="s">
        <v>24</v>
      </c>
      <c r="J52" s="76" t="str">
        <f>IF(J12="","",J12)</f>
        <v>12. 3. 2024</v>
      </c>
      <c r="K52" s="44"/>
      <c r="L52" s="138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8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25.65" customHeight="1">
      <c r="A54" s="42"/>
      <c r="B54" s="43"/>
      <c r="C54" s="35" t="s">
        <v>30</v>
      </c>
      <c r="D54" s="44"/>
      <c r="E54" s="44"/>
      <c r="F54" s="30" t="str">
        <f>E15</f>
        <v xml:space="preserve"> </v>
      </c>
      <c r="G54" s="44"/>
      <c r="H54" s="44"/>
      <c r="I54" s="35" t="s">
        <v>37</v>
      </c>
      <c r="J54" s="40" t="str">
        <f>E21</f>
        <v xml:space="preserve">Ing. arch.  Marcela Klostermannová</v>
      </c>
      <c r="K54" s="44"/>
      <c r="L54" s="138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5" t="s">
        <v>35</v>
      </c>
      <c r="D55" s="44"/>
      <c r="E55" s="44"/>
      <c r="F55" s="30" t="str">
        <f>IF(E18="","",E18)</f>
        <v>Vyplň údaj</v>
      </c>
      <c r="G55" s="44"/>
      <c r="H55" s="44"/>
      <c r="I55" s="35" t="s">
        <v>40</v>
      </c>
      <c r="J55" s="40" t="str">
        <f>E24</f>
        <v xml:space="preserve"> </v>
      </c>
      <c r="K55" s="44"/>
      <c r="L55" s="138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8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5" t="s">
        <v>94</v>
      </c>
      <c r="D57" s="166"/>
      <c r="E57" s="166"/>
      <c r="F57" s="166"/>
      <c r="G57" s="166"/>
      <c r="H57" s="166"/>
      <c r="I57" s="166"/>
      <c r="J57" s="167" t="s">
        <v>95</v>
      </c>
      <c r="K57" s="166"/>
      <c r="L57" s="138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8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68" t="s">
        <v>75</v>
      </c>
      <c r="D59" s="44"/>
      <c r="E59" s="44"/>
      <c r="F59" s="44"/>
      <c r="G59" s="44"/>
      <c r="H59" s="44"/>
      <c r="I59" s="44"/>
      <c r="J59" s="106">
        <f>J95</f>
        <v>0</v>
      </c>
      <c r="K59" s="44"/>
      <c r="L59" s="138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0" t="s">
        <v>96</v>
      </c>
    </row>
    <row r="60" spans="1:31" s="9" customFormat="1" ht="24.95" customHeight="1">
      <c r="A60" s="9"/>
      <c r="B60" s="169"/>
      <c r="C60" s="170"/>
      <c r="D60" s="171" t="s">
        <v>97</v>
      </c>
      <c r="E60" s="172"/>
      <c r="F60" s="172"/>
      <c r="G60" s="172"/>
      <c r="H60" s="172"/>
      <c r="I60" s="172"/>
      <c r="J60" s="173">
        <f>J96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5"/>
      <c r="C61" s="176"/>
      <c r="D61" s="177" t="s">
        <v>98</v>
      </c>
      <c r="E61" s="178"/>
      <c r="F61" s="178"/>
      <c r="G61" s="178"/>
      <c r="H61" s="178"/>
      <c r="I61" s="178"/>
      <c r="J61" s="179">
        <f>J97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5"/>
      <c r="C62" s="176"/>
      <c r="D62" s="177" t="s">
        <v>99</v>
      </c>
      <c r="E62" s="178"/>
      <c r="F62" s="178"/>
      <c r="G62" s="178"/>
      <c r="H62" s="178"/>
      <c r="I62" s="178"/>
      <c r="J62" s="179">
        <f>J182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5"/>
      <c r="C63" s="176"/>
      <c r="D63" s="177" t="s">
        <v>100</v>
      </c>
      <c r="E63" s="178"/>
      <c r="F63" s="178"/>
      <c r="G63" s="178"/>
      <c r="H63" s="178"/>
      <c r="I63" s="178"/>
      <c r="J63" s="179">
        <f>J250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5"/>
      <c r="C64" s="176"/>
      <c r="D64" s="177" t="s">
        <v>101</v>
      </c>
      <c r="E64" s="178"/>
      <c r="F64" s="178"/>
      <c r="G64" s="178"/>
      <c r="H64" s="178"/>
      <c r="I64" s="178"/>
      <c r="J64" s="179">
        <f>J264</f>
        <v>0</v>
      </c>
      <c r="K64" s="176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9"/>
      <c r="C65" s="170"/>
      <c r="D65" s="171" t="s">
        <v>102</v>
      </c>
      <c r="E65" s="172"/>
      <c r="F65" s="172"/>
      <c r="G65" s="172"/>
      <c r="H65" s="172"/>
      <c r="I65" s="172"/>
      <c r="J65" s="173">
        <f>J268</f>
        <v>0</v>
      </c>
      <c r="K65" s="170"/>
      <c r="L65" s="17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5"/>
      <c r="C66" s="176"/>
      <c r="D66" s="177" t="s">
        <v>103</v>
      </c>
      <c r="E66" s="178"/>
      <c r="F66" s="178"/>
      <c r="G66" s="178"/>
      <c r="H66" s="178"/>
      <c r="I66" s="178"/>
      <c r="J66" s="179">
        <f>J269</f>
        <v>0</v>
      </c>
      <c r="K66" s="176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5"/>
      <c r="C67" s="176"/>
      <c r="D67" s="177" t="s">
        <v>104</v>
      </c>
      <c r="E67" s="178"/>
      <c r="F67" s="178"/>
      <c r="G67" s="178"/>
      <c r="H67" s="178"/>
      <c r="I67" s="178"/>
      <c r="J67" s="179">
        <f>J288</f>
        <v>0</v>
      </c>
      <c r="K67" s="176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5"/>
      <c r="C68" s="176"/>
      <c r="D68" s="177" t="s">
        <v>105</v>
      </c>
      <c r="E68" s="178"/>
      <c r="F68" s="178"/>
      <c r="G68" s="178"/>
      <c r="H68" s="178"/>
      <c r="I68" s="178"/>
      <c r="J68" s="179">
        <f>J366</f>
        <v>0</v>
      </c>
      <c r="K68" s="176"/>
      <c r="L68" s="18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9"/>
      <c r="C69" s="170"/>
      <c r="D69" s="171" t="s">
        <v>106</v>
      </c>
      <c r="E69" s="172"/>
      <c r="F69" s="172"/>
      <c r="G69" s="172"/>
      <c r="H69" s="172"/>
      <c r="I69" s="172"/>
      <c r="J69" s="173">
        <f>J428</f>
        <v>0</v>
      </c>
      <c r="K69" s="170"/>
      <c r="L69" s="17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69"/>
      <c r="C70" s="170"/>
      <c r="D70" s="171" t="s">
        <v>107</v>
      </c>
      <c r="E70" s="172"/>
      <c r="F70" s="172"/>
      <c r="G70" s="172"/>
      <c r="H70" s="172"/>
      <c r="I70" s="172"/>
      <c r="J70" s="173">
        <f>J432</f>
        <v>0</v>
      </c>
      <c r="K70" s="170"/>
      <c r="L70" s="17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5"/>
      <c r="C71" s="176"/>
      <c r="D71" s="177" t="s">
        <v>108</v>
      </c>
      <c r="E71" s="178"/>
      <c r="F71" s="178"/>
      <c r="G71" s="178"/>
      <c r="H71" s="178"/>
      <c r="I71" s="178"/>
      <c r="J71" s="179">
        <f>J433</f>
        <v>0</v>
      </c>
      <c r="K71" s="176"/>
      <c r="L71" s="18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5"/>
      <c r="C72" s="176"/>
      <c r="D72" s="177" t="s">
        <v>109</v>
      </c>
      <c r="E72" s="178"/>
      <c r="F72" s="178"/>
      <c r="G72" s="178"/>
      <c r="H72" s="178"/>
      <c r="I72" s="178"/>
      <c r="J72" s="179">
        <f>J437</f>
        <v>0</v>
      </c>
      <c r="K72" s="176"/>
      <c r="L72" s="18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5"/>
      <c r="C73" s="176"/>
      <c r="D73" s="177" t="s">
        <v>110</v>
      </c>
      <c r="E73" s="178"/>
      <c r="F73" s="178"/>
      <c r="G73" s="178"/>
      <c r="H73" s="178"/>
      <c r="I73" s="178"/>
      <c r="J73" s="179">
        <f>J441</f>
        <v>0</v>
      </c>
      <c r="K73" s="176"/>
      <c r="L73" s="18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5"/>
      <c r="C74" s="176"/>
      <c r="D74" s="177" t="s">
        <v>111</v>
      </c>
      <c r="E74" s="178"/>
      <c r="F74" s="178"/>
      <c r="G74" s="178"/>
      <c r="H74" s="178"/>
      <c r="I74" s="178"/>
      <c r="J74" s="179">
        <f>J445</f>
        <v>0</v>
      </c>
      <c r="K74" s="176"/>
      <c r="L74" s="18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5"/>
      <c r="C75" s="176"/>
      <c r="D75" s="177" t="s">
        <v>112</v>
      </c>
      <c r="E75" s="178"/>
      <c r="F75" s="178"/>
      <c r="G75" s="178"/>
      <c r="H75" s="178"/>
      <c r="I75" s="178"/>
      <c r="J75" s="179">
        <f>J449</f>
        <v>0</v>
      </c>
      <c r="K75" s="176"/>
      <c r="L75" s="18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138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6.95" customHeight="1">
      <c r="A77" s="42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38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81" spans="1:31" s="2" customFormat="1" ht="6.95" customHeight="1">
      <c r="A81" s="42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138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s="2" customFormat="1" ht="24.95" customHeight="1">
      <c r="A82" s="42"/>
      <c r="B82" s="43"/>
      <c r="C82" s="26" t="s">
        <v>113</v>
      </c>
      <c r="D82" s="44"/>
      <c r="E82" s="44"/>
      <c r="F82" s="44"/>
      <c r="G82" s="44"/>
      <c r="H82" s="44"/>
      <c r="I82" s="44"/>
      <c r="J82" s="44"/>
      <c r="K82" s="44"/>
      <c r="L82" s="138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s="2" customFormat="1" ht="6.95" customHeight="1">
      <c r="A83" s="42"/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138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s="2" customFormat="1" ht="12" customHeight="1">
      <c r="A84" s="42"/>
      <c r="B84" s="43"/>
      <c r="C84" s="35" t="s">
        <v>16</v>
      </c>
      <c r="D84" s="44"/>
      <c r="E84" s="44"/>
      <c r="F84" s="44"/>
      <c r="G84" s="44"/>
      <c r="H84" s="44"/>
      <c r="I84" s="44"/>
      <c r="J84" s="44"/>
      <c r="K84" s="44"/>
      <c r="L84" s="138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s="2" customFormat="1" ht="16.5" customHeight="1">
      <c r="A85" s="42"/>
      <c r="B85" s="43"/>
      <c r="C85" s="44"/>
      <c r="D85" s="44"/>
      <c r="E85" s="164" t="str">
        <f>E7</f>
        <v>Obnova fasády – Václavská ul. 122, Klatovy - 2 - Váslavská</v>
      </c>
      <c r="F85" s="35"/>
      <c r="G85" s="35"/>
      <c r="H85" s="35"/>
      <c r="I85" s="44"/>
      <c r="J85" s="44"/>
      <c r="K85" s="44"/>
      <c r="L85" s="138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s="2" customFormat="1" ht="12" customHeight="1">
      <c r="A86" s="42"/>
      <c r="B86" s="43"/>
      <c r="C86" s="35" t="s">
        <v>91</v>
      </c>
      <c r="D86" s="44"/>
      <c r="E86" s="44"/>
      <c r="F86" s="44"/>
      <c r="G86" s="44"/>
      <c r="H86" s="44"/>
      <c r="I86" s="44"/>
      <c r="J86" s="44"/>
      <c r="K86" s="44"/>
      <c r="L86" s="138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s="2" customFormat="1" ht="16.5" customHeight="1">
      <c r="A87" s="42"/>
      <c r="B87" s="43"/>
      <c r="C87" s="44"/>
      <c r="D87" s="44"/>
      <c r="E87" s="73" t="str">
        <f>E9</f>
        <v>SO.02 - Nároží</v>
      </c>
      <c r="F87" s="44"/>
      <c r="G87" s="44"/>
      <c r="H87" s="44"/>
      <c r="I87" s="44"/>
      <c r="J87" s="44"/>
      <c r="K87" s="44"/>
      <c r="L87" s="138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s="2" customFormat="1" ht="6.95" customHeight="1">
      <c r="A88" s="42"/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138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s="2" customFormat="1" ht="12" customHeight="1">
      <c r="A89" s="42"/>
      <c r="B89" s="43"/>
      <c r="C89" s="35" t="s">
        <v>22</v>
      </c>
      <c r="D89" s="44"/>
      <c r="E89" s="44"/>
      <c r="F89" s="30" t="str">
        <f>F12</f>
        <v>Václavská 122</v>
      </c>
      <c r="G89" s="44"/>
      <c r="H89" s="44"/>
      <c r="I89" s="35" t="s">
        <v>24</v>
      </c>
      <c r="J89" s="76" t="str">
        <f>IF(J12="","",J12)</f>
        <v>12. 3. 2024</v>
      </c>
      <c r="K89" s="44"/>
      <c r="L89" s="138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s="2" customFormat="1" ht="6.95" customHeight="1">
      <c r="A90" s="42"/>
      <c r="B90" s="43"/>
      <c r="C90" s="44"/>
      <c r="D90" s="44"/>
      <c r="E90" s="44"/>
      <c r="F90" s="44"/>
      <c r="G90" s="44"/>
      <c r="H90" s="44"/>
      <c r="I90" s="44"/>
      <c r="J90" s="44"/>
      <c r="K90" s="44"/>
      <c r="L90" s="138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1:31" s="2" customFormat="1" ht="25.65" customHeight="1">
      <c r="A91" s="42"/>
      <c r="B91" s="43"/>
      <c r="C91" s="35" t="s">
        <v>30</v>
      </c>
      <c r="D91" s="44"/>
      <c r="E91" s="44"/>
      <c r="F91" s="30" t="str">
        <f>E15</f>
        <v xml:space="preserve"> </v>
      </c>
      <c r="G91" s="44"/>
      <c r="H91" s="44"/>
      <c r="I91" s="35" t="s">
        <v>37</v>
      </c>
      <c r="J91" s="40" t="str">
        <f>E21</f>
        <v xml:space="preserve">Ing. arch.  Marcela Klostermannová</v>
      </c>
      <c r="K91" s="44"/>
      <c r="L91" s="138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1:31" s="2" customFormat="1" ht="15.15" customHeight="1">
      <c r="A92" s="42"/>
      <c r="B92" s="43"/>
      <c r="C92" s="35" t="s">
        <v>35</v>
      </c>
      <c r="D92" s="44"/>
      <c r="E92" s="44"/>
      <c r="F92" s="30" t="str">
        <f>IF(E18="","",E18)</f>
        <v>Vyplň údaj</v>
      </c>
      <c r="G92" s="44"/>
      <c r="H92" s="44"/>
      <c r="I92" s="35" t="s">
        <v>40</v>
      </c>
      <c r="J92" s="40" t="str">
        <f>E24</f>
        <v xml:space="preserve"> </v>
      </c>
      <c r="K92" s="44"/>
      <c r="L92" s="138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1:31" s="2" customFormat="1" ht="10.3" customHeight="1">
      <c r="A93" s="42"/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138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1:31" s="11" customFormat="1" ht="29.25" customHeight="1">
      <c r="A94" s="181"/>
      <c r="B94" s="182"/>
      <c r="C94" s="183" t="s">
        <v>114</v>
      </c>
      <c r="D94" s="184" t="s">
        <v>62</v>
      </c>
      <c r="E94" s="184" t="s">
        <v>58</v>
      </c>
      <c r="F94" s="184" t="s">
        <v>59</v>
      </c>
      <c r="G94" s="184" t="s">
        <v>115</v>
      </c>
      <c r="H94" s="184" t="s">
        <v>116</v>
      </c>
      <c r="I94" s="184" t="s">
        <v>117</v>
      </c>
      <c r="J94" s="184" t="s">
        <v>95</v>
      </c>
      <c r="K94" s="185" t="s">
        <v>118</v>
      </c>
      <c r="L94" s="186"/>
      <c r="M94" s="96" t="s">
        <v>32</v>
      </c>
      <c r="N94" s="97" t="s">
        <v>47</v>
      </c>
      <c r="O94" s="97" t="s">
        <v>119</v>
      </c>
      <c r="P94" s="97" t="s">
        <v>120</v>
      </c>
      <c r="Q94" s="97" t="s">
        <v>121</v>
      </c>
      <c r="R94" s="97" t="s">
        <v>122</v>
      </c>
      <c r="S94" s="97" t="s">
        <v>123</v>
      </c>
      <c r="T94" s="98" t="s">
        <v>124</v>
      </c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</row>
    <row r="95" spans="1:63" s="2" customFormat="1" ht="22.8" customHeight="1">
      <c r="A95" s="42"/>
      <c r="B95" s="43"/>
      <c r="C95" s="103" t="s">
        <v>125</v>
      </c>
      <c r="D95" s="44"/>
      <c r="E95" s="44"/>
      <c r="F95" s="44"/>
      <c r="G95" s="44"/>
      <c r="H95" s="44"/>
      <c r="I95" s="44"/>
      <c r="J95" s="187">
        <f>BK95</f>
        <v>0</v>
      </c>
      <c r="K95" s="44"/>
      <c r="L95" s="48"/>
      <c r="M95" s="99"/>
      <c r="N95" s="188"/>
      <c r="O95" s="100"/>
      <c r="P95" s="189">
        <f>P96+P268+P428+P432</f>
        <v>0</v>
      </c>
      <c r="Q95" s="100"/>
      <c r="R95" s="189">
        <f>R96+R268+R428+R432</f>
        <v>3.3474759158480003</v>
      </c>
      <c r="S95" s="100"/>
      <c r="T95" s="190">
        <f>T96+T268+T428+T432</f>
        <v>1.19944873</v>
      </c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T95" s="20" t="s">
        <v>76</v>
      </c>
      <c r="AU95" s="20" t="s">
        <v>96</v>
      </c>
      <c r="BK95" s="191">
        <f>BK96+BK268+BK428+BK432</f>
        <v>0</v>
      </c>
    </row>
    <row r="96" spans="1:63" s="12" customFormat="1" ht="25.9" customHeight="1">
      <c r="A96" s="12"/>
      <c r="B96" s="192"/>
      <c r="C96" s="193"/>
      <c r="D96" s="194" t="s">
        <v>76</v>
      </c>
      <c r="E96" s="195" t="s">
        <v>126</v>
      </c>
      <c r="F96" s="195" t="s">
        <v>127</v>
      </c>
      <c r="G96" s="193"/>
      <c r="H96" s="193"/>
      <c r="I96" s="196"/>
      <c r="J96" s="197">
        <f>BK96</f>
        <v>0</v>
      </c>
      <c r="K96" s="193"/>
      <c r="L96" s="198"/>
      <c r="M96" s="199"/>
      <c r="N96" s="200"/>
      <c r="O96" s="200"/>
      <c r="P96" s="201">
        <f>P97+P182+P250+P264</f>
        <v>0</v>
      </c>
      <c r="Q96" s="200"/>
      <c r="R96" s="201">
        <f>R97+R182+R250+R264</f>
        <v>2.769450065</v>
      </c>
      <c r="S96" s="200"/>
      <c r="T96" s="202">
        <f>T97+T182+T250+T264</f>
        <v>0.86101623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3" t="s">
        <v>85</v>
      </c>
      <c r="AT96" s="204" t="s">
        <v>76</v>
      </c>
      <c r="AU96" s="204" t="s">
        <v>77</v>
      </c>
      <c r="AY96" s="203" t="s">
        <v>128</v>
      </c>
      <c r="BK96" s="205">
        <f>BK97+BK182+BK250+BK264</f>
        <v>0</v>
      </c>
    </row>
    <row r="97" spans="1:63" s="12" customFormat="1" ht="22.8" customHeight="1">
      <c r="A97" s="12"/>
      <c r="B97" s="192"/>
      <c r="C97" s="193"/>
      <c r="D97" s="194" t="s">
        <v>76</v>
      </c>
      <c r="E97" s="206" t="s">
        <v>129</v>
      </c>
      <c r="F97" s="206" t="s">
        <v>130</v>
      </c>
      <c r="G97" s="193"/>
      <c r="H97" s="193"/>
      <c r="I97" s="196"/>
      <c r="J97" s="207">
        <f>BK97</f>
        <v>0</v>
      </c>
      <c r="K97" s="193"/>
      <c r="L97" s="198"/>
      <c r="M97" s="199"/>
      <c r="N97" s="200"/>
      <c r="O97" s="200"/>
      <c r="P97" s="201">
        <f>SUM(P98:P181)</f>
        <v>0</v>
      </c>
      <c r="Q97" s="200"/>
      <c r="R97" s="201">
        <f>SUM(R98:R181)</f>
        <v>2.768898815</v>
      </c>
      <c r="S97" s="200"/>
      <c r="T97" s="202">
        <f>SUM(T98:T181)</f>
        <v>0.014716230000000002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3" t="s">
        <v>85</v>
      </c>
      <c r="AT97" s="204" t="s">
        <v>76</v>
      </c>
      <c r="AU97" s="204" t="s">
        <v>85</v>
      </c>
      <c r="AY97" s="203" t="s">
        <v>128</v>
      </c>
      <c r="BK97" s="205">
        <f>SUM(BK98:BK181)</f>
        <v>0</v>
      </c>
    </row>
    <row r="98" spans="1:65" s="2" customFormat="1" ht="16.5" customHeight="1">
      <c r="A98" s="42"/>
      <c r="B98" s="43"/>
      <c r="C98" s="208" t="s">
        <v>85</v>
      </c>
      <c r="D98" s="208" t="s">
        <v>131</v>
      </c>
      <c r="E98" s="209" t="s">
        <v>132</v>
      </c>
      <c r="F98" s="210" t="s">
        <v>133</v>
      </c>
      <c r="G98" s="211" t="s">
        <v>134</v>
      </c>
      <c r="H98" s="212">
        <v>3.627</v>
      </c>
      <c r="I98" s="213"/>
      <c r="J98" s="214">
        <f>ROUND(I98*H98,2)</f>
        <v>0</v>
      </c>
      <c r="K98" s="210" t="s">
        <v>135</v>
      </c>
      <c r="L98" s="48"/>
      <c r="M98" s="215" t="s">
        <v>32</v>
      </c>
      <c r="N98" s="216" t="s">
        <v>49</v>
      </c>
      <c r="O98" s="88"/>
      <c r="P98" s="217">
        <f>O98*H98</f>
        <v>0</v>
      </c>
      <c r="Q98" s="217">
        <v>0.0065</v>
      </c>
      <c r="R98" s="217">
        <f>Q98*H98</f>
        <v>0.023575499999999996</v>
      </c>
      <c r="S98" s="217">
        <v>0</v>
      </c>
      <c r="T98" s="218">
        <f>S98*H98</f>
        <v>0</v>
      </c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R98" s="219" t="s">
        <v>136</v>
      </c>
      <c r="AT98" s="219" t="s">
        <v>131</v>
      </c>
      <c r="AU98" s="219" t="s">
        <v>137</v>
      </c>
      <c r="AY98" s="20" t="s">
        <v>128</v>
      </c>
      <c r="BE98" s="220">
        <f>IF(N98="základní",J98,0)</f>
        <v>0</v>
      </c>
      <c r="BF98" s="220">
        <f>IF(N98="snížená",J98,0)</f>
        <v>0</v>
      </c>
      <c r="BG98" s="220">
        <f>IF(N98="zákl. přenesená",J98,0)</f>
        <v>0</v>
      </c>
      <c r="BH98" s="220">
        <f>IF(N98="sníž. přenesená",J98,0)</f>
        <v>0</v>
      </c>
      <c r="BI98" s="220">
        <f>IF(N98="nulová",J98,0)</f>
        <v>0</v>
      </c>
      <c r="BJ98" s="20" t="s">
        <v>137</v>
      </c>
      <c r="BK98" s="220">
        <f>ROUND(I98*H98,2)</f>
        <v>0</v>
      </c>
      <c r="BL98" s="20" t="s">
        <v>136</v>
      </c>
      <c r="BM98" s="219" t="s">
        <v>138</v>
      </c>
    </row>
    <row r="99" spans="1:47" s="2" customFormat="1" ht="12">
      <c r="A99" s="42"/>
      <c r="B99" s="43"/>
      <c r="C99" s="44"/>
      <c r="D99" s="221" t="s">
        <v>139</v>
      </c>
      <c r="E99" s="44"/>
      <c r="F99" s="222" t="s">
        <v>140</v>
      </c>
      <c r="G99" s="44"/>
      <c r="H99" s="44"/>
      <c r="I99" s="223"/>
      <c r="J99" s="44"/>
      <c r="K99" s="44"/>
      <c r="L99" s="48"/>
      <c r="M99" s="224"/>
      <c r="N99" s="225"/>
      <c r="O99" s="88"/>
      <c r="P99" s="88"/>
      <c r="Q99" s="88"/>
      <c r="R99" s="88"/>
      <c r="S99" s="88"/>
      <c r="T99" s="89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T99" s="20" t="s">
        <v>139</v>
      </c>
      <c r="AU99" s="20" t="s">
        <v>137</v>
      </c>
    </row>
    <row r="100" spans="1:47" s="2" customFormat="1" ht="12">
      <c r="A100" s="42"/>
      <c r="B100" s="43"/>
      <c r="C100" s="44"/>
      <c r="D100" s="226" t="s">
        <v>141</v>
      </c>
      <c r="E100" s="44"/>
      <c r="F100" s="227" t="s">
        <v>142</v>
      </c>
      <c r="G100" s="44"/>
      <c r="H100" s="44"/>
      <c r="I100" s="223"/>
      <c r="J100" s="44"/>
      <c r="K100" s="44"/>
      <c r="L100" s="48"/>
      <c r="M100" s="224"/>
      <c r="N100" s="225"/>
      <c r="O100" s="88"/>
      <c r="P100" s="88"/>
      <c r="Q100" s="88"/>
      <c r="R100" s="88"/>
      <c r="S100" s="88"/>
      <c r="T100" s="89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T100" s="20" t="s">
        <v>141</v>
      </c>
      <c r="AU100" s="20" t="s">
        <v>137</v>
      </c>
    </row>
    <row r="101" spans="1:51" s="13" customFormat="1" ht="12">
      <c r="A101" s="13"/>
      <c r="B101" s="228"/>
      <c r="C101" s="229"/>
      <c r="D101" s="221" t="s">
        <v>143</v>
      </c>
      <c r="E101" s="230" t="s">
        <v>32</v>
      </c>
      <c r="F101" s="231" t="s">
        <v>144</v>
      </c>
      <c r="G101" s="229"/>
      <c r="H101" s="232">
        <v>12.09</v>
      </c>
      <c r="I101" s="233"/>
      <c r="J101" s="229"/>
      <c r="K101" s="229"/>
      <c r="L101" s="234"/>
      <c r="M101" s="235"/>
      <c r="N101" s="236"/>
      <c r="O101" s="236"/>
      <c r="P101" s="236"/>
      <c r="Q101" s="236"/>
      <c r="R101" s="236"/>
      <c r="S101" s="236"/>
      <c r="T101" s="237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8" t="s">
        <v>143</v>
      </c>
      <c r="AU101" s="238" t="s">
        <v>137</v>
      </c>
      <c r="AV101" s="13" t="s">
        <v>137</v>
      </c>
      <c r="AW101" s="13" t="s">
        <v>39</v>
      </c>
      <c r="AX101" s="13" t="s">
        <v>77</v>
      </c>
      <c r="AY101" s="238" t="s">
        <v>128</v>
      </c>
    </row>
    <row r="102" spans="1:51" s="14" customFormat="1" ht="12">
      <c r="A102" s="14"/>
      <c r="B102" s="239"/>
      <c r="C102" s="240"/>
      <c r="D102" s="221" t="s">
        <v>143</v>
      </c>
      <c r="E102" s="241" t="s">
        <v>32</v>
      </c>
      <c r="F102" s="242" t="s">
        <v>145</v>
      </c>
      <c r="G102" s="240"/>
      <c r="H102" s="243">
        <v>12.09</v>
      </c>
      <c r="I102" s="244"/>
      <c r="J102" s="240"/>
      <c r="K102" s="240"/>
      <c r="L102" s="245"/>
      <c r="M102" s="246"/>
      <c r="N102" s="247"/>
      <c r="O102" s="247"/>
      <c r="P102" s="247"/>
      <c r="Q102" s="247"/>
      <c r="R102" s="247"/>
      <c r="S102" s="247"/>
      <c r="T102" s="248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9" t="s">
        <v>143</v>
      </c>
      <c r="AU102" s="249" t="s">
        <v>137</v>
      </c>
      <c r="AV102" s="14" t="s">
        <v>136</v>
      </c>
      <c r="AW102" s="14" t="s">
        <v>39</v>
      </c>
      <c r="AX102" s="14" t="s">
        <v>85</v>
      </c>
      <c r="AY102" s="249" t="s">
        <v>128</v>
      </c>
    </row>
    <row r="103" spans="1:51" s="13" customFormat="1" ht="12">
      <c r="A103" s="13"/>
      <c r="B103" s="228"/>
      <c r="C103" s="229"/>
      <c r="D103" s="221" t="s">
        <v>143</v>
      </c>
      <c r="E103" s="229"/>
      <c r="F103" s="231" t="s">
        <v>146</v>
      </c>
      <c r="G103" s="229"/>
      <c r="H103" s="232">
        <v>3.627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8" t="s">
        <v>143</v>
      </c>
      <c r="AU103" s="238" t="s">
        <v>137</v>
      </c>
      <c r="AV103" s="13" t="s">
        <v>137</v>
      </c>
      <c r="AW103" s="13" t="s">
        <v>4</v>
      </c>
      <c r="AX103" s="13" t="s">
        <v>85</v>
      </c>
      <c r="AY103" s="238" t="s">
        <v>128</v>
      </c>
    </row>
    <row r="104" spans="1:65" s="2" customFormat="1" ht="16.5" customHeight="1">
      <c r="A104" s="42"/>
      <c r="B104" s="43"/>
      <c r="C104" s="208" t="s">
        <v>137</v>
      </c>
      <c r="D104" s="208" t="s">
        <v>131</v>
      </c>
      <c r="E104" s="209" t="s">
        <v>147</v>
      </c>
      <c r="F104" s="210" t="s">
        <v>148</v>
      </c>
      <c r="G104" s="211" t="s">
        <v>134</v>
      </c>
      <c r="H104" s="212">
        <v>3.627</v>
      </c>
      <c r="I104" s="213"/>
      <c r="J104" s="214">
        <f>ROUND(I104*H104,2)</f>
        <v>0</v>
      </c>
      <c r="K104" s="210" t="s">
        <v>135</v>
      </c>
      <c r="L104" s="48"/>
      <c r="M104" s="215" t="s">
        <v>32</v>
      </c>
      <c r="N104" s="216" t="s">
        <v>49</v>
      </c>
      <c r="O104" s="88"/>
      <c r="P104" s="217">
        <f>O104*H104</f>
        <v>0</v>
      </c>
      <c r="Q104" s="217">
        <v>0.021</v>
      </c>
      <c r="R104" s="217">
        <f>Q104*H104</f>
        <v>0.076167</v>
      </c>
      <c r="S104" s="217">
        <v>0</v>
      </c>
      <c r="T104" s="218">
        <f>S104*H104</f>
        <v>0</v>
      </c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R104" s="219" t="s">
        <v>136</v>
      </c>
      <c r="AT104" s="219" t="s">
        <v>131</v>
      </c>
      <c r="AU104" s="219" t="s">
        <v>137</v>
      </c>
      <c r="AY104" s="20" t="s">
        <v>128</v>
      </c>
      <c r="BE104" s="220">
        <f>IF(N104="základní",J104,0)</f>
        <v>0</v>
      </c>
      <c r="BF104" s="220">
        <f>IF(N104="snížená",J104,0)</f>
        <v>0</v>
      </c>
      <c r="BG104" s="220">
        <f>IF(N104="zákl. přenesená",J104,0)</f>
        <v>0</v>
      </c>
      <c r="BH104" s="220">
        <f>IF(N104="sníž. přenesená",J104,0)</f>
        <v>0</v>
      </c>
      <c r="BI104" s="220">
        <f>IF(N104="nulová",J104,0)</f>
        <v>0</v>
      </c>
      <c r="BJ104" s="20" t="s">
        <v>137</v>
      </c>
      <c r="BK104" s="220">
        <f>ROUND(I104*H104,2)</f>
        <v>0</v>
      </c>
      <c r="BL104" s="20" t="s">
        <v>136</v>
      </c>
      <c r="BM104" s="219" t="s">
        <v>149</v>
      </c>
    </row>
    <row r="105" spans="1:47" s="2" customFormat="1" ht="12">
      <c r="A105" s="42"/>
      <c r="B105" s="43"/>
      <c r="C105" s="44"/>
      <c r="D105" s="221" t="s">
        <v>139</v>
      </c>
      <c r="E105" s="44"/>
      <c r="F105" s="222" t="s">
        <v>150</v>
      </c>
      <c r="G105" s="44"/>
      <c r="H105" s="44"/>
      <c r="I105" s="223"/>
      <c r="J105" s="44"/>
      <c r="K105" s="44"/>
      <c r="L105" s="48"/>
      <c r="M105" s="224"/>
      <c r="N105" s="225"/>
      <c r="O105" s="88"/>
      <c r="P105" s="88"/>
      <c r="Q105" s="88"/>
      <c r="R105" s="88"/>
      <c r="S105" s="88"/>
      <c r="T105" s="89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T105" s="20" t="s">
        <v>139</v>
      </c>
      <c r="AU105" s="20" t="s">
        <v>137</v>
      </c>
    </row>
    <row r="106" spans="1:47" s="2" customFormat="1" ht="12">
      <c r="A106" s="42"/>
      <c r="B106" s="43"/>
      <c r="C106" s="44"/>
      <c r="D106" s="226" t="s">
        <v>141</v>
      </c>
      <c r="E106" s="44"/>
      <c r="F106" s="227" t="s">
        <v>151</v>
      </c>
      <c r="G106" s="44"/>
      <c r="H106" s="44"/>
      <c r="I106" s="223"/>
      <c r="J106" s="44"/>
      <c r="K106" s="44"/>
      <c r="L106" s="48"/>
      <c r="M106" s="224"/>
      <c r="N106" s="225"/>
      <c r="O106" s="88"/>
      <c r="P106" s="88"/>
      <c r="Q106" s="88"/>
      <c r="R106" s="88"/>
      <c r="S106" s="88"/>
      <c r="T106" s="89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T106" s="20" t="s">
        <v>141</v>
      </c>
      <c r="AU106" s="20" t="s">
        <v>137</v>
      </c>
    </row>
    <row r="107" spans="1:51" s="13" customFormat="1" ht="12">
      <c r="A107" s="13"/>
      <c r="B107" s="228"/>
      <c r="C107" s="229"/>
      <c r="D107" s="221" t="s">
        <v>143</v>
      </c>
      <c r="E107" s="230" t="s">
        <v>32</v>
      </c>
      <c r="F107" s="231" t="s">
        <v>144</v>
      </c>
      <c r="G107" s="229"/>
      <c r="H107" s="232">
        <v>12.09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8" t="s">
        <v>143</v>
      </c>
      <c r="AU107" s="238" t="s">
        <v>137</v>
      </c>
      <c r="AV107" s="13" t="s">
        <v>137</v>
      </c>
      <c r="AW107" s="13" t="s">
        <v>39</v>
      </c>
      <c r="AX107" s="13" t="s">
        <v>77</v>
      </c>
      <c r="AY107" s="238" t="s">
        <v>128</v>
      </c>
    </row>
    <row r="108" spans="1:51" s="14" customFormat="1" ht="12">
      <c r="A108" s="14"/>
      <c r="B108" s="239"/>
      <c r="C108" s="240"/>
      <c r="D108" s="221" t="s">
        <v>143</v>
      </c>
      <c r="E108" s="241" t="s">
        <v>32</v>
      </c>
      <c r="F108" s="242" t="s">
        <v>145</v>
      </c>
      <c r="G108" s="240"/>
      <c r="H108" s="243">
        <v>12.09</v>
      </c>
      <c r="I108" s="244"/>
      <c r="J108" s="240"/>
      <c r="K108" s="240"/>
      <c r="L108" s="245"/>
      <c r="M108" s="246"/>
      <c r="N108" s="247"/>
      <c r="O108" s="247"/>
      <c r="P108" s="247"/>
      <c r="Q108" s="247"/>
      <c r="R108" s="247"/>
      <c r="S108" s="247"/>
      <c r="T108" s="248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9" t="s">
        <v>143</v>
      </c>
      <c r="AU108" s="249" t="s">
        <v>137</v>
      </c>
      <c r="AV108" s="14" t="s">
        <v>136</v>
      </c>
      <c r="AW108" s="14" t="s">
        <v>39</v>
      </c>
      <c r="AX108" s="14" t="s">
        <v>85</v>
      </c>
      <c r="AY108" s="249" t="s">
        <v>128</v>
      </c>
    </row>
    <row r="109" spans="1:51" s="13" customFormat="1" ht="12">
      <c r="A109" s="13"/>
      <c r="B109" s="228"/>
      <c r="C109" s="229"/>
      <c r="D109" s="221" t="s">
        <v>143</v>
      </c>
      <c r="E109" s="229"/>
      <c r="F109" s="231" t="s">
        <v>146</v>
      </c>
      <c r="G109" s="229"/>
      <c r="H109" s="232">
        <v>3.627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8" t="s">
        <v>143</v>
      </c>
      <c r="AU109" s="238" t="s">
        <v>137</v>
      </c>
      <c r="AV109" s="13" t="s">
        <v>137</v>
      </c>
      <c r="AW109" s="13" t="s">
        <v>4</v>
      </c>
      <c r="AX109" s="13" t="s">
        <v>85</v>
      </c>
      <c r="AY109" s="238" t="s">
        <v>128</v>
      </c>
    </row>
    <row r="110" spans="1:65" s="2" customFormat="1" ht="16.5" customHeight="1">
      <c r="A110" s="42"/>
      <c r="B110" s="43"/>
      <c r="C110" s="208" t="s">
        <v>152</v>
      </c>
      <c r="D110" s="208" t="s">
        <v>131</v>
      </c>
      <c r="E110" s="209" t="s">
        <v>153</v>
      </c>
      <c r="F110" s="210" t="s">
        <v>154</v>
      </c>
      <c r="G110" s="211" t="s">
        <v>134</v>
      </c>
      <c r="H110" s="212">
        <v>29.016</v>
      </c>
      <c r="I110" s="213"/>
      <c r="J110" s="214">
        <f>ROUND(I110*H110,2)</f>
        <v>0</v>
      </c>
      <c r="K110" s="210" t="s">
        <v>135</v>
      </c>
      <c r="L110" s="48"/>
      <c r="M110" s="215" t="s">
        <v>32</v>
      </c>
      <c r="N110" s="216" t="s">
        <v>49</v>
      </c>
      <c r="O110" s="88"/>
      <c r="P110" s="217">
        <f>O110*H110</f>
        <v>0</v>
      </c>
      <c r="Q110" s="217">
        <v>0.007</v>
      </c>
      <c r="R110" s="217">
        <f>Q110*H110</f>
        <v>0.203112</v>
      </c>
      <c r="S110" s="217">
        <v>0</v>
      </c>
      <c r="T110" s="218">
        <f>S110*H110</f>
        <v>0</v>
      </c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R110" s="219" t="s">
        <v>136</v>
      </c>
      <c r="AT110" s="219" t="s">
        <v>131</v>
      </c>
      <c r="AU110" s="219" t="s">
        <v>137</v>
      </c>
      <c r="AY110" s="20" t="s">
        <v>128</v>
      </c>
      <c r="BE110" s="220">
        <f>IF(N110="základní",J110,0)</f>
        <v>0</v>
      </c>
      <c r="BF110" s="220">
        <f>IF(N110="snížená",J110,0)</f>
        <v>0</v>
      </c>
      <c r="BG110" s="220">
        <f>IF(N110="zákl. přenesená",J110,0)</f>
        <v>0</v>
      </c>
      <c r="BH110" s="220">
        <f>IF(N110="sníž. přenesená",J110,0)</f>
        <v>0</v>
      </c>
      <c r="BI110" s="220">
        <f>IF(N110="nulová",J110,0)</f>
        <v>0</v>
      </c>
      <c r="BJ110" s="20" t="s">
        <v>137</v>
      </c>
      <c r="BK110" s="220">
        <f>ROUND(I110*H110,2)</f>
        <v>0</v>
      </c>
      <c r="BL110" s="20" t="s">
        <v>136</v>
      </c>
      <c r="BM110" s="219" t="s">
        <v>155</v>
      </c>
    </row>
    <row r="111" spans="1:47" s="2" customFormat="1" ht="12">
      <c r="A111" s="42"/>
      <c r="B111" s="43"/>
      <c r="C111" s="44"/>
      <c r="D111" s="221" t="s">
        <v>139</v>
      </c>
      <c r="E111" s="44"/>
      <c r="F111" s="222" t="s">
        <v>156</v>
      </c>
      <c r="G111" s="44"/>
      <c r="H111" s="44"/>
      <c r="I111" s="223"/>
      <c r="J111" s="44"/>
      <c r="K111" s="44"/>
      <c r="L111" s="48"/>
      <c r="M111" s="224"/>
      <c r="N111" s="225"/>
      <c r="O111" s="88"/>
      <c r="P111" s="88"/>
      <c r="Q111" s="88"/>
      <c r="R111" s="88"/>
      <c r="S111" s="88"/>
      <c r="T111" s="89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T111" s="20" t="s">
        <v>139</v>
      </c>
      <c r="AU111" s="20" t="s">
        <v>137</v>
      </c>
    </row>
    <row r="112" spans="1:47" s="2" customFormat="1" ht="12">
      <c r="A112" s="42"/>
      <c r="B112" s="43"/>
      <c r="C112" s="44"/>
      <c r="D112" s="226" t="s">
        <v>141</v>
      </c>
      <c r="E112" s="44"/>
      <c r="F112" s="227" t="s">
        <v>157</v>
      </c>
      <c r="G112" s="44"/>
      <c r="H112" s="44"/>
      <c r="I112" s="223"/>
      <c r="J112" s="44"/>
      <c r="K112" s="44"/>
      <c r="L112" s="48"/>
      <c r="M112" s="224"/>
      <c r="N112" s="225"/>
      <c r="O112" s="88"/>
      <c r="P112" s="88"/>
      <c r="Q112" s="88"/>
      <c r="R112" s="88"/>
      <c r="S112" s="88"/>
      <c r="T112" s="89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T112" s="20" t="s">
        <v>141</v>
      </c>
      <c r="AU112" s="20" t="s">
        <v>137</v>
      </c>
    </row>
    <row r="113" spans="1:51" s="13" customFormat="1" ht="12">
      <c r="A113" s="13"/>
      <c r="B113" s="228"/>
      <c r="C113" s="229"/>
      <c r="D113" s="221" t="s">
        <v>143</v>
      </c>
      <c r="E113" s="230" t="s">
        <v>32</v>
      </c>
      <c r="F113" s="231" t="s">
        <v>158</v>
      </c>
      <c r="G113" s="229"/>
      <c r="H113" s="232">
        <v>48.36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8" t="s">
        <v>143</v>
      </c>
      <c r="AU113" s="238" t="s">
        <v>137</v>
      </c>
      <c r="AV113" s="13" t="s">
        <v>137</v>
      </c>
      <c r="AW113" s="13" t="s">
        <v>39</v>
      </c>
      <c r="AX113" s="13" t="s">
        <v>77</v>
      </c>
      <c r="AY113" s="238" t="s">
        <v>128</v>
      </c>
    </row>
    <row r="114" spans="1:51" s="14" customFormat="1" ht="12">
      <c r="A114" s="14"/>
      <c r="B114" s="239"/>
      <c r="C114" s="240"/>
      <c r="D114" s="221" t="s">
        <v>143</v>
      </c>
      <c r="E114" s="241" t="s">
        <v>32</v>
      </c>
      <c r="F114" s="242" t="s">
        <v>145</v>
      </c>
      <c r="G114" s="240"/>
      <c r="H114" s="243">
        <v>48.36</v>
      </c>
      <c r="I114" s="244"/>
      <c r="J114" s="240"/>
      <c r="K114" s="240"/>
      <c r="L114" s="245"/>
      <c r="M114" s="246"/>
      <c r="N114" s="247"/>
      <c r="O114" s="247"/>
      <c r="P114" s="247"/>
      <c r="Q114" s="247"/>
      <c r="R114" s="247"/>
      <c r="S114" s="247"/>
      <c r="T114" s="248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9" t="s">
        <v>143</v>
      </c>
      <c r="AU114" s="249" t="s">
        <v>137</v>
      </c>
      <c r="AV114" s="14" t="s">
        <v>136</v>
      </c>
      <c r="AW114" s="14" t="s">
        <v>39</v>
      </c>
      <c r="AX114" s="14" t="s">
        <v>85</v>
      </c>
      <c r="AY114" s="249" t="s">
        <v>128</v>
      </c>
    </row>
    <row r="115" spans="1:51" s="13" customFormat="1" ht="12">
      <c r="A115" s="13"/>
      <c r="B115" s="228"/>
      <c r="C115" s="229"/>
      <c r="D115" s="221" t="s">
        <v>143</v>
      </c>
      <c r="E115" s="229"/>
      <c r="F115" s="231" t="s">
        <v>159</v>
      </c>
      <c r="G115" s="229"/>
      <c r="H115" s="232">
        <v>29.016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8" t="s">
        <v>143</v>
      </c>
      <c r="AU115" s="238" t="s">
        <v>137</v>
      </c>
      <c r="AV115" s="13" t="s">
        <v>137</v>
      </c>
      <c r="AW115" s="13" t="s">
        <v>4</v>
      </c>
      <c r="AX115" s="13" t="s">
        <v>85</v>
      </c>
      <c r="AY115" s="238" t="s">
        <v>128</v>
      </c>
    </row>
    <row r="116" spans="1:65" s="2" customFormat="1" ht="21.75" customHeight="1">
      <c r="A116" s="42"/>
      <c r="B116" s="43"/>
      <c r="C116" s="208" t="s">
        <v>136</v>
      </c>
      <c r="D116" s="208" t="s">
        <v>131</v>
      </c>
      <c r="E116" s="209" t="s">
        <v>160</v>
      </c>
      <c r="F116" s="210" t="s">
        <v>161</v>
      </c>
      <c r="G116" s="211" t="s">
        <v>134</v>
      </c>
      <c r="H116" s="212">
        <v>51.627</v>
      </c>
      <c r="I116" s="213"/>
      <c r="J116" s="214">
        <f>ROUND(I116*H116,2)</f>
        <v>0</v>
      </c>
      <c r="K116" s="210" t="s">
        <v>135</v>
      </c>
      <c r="L116" s="48"/>
      <c r="M116" s="215" t="s">
        <v>32</v>
      </c>
      <c r="N116" s="216" t="s">
        <v>49</v>
      </c>
      <c r="O116" s="88"/>
      <c r="P116" s="217">
        <f>O116*H116</f>
        <v>0</v>
      </c>
      <c r="Q116" s="217">
        <v>0.025615</v>
      </c>
      <c r="R116" s="217">
        <f>Q116*H116</f>
        <v>1.322425605</v>
      </c>
      <c r="S116" s="217">
        <v>0</v>
      </c>
      <c r="T116" s="218">
        <f>S116*H116</f>
        <v>0</v>
      </c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R116" s="219" t="s">
        <v>136</v>
      </c>
      <c r="AT116" s="219" t="s">
        <v>131</v>
      </c>
      <c r="AU116" s="219" t="s">
        <v>137</v>
      </c>
      <c r="AY116" s="20" t="s">
        <v>128</v>
      </c>
      <c r="BE116" s="220">
        <f>IF(N116="základní",J116,0)</f>
        <v>0</v>
      </c>
      <c r="BF116" s="220">
        <f>IF(N116="snížená",J116,0)</f>
        <v>0</v>
      </c>
      <c r="BG116" s="220">
        <f>IF(N116="zákl. přenesená",J116,0)</f>
        <v>0</v>
      </c>
      <c r="BH116" s="220">
        <f>IF(N116="sníž. přenesená",J116,0)</f>
        <v>0</v>
      </c>
      <c r="BI116" s="220">
        <f>IF(N116="nulová",J116,0)</f>
        <v>0</v>
      </c>
      <c r="BJ116" s="20" t="s">
        <v>137</v>
      </c>
      <c r="BK116" s="220">
        <f>ROUND(I116*H116,2)</f>
        <v>0</v>
      </c>
      <c r="BL116" s="20" t="s">
        <v>136</v>
      </c>
      <c r="BM116" s="219" t="s">
        <v>162</v>
      </c>
    </row>
    <row r="117" spans="1:47" s="2" customFormat="1" ht="12">
      <c r="A117" s="42"/>
      <c r="B117" s="43"/>
      <c r="C117" s="44"/>
      <c r="D117" s="221" t="s">
        <v>139</v>
      </c>
      <c r="E117" s="44"/>
      <c r="F117" s="222" t="s">
        <v>163</v>
      </c>
      <c r="G117" s="44"/>
      <c r="H117" s="44"/>
      <c r="I117" s="223"/>
      <c r="J117" s="44"/>
      <c r="K117" s="44"/>
      <c r="L117" s="48"/>
      <c r="M117" s="224"/>
      <c r="N117" s="225"/>
      <c r="O117" s="88"/>
      <c r="P117" s="88"/>
      <c r="Q117" s="88"/>
      <c r="R117" s="88"/>
      <c r="S117" s="88"/>
      <c r="T117" s="89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T117" s="20" t="s">
        <v>139</v>
      </c>
      <c r="AU117" s="20" t="s">
        <v>137</v>
      </c>
    </row>
    <row r="118" spans="1:47" s="2" customFormat="1" ht="12">
      <c r="A118" s="42"/>
      <c r="B118" s="43"/>
      <c r="C118" s="44"/>
      <c r="D118" s="226" t="s">
        <v>141</v>
      </c>
      <c r="E118" s="44"/>
      <c r="F118" s="227" t="s">
        <v>164</v>
      </c>
      <c r="G118" s="44"/>
      <c r="H118" s="44"/>
      <c r="I118" s="223"/>
      <c r="J118" s="44"/>
      <c r="K118" s="44"/>
      <c r="L118" s="48"/>
      <c r="M118" s="224"/>
      <c r="N118" s="225"/>
      <c r="O118" s="88"/>
      <c r="P118" s="88"/>
      <c r="Q118" s="88"/>
      <c r="R118" s="88"/>
      <c r="S118" s="88"/>
      <c r="T118" s="89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T118" s="20" t="s">
        <v>141</v>
      </c>
      <c r="AU118" s="20" t="s">
        <v>137</v>
      </c>
    </row>
    <row r="119" spans="1:51" s="15" customFormat="1" ht="12">
      <c r="A119" s="15"/>
      <c r="B119" s="250"/>
      <c r="C119" s="251"/>
      <c r="D119" s="221" t="s">
        <v>143</v>
      </c>
      <c r="E119" s="252" t="s">
        <v>32</v>
      </c>
      <c r="F119" s="253" t="s">
        <v>165</v>
      </c>
      <c r="G119" s="251"/>
      <c r="H119" s="252" t="s">
        <v>32</v>
      </c>
      <c r="I119" s="254"/>
      <c r="J119" s="251"/>
      <c r="K119" s="251"/>
      <c r="L119" s="255"/>
      <c r="M119" s="256"/>
      <c r="N119" s="257"/>
      <c r="O119" s="257"/>
      <c r="P119" s="257"/>
      <c r="Q119" s="257"/>
      <c r="R119" s="257"/>
      <c r="S119" s="257"/>
      <c r="T119" s="258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9" t="s">
        <v>143</v>
      </c>
      <c r="AU119" s="259" t="s">
        <v>137</v>
      </c>
      <c r="AV119" s="15" t="s">
        <v>85</v>
      </c>
      <c r="AW119" s="15" t="s">
        <v>39</v>
      </c>
      <c r="AX119" s="15" t="s">
        <v>77</v>
      </c>
      <c r="AY119" s="259" t="s">
        <v>128</v>
      </c>
    </row>
    <row r="120" spans="1:51" s="13" customFormat="1" ht="12">
      <c r="A120" s="13"/>
      <c r="B120" s="228"/>
      <c r="C120" s="229"/>
      <c r="D120" s="221" t="s">
        <v>143</v>
      </c>
      <c r="E120" s="230" t="s">
        <v>32</v>
      </c>
      <c r="F120" s="231" t="s">
        <v>166</v>
      </c>
      <c r="G120" s="229"/>
      <c r="H120" s="232">
        <v>60.45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8" t="s">
        <v>143</v>
      </c>
      <c r="AU120" s="238" t="s">
        <v>137</v>
      </c>
      <c r="AV120" s="13" t="s">
        <v>137</v>
      </c>
      <c r="AW120" s="13" t="s">
        <v>39</v>
      </c>
      <c r="AX120" s="13" t="s">
        <v>77</v>
      </c>
      <c r="AY120" s="238" t="s">
        <v>128</v>
      </c>
    </row>
    <row r="121" spans="1:51" s="16" customFormat="1" ht="12">
      <c r="A121" s="16"/>
      <c r="B121" s="260"/>
      <c r="C121" s="261"/>
      <c r="D121" s="221" t="s">
        <v>143</v>
      </c>
      <c r="E121" s="262" t="s">
        <v>32</v>
      </c>
      <c r="F121" s="263" t="s">
        <v>167</v>
      </c>
      <c r="G121" s="261"/>
      <c r="H121" s="264">
        <v>60.45</v>
      </c>
      <c r="I121" s="265"/>
      <c r="J121" s="261"/>
      <c r="K121" s="261"/>
      <c r="L121" s="266"/>
      <c r="M121" s="267"/>
      <c r="N121" s="268"/>
      <c r="O121" s="268"/>
      <c r="P121" s="268"/>
      <c r="Q121" s="268"/>
      <c r="R121" s="268"/>
      <c r="S121" s="268"/>
      <c r="T121" s="269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T121" s="270" t="s">
        <v>143</v>
      </c>
      <c r="AU121" s="270" t="s">
        <v>137</v>
      </c>
      <c r="AV121" s="16" t="s">
        <v>152</v>
      </c>
      <c r="AW121" s="16" t="s">
        <v>39</v>
      </c>
      <c r="AX121" s="16" t="s">
        <v>77</v>
      </c>
      <c r="AY121" s="270" t="s">
        <v>128</v>
      </c>
    </row>
    <row r="122" spans="1:51" s="15" customFormat="1" ht="12">
      <c r="A122" s="15"/>
      <c r="B122" s="250"/>
      <c r="C122" s="251"/>
      <c r="D122" s="221" t="s">
        <v>143</v>
      </c>
      <c r="E122" s="252" t="s">
        <v>32</v>
      </c>
      <c r="F122" s="253" t="s">
        <v>168</v>
      </c>
      <c r="G122" s="251"/>
      <c r="H122" s="252" t="s">
        <v>32</v>
      </c>
      <c r="I122" s="254"/>
      <c r="J122" s="251"/>
      <c r="K122" s="251"/>
      <c r="L122" s="255"/>
      <c r="M122" s="256"/>
      <c r="N122" s="257"/>
      <c r="O122" s="257"/>
      <c r="P122" s="257"/>
      <c r="Q122" s="257"/>
      <c r="R122" s="257"/>
      <c r="S122" s="257"/>
      <c r="T122" s="258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9" t="s">
        <v>143</v>
      </c>
      <c r="AU122" s="259" t="s">
        <v>137</v>
      </c>
      <c r="AV122" s="15" t="s">
        <v>85</v>
      </c>
      <c r="AW122" s="15" t="s">
        <v>39</v>
      </c>
      <c r="AX122" s="15" t="s">
        <v>77</v>
      </c>
      <c r="AY122" s="259" t="s">
        <v>128</v>
      </c>
    </row>
    <row r="123" spans="1:51" s="13" customFormat="1" ht="12">
      <c r="A123" s="13"/>
      <c r="B123" s="228"/>
      <c r="C123" s="229"/>
      <c r="D123" s="221" t="s">
        <v>143</v>
      </c>
      <c r="E123" s="230" t="s">
        <v>32</v>
      </c>
      <c r="F123" s="231" t="s">
        <v>169</v>
      </c>
      <c r="G123" s="229"/>
      <c r="H123" s="232">
        <v>-1.854</v>
      </c>
      <c r="I123" s="233"/>
      <c r="J123" s="229"/>
      <c r="K123" s="229"/>
      <c r="L123" s="234"/>
      <c r="M123" s="235"/>
      <c r="N123" s="236"/>
      <c r="O123" s="236"/>
      <c r="P123" s="236"/>
      <c r="Q123" s="236"/>
      <c r="R123" s="236"/>
      <c r="S123" s="236"/>
      <c r="T123" s="23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8" t="s">
        <v>143</v>
      </c>
      <c r="AU123" s="238" t="s">
        <v>137</v>
      </c>
      <c r="AV123" s="13" t="s">
        <v>137</v>
      </c>
      <c r="AW123" s="13" t="s">
        <v>39</v>
      </c>
      <c r="AX123" s="13" t="s">
        <v>77</v>
      </c>
      <c r="AY123" s="238" t="s">
        <v>128</v>
      </c>
    </row>
    <row r="124" spans="1:51" s="13" customFormat="1" ht="12">
      <c r="A124" s="13"/>
      <c r="B124" s="228"/>
      <c r="C124" s="229"/>
      <c r="D124" s="221" t="s">
        <v>143</v>
      </c>
      <c r="E124" s="230" t="s">
        <v>32</v>
      </c>
      <c r="F124" s="231" t="s">
        <v>170</v>
      </c>
      <c r="G124" s="229"/>
      <c r="H124" s="232">
        <v>-4.554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8" t="s">
        <v>143</v>
      </c>
      <c r="AU124" s="238" t="s">
        <v>137</v>
      </c>
      <c r="AV124" s="13" t="s">
        <v>137</v>
      </c>
      <c r="AW124" s="13" t="s">
        <v>39</v>
      </c>
      <c r="AX124" s="13" t="s">
        <v>77</v>
      </c>
      <c r="AY124" s="238" t="s">
        <v>128</v>
      </c>
    </row>
    <row r="125" spans="1:51" s="13" customFormat="1" ht="12">
      <c r="A125" s="13"/>
      <c r="B125" s="228"/>
      <c r="C125" s="229"/>
      <c r="D125" s="221" t="s">
        <v>143</v>
      </c>
      <c r="E125" s="230" t="s">
        <v>32</v>
      </c>
      <c r="F125" s="231" t="s">
        <v>171</v>
      </c>
      <c r="G125" s="229"/>
      <c r="H125" s="232">
        <v>-2.415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8" t="s">
        <v>143</v>
      </c>
      <c r="AU125" s="238" t="s">
        <v>137</v>
      </c>
      <c r="AV125" s="13" t="s">
        <v>137</v>
      </c>
      <c r="AW125" s="13" t="s">
        <v>39</v>
      </c>
      <c r="AX125" s="13" t="s">
        <v>77</v>
      </c>
      <c r="AY125" s="238" t="s">
        <v>128</v>
      </c>
    </row>
    <row r="126" spans="1:51" s="16" customFormat="1" ht="12">
      <c r="A126" s="16"/>
      <c r="B126" s="260"/>
      <c r="C126" s="261"/>
      <c r="D126" s="221" t="s">
        <v>143</v>
      </c>
      <c r="E126" s="262" t="s">
        <v>32</v>
      </c>
      <c r="F126" s="263" t="s">
        <v>167</v>
      </c>
      <c r="G126" s="261"/>
      <c r="H126" s="264">
        <v>-8.823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T126" s="270" t="s">
        <v>143</v>
      </c>
      <c r="AU126" s="270" t="s">
        <v>137</v>
      </c>
      <c r="AV126" s="16" t="s">
        <v>152</v>
      </c>
      <c r="AW126" s="16" t="s">
        <v>39</v>
      </c>
      <c r="AX126" s="16" t="s">
        <v>77</v>
      </c>
      <c r="AY126" s="270" t="s">
        <v>128</v>
      </c>
    </row>
    <row r="127" spans="1:51" s="14" customFormat="1" ht="12">
      <c r="A127" s="14"/>
      <c r="B127" s="239"/>
      <c r="C127" s="240"/>
      <c r="D127" s="221" t="s">
        <v>143</v>
      </c>
      <c r="E127" s="241" t="s">
        <v>32</v>
      </c>
      <c r="F127" s="242" t="s">
        <v>145</v>
      </c>
      <c r="G127" s="240"/>
      <c r="H127" s="243">
        <v>51.627</v>
      </c>
      <c r="I127" s="244"/>
      <c r="J127" s="240"/>
      <c r="K127" s="240"/>
      <c r="L127" s="245"/>
      <c r="M127" s="246"/>
      <c r="N127" s="247"/>
      <c r="O127" s="247"/>
      <c r="P127" s="247"/>
      <c r="Q127" s="247"/>
      <c r="R127" s="247"/>
      <c r="S127" s="247"/>
      <c r="T127" s="248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9" t="s">
        <v>143</v>
      </c>
      <c r="AU127" s="249" t="s">
        <v>137</v>
      </c>
      <c r="AV127" s="14" t="s">
        <v>136</v>
      </c>
      <c r="AW127" s="14" t="s">
        <v>39</v>
      </c>
      <c r="AX127" s="14" t="s">
        <v>85</v>
      </c>
      <c r="AY127" s="249" t="s">
        <v>128</v>
      </c>
    </row>
    <row r="128" spans="1:65" s="2" customFormat="1" ht="16.5" customHeight="1">
      <c r="A128" s="42"/>
      <c r="B128" s="43"/>
      <c r="C128" s="208" t="s">
        <v>172</v>
      </c>
      <c r="D128" s="208" t="s">
        <v>131</v>
      </c>
      <c r="E128" s="209" t="s">
        <v>173</v>
      </c>
      <c r="F128" s="210" t="s">
        <v>174</v>
      </c>
      <c r="G128" s="211" t="s">
        <v>175</v>
      </c>
      <c r="H128" s="212">
        <v>59.55</v>
      </c>
      <c r="I128" s="213"/>
      <c r="J128" s="214">
        <f>ROUND(I128*H128,2)</f>
        <v>0</v>
      </c>
      <c r="K128" s="210" t="s">
        <v>135</v>
      </c>
      <c r="L128" s="48"/>
      <c r="M128" s="215" t="s">
        <v>32</v>
      </c>
      <c r="N128" s="216" t="s">
        <v>49</v>
      </c>
      <c r="O128" s="88"/>
      <c r="P128" s="217">
        <f>O128*H128</f>
        <v>0</v>
      </c>
      <c r="Q128" s="217">
        <v>0.010323</v>
      </c>
      <c r="R128" s="217">
        <f>Q128*H128</f>
        <v>0.61473465</v>
      </c>
      <c r="S128" s="217">
        <v>0</v>
      </c>
      <c r="T128" s="218">
        <f>S128*H128</f>
        <v>0</v>
      </c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R128" s="219" t="s">
        <v>136</v>
      </c>
      <c r="AT128" s="219" t="s">
        <v>131</v>
      </c>
      <c r="AU128" s="219" t="s">
        <v>137</v>
      </c>
      <c r="AY128" s="20" t="s">
        <v>128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20" t="s">
        <v>137</v>
      </c>
      <c r="BK128" s="220">
        <f>ROUND(I128*H128,2)</f>
        <v>0</v>
      </c>
      <c r="BL128" s="20" t="s">
        <v>136</v>
      </c>
      <c r="BM128" s="219" t="s">
        <v>176</v>
      </c>
    </row>
    <row r="129" spans="1:47" s="2" customFormat="1" ht="12">
      <c r="A129" s="42"/>
      <c r="B129" s="43"/>
      <c r="C129" s="44"/>
      <c r="D129" s="221" t="s">
        <v>139</v>
      </c>
      <c r="E129" s="44"/>
      <c r="F129" s="222" t="s">
        <v>177</v>
      </c>
      <c r="G129" s="44"/>
      <c r="H129" s="44"/>
      <c r="I129" s="223"/>
      <c r="J129" s="44"/>
      <c r="K129" s="44"/>
      <c r="L129" s="48"/>
      <c r="M129" s="224"/>
      <c r="N129" s="225"/>
      <c r="O129" s="88"/>
      <c r="P129" s="88"/>
      <c r="Q129" s="88"/>
      <c r="R129" s="88"/>
      <c r="S129" s="88"/>
      <c r="T129" s="89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T129" s="20" t="s">
        <v>139</v>
      </c>
      <c r="AU129" s="20" t="s">
        <v>137</v>
      </c>
    </row>
    <row r="130" spans="1:47" s="2" customFormat="1" ht="12">
      <c r="A130" s="42"/>
      <c r="B130" s="43"/>
      <c r="C130" s="44"/>
      <c r="D130" s="226" t="s">
        <v>141</v>
      </c>
      <c r="E130" s="44"/>
      <c r="F130" s="227" t="s">
        <v>178</v>
      </c>
      <c r="G130" s="44"/>
      <c r="H130" s="44"/>
      <c r="I130" s="223"/>
      <c r="J130" s="44"/>
      <c r="K130" s="44"/>
      <c r="L130" s="48"/>
      <c r="M130" s="224"/>
      <c r="N130" s="225"/>
      <c r="O130" s="88"/>
      <c r="P130" s="88"/>
      <c r="Q130" s="88"/>
      <c r="R130" s="88"/>
      <c r="S130" s="88"/>
      <c r="T130" s="89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T130" s="20" t="s">
        <v>141</v>
      </c>
      <c r="AU130" s="20" t="s">
        <v>137</v>
      </c>
    </row>
    <row r="131" spans="1:51" s="13" customFormat="1" ht="12">
      <c r="A131" s="13"/>
      <c r="B131" s="228"/>
      <c r="C131" s="229"/>
      <c r="D131" s="221" t="s">
        <v>143</v>
      </c>
      <c r="E131" s="230" t="s">
        <v>32</v>
      </c>
      <c r="F131" s="231" t="s">
        <v>179</v>
      </c>
      <c r="G131" s="229"/>
      <c r="H131" s="232">
        <v>59.55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8" t="s">
        <v>143</v>
      </c>
      <c r="AU131" s="238" t="s">
        <v>137</v>
      </c>
      <c r="AV131" s="13" t="s">
        <v>137</v>
      </c>
      <c r="AW131" s="13" t="s">
        <v>39</v>
      </c>
      <c r="AX131" s="13" t="s">
        <v>77</v>
      </c>
      <c r="AY131" s="238" t="s">
        <v>128</v>
      </c>
    </row>
    <row r="132" spans="1:51" s="14" customFormat="1" ht="12">
      <c r="A132" s="14"/>
      <c r="B132" s="239"/>
      <c r="C132" s="240"/>
      <c r="D132" s="221" t="s">
        <v>143</v>
      </c>
      <c r="E132" s="241" t="s">
        <v>32</v>
      </c>
      <c r="F132" s="242" t="s">
        <v>145</v>
      </c>
      <c r="G132" s="240"/>
      <c r="H132" s="243">
        <v>59.55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9" t="s">
        <v>143</v>
      </c>
      <c r="AU132" s="249" t="s">
        <v>137</v>
      </c>
      <c r="AV132" s="14" t="s">
        <v>136</v>
      </c>
      <c r="AW132" s="14" t="s">
        <v>39</v>
      </c>
      <c r="AX132" s="14" t="s">
        <v>85</v>
      </c>
      <c r="AY132" s="249" t="s">
        <v>128</v>
      </c>
    </row>
    <row r="133" spans="1:65" s="2" customFormat="1" ht="16.5" customHeight="1">
      <c r="A133" s="42"/>
      <c r="B133" s="43"/>
      <c r="C133" s="208" t="s">
        <v>129</v>
      </c>
      <c r="D133" s="208" t="s">
        <v>131</v>
      </c>
      <c r="E133" s="209" t="s">
        <v>180</v>
      </c>
      <c r="F133" s="210" t="s">
        <v>181</v>
      </c>
      <c r="G133" s="211" t="s">
        <v>175</v>
      </c>
      <c r="H133" s="212">
        <v>24.9</v>
      </c>
      <c r="I133" s="213"/>
      <c r="J133" s="214">
        <f>ROUND(I133*H133,2)</f>
        <v>0</v>
      </c>
      <c r="K133" s="210" t="s">
        <v>135</v>
      </c>
      <c r="L133" s="48"/>
      <c r="M133" s="215" t="s">
        <v>32</v>
      </c>
      <c r="N133" s="216" t="s">
        <v>49</v>
      </c>
      <c r="O133" s="88"/>
      <c r="P133" s="217">
        <f>O133*H133</f>
        <v>0</v>
      </c>
      <c r="Q133" s="217">
        <v>0.020646</v>
      </c>
      <c r="R133" s="217">
        <f>Q133*H133</f>
        <v>0.5140854</v>
      </c>
      <c r="S133" s="217">
        <v>0</v>
      </c>
      <c r="T133" s="218">
        <f>S133*H133</f>
        <v>0</v>
      </c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R133" s="219" t="s">
        <v>136</v>
      </c>
      <c r="AT133" s="219" t="s">
        <v>131</v>
      </c>
      <c r="AU133" s="219" t="s">
        <v>137</v>
      </c>
      <c r="AY133" s="20" t="s">
        <v>128</v>
      </c>
      <c r="BE133" s="220">
        <f>IF(N133="základní",J133,0)</f>
        <v>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20" t="s">
        <v>137</v>
      </c>
      <c r="BK133" s="220">
        <f>ROUND(I133*H133,2)</f>
        <v>0</v>
      </c>
      <c r="BL133" s="20" t="s">
        <v>136</v>
      </c>
      <c r="BM133" s="219" t="s">
        <v>182</v>
      </c>
    </row>
    <row r="134" spans="1:47" s="2" customFormat="1" ht="12">
      <c r="A134" s="42"/>
      <c r="B134" s="43"/>
      <c r="C134" s="44"/>
      <c r="D134" s="221" t="s">
        <v>139</v>
      </c>
      <c r="E134" s="44"/>
      <c r="F134" s="222" t="s">
        <v>183</v>
      </c>
      <c r="G134" s="44"/>
      <c r="H134" s="44"/>
      <c r="I134" s="223"/>
      <c r="J134" s="44"/>
      <c r="K134" s="44"/>
      <c r="L134" s="48"/>
      <c r="M134" s="224"/>
      <c r="N134" s="225"/>
      <c r="O134" s="88"/>
      <c r="P134" s="88"/>
      <c r="Q134" s="88"/>
      <c r="R134" s="88"/>
      <c r="S134" s="88"/>
      <c r="T134" s="89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T134" s="20" t="s">
        <v>139</v>
      </c>
      <c r="AU134" s="20" t="s">
        <v>137</v>
      </c>
    </row>
    <row r="135" spans="1:47" s="2" customFormat="1" ht="12">
      <c r="A135" s="42"/>
      <c r="B135" s="43"/>
      <c r="C135" s="44"/>
      <c r="D135" s="226" t="s">
        <v>141</v>
      </c>
      <c r="E135" s="44"/>
      <c r="F135" s="227" t="s">
        <v>184</v>
      </c>
      <c r="G135" s="44"/>
      <c r="H135" s="44"/>
      <c r="I135" s="223"/>
      <c r="J135" s="44"/>
      <c r="K135" s="44"/>
      <c r="L135" s="48"/>
      <c r="M135" s="224"/>
      <c r="N135" s="225"/>
      <c r="O135" s="88"/>
      <c r="P135" s="88"/>
      <c r="Q135" s="88"/>
      <c r="R135" s="88"/>
      <c r="S135" s="88"/>
      <c r="T135" s="89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T135" s="20" t="s">
        <v>141</v>
      </c>
      <c r="AU135" s="20" t="s">
        <v>137</v>
      </c>
    </row>
    <row r="136" spans="1:51" s="13" customFormat="1" ht="12">
      <c r="A136" s="13"/>
      <c r="B136" s="228"/>
      <c r="C136" s="229"/>
      <c r="D136" s="221" t="s">
        <v>143</v>
      </c>
      <c r="E136" s="230" t="s">
        <v>32</v>
      </c>
      <c r="F136" s="231" t="s">
        <v>185</v>
      </c>
      <c r="G136" s="229"/>
      <c r="H136" s="232">
        <v>24.9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8" t="s">
        <v>143</v>
      </c>
      <c r="AU136" s="238" t="s">
        <v>137</v>
      </c>
      <c r="AV136" s="13" t="s">
        <v>137</v>
      </c>
      <c r="AW136" s="13" t="s">
        <v>39</v>
      </c>
      <c r="AX136" s="13" t="s">
        <v>77</v>
      </c>
      <c r="AY136" s="238" t="s">
        <v>128</v>
      </c>
    </row>
    <row r="137" spans="1:51" s="14" customFormat="1" ht="12">
      <c r="A137" s="14"/>
      <c r="B137" s="239"/>
      <c r="C137" s="240"/>
      <c r="D137" s="221" t="s">
        <v>143</v>
      </c>
      <c r="E137" s="241" t="s">
        <v>32</v>
      </c>
      <c r="F137" s="242" t="s">
        <v>145</v>
      </c>
      <c r="G137" s="240"/>
      <c r="H137" s="243">
        <v>24.9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9" t="s">
        <v>143</v>
      </c>
      <c r="AU137" s="249" t="s">
        <v>137</v>
      </c>
      <c r="AV137" s="14" t="s">
        <v>136</v>
      </c>
      <c r="AW137" s="14" t="s">
        <v>39</v>
      </c>
      <c r="AX137" s="14" t="s">
        <v>85</v>
      </c>
      <c r="AY137" s="249" t="s">
        <v>128</v>
      </c>
    </row>
    <row r="138" spans="1:65" s="2" customFormat="1" ht="16.5" customHeight="1">
      <c r="A138" s="42"/>
      <c r="B138" s="43"/>
      <c r="C138" s="208" t="s">
        <v>186</v>
      </c>
      <c r="D138" s="208" t="s">
        <v>131</v>
      </c>
      <c r="E138" s="209" t="s">
        <v>187</v>
      </c>
      <c r="F138" s="210" t="s">
        <v>188</v>
      </c>
      <c r="G138" s="211" t="s">
        <v>134</v>
      </c>
      <c r="H138" s="212">
        <v>8.823</v>
      </c>
      <c r="I138" s="213"/>
      <c r="J138" s="214">
        <f>ROUND(I138*H138,2)</f>
        <v>0</v>
      </c>
      <c r="K138" s="210" t="s">
        <v>135</v>
      </c>
      <c r="L138" s="48"/>
      <c r="M138" s="215" t="s">
        <v>32</v>
      </c>
      <c r="N138" s="216" t="s">
        <v>49</v>
      </c>
      <c r="O138" s="88"/>
      <c r="P138" s="217">
        <f>O138*H138</f>
        <v>0</v>
      </c>
      <c r="Q138" s="217">
        <v>0</v>
      </c>
      <c r="R138" s="217">
        <f>Q138*H138</f>
        <v>0</v>
      </c>
      <c r="S138" s="217">
        <v>1E-05</v>
      </c>
      <c r="T138" s="218">
        <f>S138*H138</f>
        <v>8.823000000000001E-05</v>
      </c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R138" s="219" t="s">
        <v>136</v>
      </c>
      <c r="AT138" s="219" t="s">
        <v>131</v>
      </c>
      <c r="AU138" s="219" t="s">
        <v>137</v>
      </c>
      <c r="AY138" s="20" t="s">
        <v>128</v>
      </c>
      <c r="BE138" s="220">
        <f>IF(N138="základní",J138,0)</f>
        <v>0</v>
      </c>
      <c r="BF138" s="220">
        <f>IF(N138="snížená",J138,0)</f>
        <v>0</v>
      </c>
      <c r="BG138" s="220">
        <f>IF(N138="zákl. přenesená",J138,0)</f>
        <v>0</v>
      </c>
      <c r="BH138" s="220">
        <f>IF(N138="sníž. přenesená",J138,0)</f>
        <v>0</v>
      </c>
      <c r="BI138" s="220">
        <f>IF(N138="nulová",J138,0)</f>
        <v>0</v>
      </c>
      <c r="BJ138" s="20" t="s">
        <v>137</v>
      </c>
      <c r="BK138" s="220">
        <f>ROUND(I138*H138,2)</f>
        <v>0</v>
      </c>
      <c r="BL138" s="20" t="s">
        <v>136</v>
      </c>
      <c r="BM138" s="219" t="s">
        <v>189</v>
      </c>
    </row>
    <row r="139" spans="1:47" s="2" customFormat="1" ht="12">
      <c r="A139" s="42"/>
      <c r="B139" s="43"/>
      <c r="C139" s="44"/>
      <c r="D139" s="221" t="s">
        <v>139</v>
      </c>
      <c r="E139" s="44"/>
      <c r="F139" s="222" t="s">
        <v>190</v>
      </c>
      <c r="G139" s="44"/>
      <c r="H139" s="44"/>
      <c r="I139" s="223"/>
      <c r="J139" s="44"/>
      <c r="K139" s="44"/>
      <c r="L139" s="48"/>
      <c r="M139" s="224"/>
      <c r="N139" s="225"/>
      <c r="O139" s="88"/>
      <c r="P139" s="88"/>
      <c r="Q139" s="88"/>
      <c r="R139" s="88"/>
      <c r="S139" s="88"/>
      <c r="T139" s="89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T139" s="20" t="s">
        <v>139</v>
      </c>
      <c r="AU139" s="20" t="s">
        <v>137</v>
      </c>
    </row>
    <row r="140" spans="1:47" s="2" customFormat="1" ht="12">
      <c r="A140" s="42"/>
      <c r="B140" s="43"/>
      <c r="C140" s="44"/>
      <c r="D140" s="226" t="s">
        <v>141</v>
      </c>
      <c r="E140" s="44"/>
      <c r="F140" s="227" t="s">
        <v>191</v>
      </c>
      <c r="G140" s="44"/>
      <c r="H140" s="44"/>
      <c r="I140" s="223"/>
      <c r="J140" s="44"/>
      <c r="K140" s="44"/>
      <c r="L140" s="48"/>
      <c r="M140" s="224"/>
      <c r="N140" s="225"/>
      <c r="O140" s="88"/>
      <c r="P140" s="88"/>
      <c r="Q140" s="88"/>
      <c r="R140" s="88"/>
      <c r="S140" s="88"/>
      <c r="T140" s="89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T140" s="20" t="s">
        <v>141</v>
      </c>
      <c r="AU140" s="20" t="s">
        <v>137</v>
      </c>
    </row>
    <row r="141" spans="1:51" s="15" customFormat="1" ht="12">
      <c r="A141" s="15"/>
      <c r="B141" s="250"/>
      <c r="C141" s="251"/>
      <c r="D141" s="221" t="s">
        <v>143</v>
      </c>
      <c r="E141" s="252" t="s">
        <v>32</v>
      </c>
      <c r="F141" s="253" t="s">
        <v>168</v>
      </c>
      <c r="G141" s="251"/>
      <c r="H141" s="252" t="s">
        <v>32</v>
      </c>
      <c r="I141" s="254"/>
      <c r="J141" s="251"/>
      <c r="K141" s="251"/>
      <c r="L141" s="255"/>
      <c r="M141" s="256"/>
      <c r="N141" s="257"/>
      <c r="O141" s="257"/>
      <c r="P141" s="257"/>
      <c r="Q141" s="257"/>
      <c r="R141" s="257"/>
      <c r="S141" s="257"/>
      <c r="T141" s="258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9" t="s">
        <v>143</v>
      </c>
      <c r="AU141" s="259" t="s">
        <v>137</v>
      </c>
      <c r="AV141" s="15" t="s">
        <v>85</v>
      </c>
      <c r="AW141" s="15" t="s">
        <v>39</v>
      </c>
      <c r="AX141" s="15" t="s">
        <v>77</v>
      </c>
      <c r="AY141" s="259" t="s">
        <v>128</v>
      </c>
    </row>
    <row r="142" spans="1:51" s="13" customFormat="1" ht="12">
      <c r="A142" s="13"/>
      <c r="B142" s="228"/>
      <c r="C142" s="229"/>
      <c r="D142" s="221" t="s">
        <v>143</v>
      </c>
      <c r="E142" s="230" t="s">
        <v>32</v>
      </c>
      <c r="F142" s="231" t="s">
        <v>192</v>
      </c>
      <c r="G142" s="229"/>
      <c r="H142" s="232">
        <v>1.854</v>
      </c>
      <c r="I142" s="233"/>
      <c r="J142" s="229"/>
      <c r="K142" s="229"/>
      <c r="L142" s="234"/>
      <c r="M142" s="235"/>
      <c r="N142" s="236"/>
      <c r="O142" s="236"/>
      <c r="P142" s="236"/>
      <c r="Q142" s="236"/>
      <c r="R142" s="236"/>
      <c r="S142" s="236"/>
      <c r="T142" s="23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8" t="s">
        <v>143</v>
      </c>
      <c r="AU142" s="238" t="s">
        <v>137</v>
      </c>
      <c r="AV142" s="13" t="s">
        <v>137</v>
      </c>
      <c r="AW142" s="13" t="s">
        <v>39</v>
      </c>
      <c r="AX142" s="13" t="s">
        <v>77</v>
      </c>
      <c r="AY142" s="238" t="s">
        <v>128</v>
      </c>
    </row>
    <row r="143" spans="1:51" s="13" customFormat="1" ht="12">
      <c r="A143" s="13"/>
      <c r="B143" s="228"/>
      <c r="C143" s="229"/>
      <c r="D143" s="221" t="s">
        <v>143</v>
      </c>
      <c r="E143" s="230" t="s">
        <v>32</v>
      </c>
      <c r="F143" s="231" t="s">
        <v>193</v>
      </c>
      <c r="G143" s="229"/>
      <c r="H143" s="232">
        <v>4.554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8" t="s">
        <v>143</v>
      </c>
      <c r="AU143" s="238" t="s">
        <v>137</v>
      </c>
      <c r="AV143" s="13" t="s">
        <v>137</v>
      </c>
      <c r="AW143" s="13" t="s">
        <v>39</v>
      </c>
      <c r="AX143" s="13" t="s">
        <v>77</v>
      </c>
      <c r="AY143" s="238" t="s">
        <v>128</v>
      </c>
    </row>
    <row r="144" spans="1:51" s="13" customFormat="1" ht="12">
      <c r="A144" s="13"/>
      <c r="B144" s="228"/>
      <c r="C144" s="229"/>
      <c r="D144" s="221" t="s">
        <v>143</v>
      </c>
      <c r="E144" s="230" t="s">
        <v>32</v>
      </c>
      <c r="F144" s="231" t="s">
        <v>194</v>
      </c>
      <c r="G144" s="229"/>
      <c r="H144" s="232">
        <v>2.415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8" t="s">
        <v>143</v>
      </c>
      <c r="AU144" s="238" t="s">
        <v>137</v>
      </c>
      <c r="AV144" s="13" t="s">
        <v>137</v>
      </c>
      <c r="AW144" s="13" t="s">
        <v>39</v>
      </c>
      <c r="AX144" s="13" t="s">
        <v>77</v>
      </c>
      <c r="AY144" s="238" t="s">
        <v>128</v>
      </c>
    </row>
    <row r="145" spans="1:51" s="16" customFormat="1" ht="12">
      <c r="A145" s="16"/>
      <c r="B145" s="260"/>
      <c r="C145" s="261"/>
      <c r="D145" s="221" t="s">
        <v>143</v>
      </c>
      <c r="E145" s="262" t="s">
        <v>32</v>
      </c>
      <c r="F145" s="263" t="s">
        <v>167</v>
      </c>
      <c r="G145" s="261"/>
      <c r="H145" s="264">
        <v>8.823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T145" s="270" t="s">
        <v>143</v>
      </c>
      <c r="AU145" s="270" t="s">
        <v>137</v>
      </c>
      <c r="AV145" s="16" t="s">
        <v>152</v>
      </c>
      <c r="AW145" s="16" t="s">
        <v>39</v>
      </c>
      <c r="AX145" s="16" t="s">
        <v>77</v>
      </c>
      <c r="AY145" s="270" t="s">
        <v>128</v>
      </c>
    </row>
    <row r="146" spans="1:51" s="14" customFormat="1" ht="12">
      <c r="A146" s="14"/>
      <c r="B146" s="239"/>
      <c r="C146" s="240"/>
      <c r="D146" s="221" t="s">
        <v>143</v>
      </c>
      <c r="E146" s="241" t="s">
        <v>32</v>
      </c>
      <c r="F146" s="242" t="s">
        <v>145</v>
      </c>
      <c r="G146" s="240"/>
      <c r="H146" s="243">
        <v>8.823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9" t="s">
        <v>143</v>
      </c>
      <c r="AU146" s="249" t="s">
        <v>137</v>
      </c>
      <c r="AV146" s="14" t="s">
        <v>136</v>
      </c>
      <c r="AW146" s="14" t="s">
        <v>39</v>
      </c>
      <c r="AX146" s="14" t="s">
        <v>85</v>
      </c>
      <c r="AY146" s="249" t="s">
        <v>128</v>
      </c>
    </row>
    <row r="147" spans="1:65" s="2" customFormat="1" ht="16.5" customHeight="1">
      <c r="A147" s="42"/>
      <c r="B147" s="43"/>
      <c r="C147" s="208" t="s">
        <v>195</v>
      </c>
      <c r="D147" s="208" t="s">
        <v>131</v>
      </c>
      <c r="E147" s="209" t="s">
        <v>196</v>
      </c>
      <c r="F147" s="210" t="s">
        <v>197</v>
      </c>
      <c r="G147" s="211" t="s">
        <v>134</v>
      </c>
      <c r="H147" s="212">
        <v>60.45</v>
      </c>
      <c r="I147" s="213"/>
      <c r="J147" s="214">
        <f>ROUND(I147*H147,2)</f>
        <v>0</v>
      </c>
      <c r="K147" s="210" t="s">
        <v>135</v>
      </c>
      <c r="L147" s="48"/>
      <c r="M147" s="215" t="s">
        <v>32</v>
      </c>
      <c r="N147" s="216" t="s">
        <v>49</v>
      </c>
      <c r="O147" s="88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R147" s="219" t="s">
        <v>136</v>
      </c>
      <c r="AT147" s="219" t="s">
        <v>131</v>
      </c>
      <c r="AU147" s="219" t="s">
        <v>137</v>
      </c>
      <c r="AY147" s="20" t="s">
        <v>128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20" t="s">
        <v>137</v>
      </c>
      <c r="BK147" s="220">
        <f>ROUND(I147*H147,2)</f>
        <v>0</v>
      </c>
      <c r="BL147" s="20" t="s">
        <v>136</v>
      </c>
      <c r="BM147" s="219" t="s">
        <v>198</v>
      </c>
    </row>
    <row r="148" spans="1:47" s="2" customFormat="1" ht="12">
      <c r="A148" s="42"/>
      <c r="B148" s="43"/>
      <c r="C148" s="44"/>
      <c r="D148" s="221" t="s">
        <v>139</v>
      </c>
      <c r="E148" s="44"/>
      <c r="F148" s="222" t="s">
        <v>199</v>
      </c>
      <c r="G148" s="44"/>
      <c r="H148" s="44"/>
      <c r="I148" s="223"/>
      <c r="J148" s="44"/>
      <c r="K148" s="44"/>
      <c r="L148" s="48"/>
      <c r="M148" s="224"/>
      <c r="N148" s="225"/>
      <c r="O148" s="88"/>
      <c r="P148" s="88"/>
      <c r="Q148" s="88"/>
      <c r="R148" s="88"/>
      <c r="S148" s="88"/>
      <c r="T148" s="89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T148" s="20" t="s">
        <v>139</v>
      </c>
      <c r="AU148" s="20" t="s">
        <v>137</v>
      </c>
    </row>
    <row r="149" spans="1:47" s="2" customFormat="1" ht="12">
      <c r="A149" s="42"/>
      <c r="B149" s="43"/>
      <c r="C149" s="44"/>
      <c r="D149" s="226" t="s">
        <v>141</v>
      </c>
      <c r="E149" s="44"/>
      <c r="F149" s="227" t="s">
        <v>200</v>
      </c>
      <c r="G149" s="44"/>
      <c r="H149" s="44"/>
      <c r="I149" s="223"/>
      <c r="J149" s="44"/>
      <c r="K149" s="44"/>
      <c r="L149" s="48"/>
      <c r="M149" s="224"/>
      <c r="N149" s="225"/>
      <c r="O149" s="88"/>
      <c r="P149" s="88"/>
      <c r="Q149" s="88"/>
      <c r="R149" s="88"/>
      <c r="S149" s="88"/>
      <c r="T149" s="89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T149" s="20" t="s">
        <v>141</v>
      </c>
      <c r="AU149" s="20" t="s">
        <v>137</v>
      </c>
    </row>
    <row r="150" spans="1:51" s="13" customFormat="1" ht="12">
      <c r="A150" s="13"/>
      <c r="B150" s="228"/>
      <c r="C150" s="229"/>
      <c r="D150" s="221" t="s">
        <v>143</v>
      </c>
      <c r="E150" s="230" t="s">
        <v>32</v>
      </c>
      <c r="F150" s="231" t="s">
        <v>166</v>
      </c>
      <c r="G150" s="229"/>
      <c r="H150" s="232">
        <v>60.45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8" t="s">
        <v>143</v>
      </c>
      <c r="AU150" s="238" t="s">
        <v>137</v>
      </c>
      <c r="AV150" s="13" t="s">
        <v>137</v>
      </c>
      <c r="AW150" s="13" t="s">
        <v>39</v>
      </c>
      <c r="AX150" s="13" t="s">
        <v>77</v>
      </c>
      <c r="AY150" s="238" t="s">
        <v>128</v>
      </c>
    </row>
    <row r="151" spans="1:51" s="14" customFormat="1" ht="12">
      <c r="A151" s="14"/>
      <c r="B151" s="239"/>
      <c r="C151" s="240"/>
      <c r="D151" s="221" t="s">
        <v>143</v>
      </c>
      <c r="E151" s="241" t="s">
        <v>32</v>
      </c>
      <c r="F151" s="242" t="s">
        <v>145</v>
      </c>
      <c r="G151" s="240"/>
      <c r="H151" s="243">
        <v>60.45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9" t="s">
        <v>143</v>
      </c>
      <c r="AU151" s="249" t="s">
        <v>137</v>
      </c>
      <c r="AV151" s="14" t="s">
        <v>136</v>
      </c>
      <c r="AW151" s="14" t="s">
        <v>39</v>
      </c>
      <c r="AX151" s="14" t="s">
        <v>85</v>
      </c>
      <c r="AY151" s="249" t="s">
        <v>128</v>
      </c>
    </row>
    <row r="152" spans="1:65" s="2" customFormat="1" ht="16.5" customHeight="1">
      <c r="A152" s="42"/>
      <c r="B152" s="43"/>
      <c r="C152" s="208" t="s">
        <v>201</v>
      </c>
      <c r="D152" s="208" t="s">
        <v>131</v>
      </c>
      <c r="E152" s="209" t="s">
        <v>202</v>
      </c>
      <c r="F152" s="210" t="s">
        <v>203</v>
      </c>
      <c r="G152" s="211" t="s">
        <v>134</v>
      </c>
      <c r="H152" s="212">
        <v>2.438</v>
      </c>
      <c r="I152" s="213"/>
      <c r="J152" s="214">
        <f>ROUND(I152*H152,2)</f>
        <v>0</v>
      </c>
      <c r="K152" s="210" t="s">
        <v>135</v>
      </c>
      <c r="L152" s="48"/>
      <c r="M152" s="215" t="s">
        <v>32</v>
      </c>
      <c r="N152" s="216" t="s">
        <v>49</v>
      </c>
      <c r="O152" s="88"/>
      <c r="P152" s="217">
        <f>O152*H152</f>
        <v>0</v>
      </c>
      <c r="Q152" s="217">
        <v>0.00607</v>
      </c>
      <c r="R152" s="217">
        <f>Q152*H152</f>
        <v>0.01479866</v>
      </c>
      <c r="S152" s="217">
        <v>0.006</v>
      </c>
      <c r="T152" s="218">
        <f>S152*H152</f>
        <v>0.014628000000000002</v>
      </c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R152" s="219" t="s">
        <v>136</v>
      </c>
      <c r="AT152" s="219" t="s">
        <v>131</v>
      </c>
      <c r="AU152" s="219" t="s">
        <v>137</v>
      </c>
      <c r="AY152" s="20" t="s">
        <v>128</v>
      </c>
      <c r="BE152" s="220">
        <f>IF(N152="základní",J152,0)</f>
        <v>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20" t="s">
        <v>137</v>
      </c>
      <c r="BK152" s="220">
        <f>ROUND(I152*H152,2)</f>
        <v>0</v>
      </c>
      <c r="BL152" s="20" t="s">
        <v>136</v>
      </c>
      <c r="BM152" s="219" t="s">
        <v>204</v>
      </c>
    </row>
    <row r="153" spans="1:47" s="2" customFormat="1" ht="12">
      <c r="A153" s="42"/>
      <c r="B153" s="43"/>
      <c r="C153" s="44"/>
      <c r="D153" s="221" t="s">
        <v>139</v>
      </c>
      <c r="E153" s="44"/>
      <c r="F153" s="222" t="s">
        <v>205</v>
      </c>
      <c r="G153" s="44"/>
      <c r="H153" s="44"/>
      <c r="I153" s="223"/>
      <c r="J153" s="44"/>
      <c r="K153" s="44"/>
      <c r="L153" s="48"/>
      <c r="M153" s="224"/>
      <c r="N153" s="225"/>
      <c r="O153" s="88"/>
      <c r="P153" s="88"/>
      <c r="Q153" s="88"/>
      <c r="R153" s="88"/>
      <c r="S153" s="88"/>
      <c r="T153" s="89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T153" s="20" t="s">
        <v>139</v>
      </c>
      <c r="AU153" s="20" t="s">
        <v>137</v>
      </c>
    </row>
    <row r="154" spans="1:47" s="2" customFormat="1" ht="12">
      <c r="A154" s="42"/>
      <c r="B154" s="43"/>
      <c r="C154" s="44"/>
      <c r="D154" s="226" t="s">
        <v>141</v>
      </c>
      <c r="E154" s="44"/>
      <c r="F154" s="227" t="s">
        <v>206</v>
      </c>
      <c r="G154" s="44"/>
      <c r="H154" s="44"/>
      <c r="I154" s="223"/>
      <c r="J154" s="44"/>
      <c r="K154" s="44"/>
      <c r="L154" s="48"/>
      <c r="M154" s="224"/>
      <c r="N154" s="225"/>
      <c r="O154" s="88"/>
      <c r="P154" s="88"/>
      <c r="Q154" s="88"/>
      <c r="R154" s="88"/>
      <c r="S154" s="88"/>
      <c r="T154" s="89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T154" s="20" t="s">
        <v>141</v>
      </c>
      <c r="AU154" s="20" t="s">
        <v>137</v>
      </c>
    </row>
    <row r="155" spans="1:51" s="13" customFormat="1" ht="12">
      <c r="A155" s="13"/>
      <c r="B155" s="228"/>
      <c r="C155" s="229"/>
      <c r="D155" s="221" t="s">
        <v>143</v>
      </c>
      <c r="E155" s="230" t="s">
        <v>32</v>
      </c>
      <c r="F155" s="231" t="s">
        <v>207</v>
      </c>
      <c r="G155" s="229"/>
      <c r="H155" s="232">
        <v>2.438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8" t="s">
        <v>143</v>
      </c>
      <c r="AU155" s="238" t="s">
        <v>137</v>
      </c>
      <c r="AV155" s="13" t="s">
        <v>137</v>
      </c>
      <c r="AW155" s="13" t="s">
        <v>39</v>
      </c>
      <c r="AX155" s="13" t="s">
        <v>77</v>
      </c>
      <c r="AY155" s="238" t="s">
        <v>128</v>
      </c>
    </row>
    <row r="156" spans="1:51" s="14" customFormat="1" ht="12">
      <c r="A156" s="14"/>
      <c r="B156" s="239"/>
      <c r="C156" s="240"/>
      <c r="D156" s="221" t="s">
        <v>143</v>
      </c>
      <c r="E156" s="241" t="s">
        <v>32</v>
      </c>
      <c r="F156" s="242" t="s">
        <v>145</v>
      </c>
      <c r="G156" s="240"/>
      <c r="H156" s="243">
        <v>2.438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9" t="s">
        <v>143</v>
      </c>
      <c r="AU156" s="249" t="s">
        <v>137</v>
      </c>
      <c r="AV156" s="14" t="s">
        <v>136</v>
      </c>
      <c r="AW156" s="14" t="s">
        <v>39</v>
      </c>
      <c r="AX156" s="14" t="s">
        <v>85</v>
      </c>
      <c r="AY156" s="249" t="s">
        <v>128</v>
      </c>
    </row>
    <row r="157" spans="1:65" s="2" customFormat="1" ht="16.5" customHeight="1">
      <c r="A157" s="42"/>
      <c r="B157" s="43"/>
      <c r="C157" s="208" t="s">
        <v>208</v>
      </c>
      <c r="D157" s="208" t="s">
        <v>131</v>
      </c>
      <c r="E157" s="209" t="s">
        <v>209</v>
      </c>
      <c r="F157" s="210" t="s">
        <v>210</v>
      </c>
      <c r="G157" s="211" t="s">
        <v>134</v>
      </c>
      <c r="H157" s="212">
        <v>51.627</v>
      </c>
      <c r="I157" s="213"/>
      <c r="J157" s="214">
        <f>ROUND(I157*H157,2)</f>
        <v>0</v>
      </c>
      <c r="K157" s="210" t="s">
        <v>135</v>
      </c>
      <c r="L157" s="48"/>
      <c r="M157" s="215" t="s">
        <v>32</v>
      </c>
      <c r="N157" s="216" t="s">
        <v>49</v>
      </c>
      <c r="O157" s="88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R157" s="219" t="s">
        <v>136</v>
      </c>
      <c r="AT157" s="219" t="s">
        <v>131</v>
      </c>
      <c r="AU157" s="219" t="s">
        <v>137</v>
      </c>
      <c r="AY157" s="20" t="s">
        <v>128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20" t="s">
        <v>137</v>
      </c>
      <c r="BK157" s="220">
        <f>ROUND(I157*H157,2)</f>
        <v>0</v>
      </c>
      <c r="BL157" s="20" t="s">
        <v>136</v>
      </c>
      <c r="BM157" s="219" t="s">
        <v>211</v>
      </c>
    </row>
    <row r="158" spans="1:47" s="2" customFormat="1" ht="12">
      <c r="A158" s="42"/>
      <c r="B158" s="43"/>
      <c r="C158" s="44"/>
      <c r="D158" s="221" t="s">
        <v>139</v>
      </c>
      <c r="E158" s="44"/>
      <c r="F158" s="222" t="s">
        <v>212</v>
      </c>
      <c r="G158" s="44"/>
      <c r="H158" s="44"/>
      <c r="I158" s="223"/>
      <c r="J158" s="44"/>
      <c r="K158" s="44"/>
      <c r="L158" s="48"/>
      <c r="M158" s="224"/>
      <c r="N158" s="225"/>
      <c r="O158" s="88"/>
      <c r="P158" s="88"/>
      <c r="Q158" s="88"/>
      <c r="R158" s="88"/>
      <c r="S158" s="88"/>
      <c r="T158" s="89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T158" s="20" t="s">
        <v>139</v>
      </c>
      <c r="AU158" s="20" t="s">
        <v>137</v>
      </c>
    </row>
    <row r="159" spans="1:47" s="2" customFormat="1" ht="12">
      <c r="A159" s="42"/>
      <c r="B159" s="43"/>
      <c r="C159" s="44"/>
      <c r="D159" s="226" t="s">
        <v>141</v>
      </c>
      <c r="E159" s="44"/>
      <c r="F159" s="227" t="s">
        <v>213</v>
      </c>
      <c r="G159" s="44"/>
      <c r="H159" s="44"/>
      <c r="I159" s="223"/>
      <c r="J159" s="44"/>
      <c r="K159" s="44"/>
      <c r="L159" s="48"/>
      <c r="M159" s="224"/>
      <c r="N159" s="225"/>
      <c r="O159" s="88"/>
      <c r="P159" s="88"/>
      <c r="Q159" s="88"/>
      <c r="R159" s="88"/>
      <c r="S159" s="88"/>
      <c r="T159" s="89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T159" s="20" t="s">
        <v>141</v>
      </c>
      <c r="AU159" s="20" t="s">
        <v>137</v>
      </c>
    </row>
    <row r="160" spans="1:51" s="15" customFormat="1" ht="12">
      <c r="A160" s="15"/>
      <c r="B160" s="250"/>
      <c r="C160" s="251"/>
      <c r="D160" s="221" t="s">
        <v>143</v>
      </c>
      <c r="E160" s="252" t="s">
        <v>32</v>
      </c>
      <c r="F160" s="253" t="s">
        <v>165</v>
      </c>
      <c r="G160" s="251"/>
      <c r="H160" s="252" t="s">
        <v>32</v>
      </c>
      <c r="I160" s="254"/>
      <c r="J160" s="251"/>
      <c r="K160" s="251"/>
      <c r="L160" s="255"/>
      <c r="M160" s="256"/>
      <c r="N160" s="257"/>
      <c r="O160" s="257"/>
      <c r="P160" s="257"/>
      <c r="Q160" s="257"/>
      <c r="R160" s="257"/>
      <c r="S160" s="257"/>
      <c r="T160" s="258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9" t="s">
        <v>143</v>
      </c>
      <c r="AU160" s="259" t="s">
        <v>137</v>
      </c>
      <c r="AV160" s="15" t="s">
        <v>85</v>
      </c>
      <c r="AW160" s="15" t="s">
        <v>39</v>
      </c>
      <c r="AX160" s="15" t="s">
        <v>77</v>
      </c>
      <c r="AY160" s="259" t="s">
        <v>128</v>
      </c>
    </row>
    <row r="161" spans="1:51" s="13" customFormat="1" ht="12">
      <c r="A161" s="13"/>
      <c r="B161" s="228"/>
      <c r="C161" s="229"/>
      <c r="D161" s="221" t="s">
        <v>143</v>
      </c>
      <c r="E161" s="230" t="s">
        <v>32</v>
      </c>
      <c r="F161" s="231" t="s">
        <v>166</v>
      </c>
      <c r="G161" s="229"/>
      <c r="H161" s="232">
        <v>60.45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8" t="s">
        <v>143</v>
      </c>
      <c r="AU161" s="238" t="s">
        <v>137</v>
      </c>
      <c r="AV161" s="13" t="s">
        <v>137</v>
      </c>
      <c r="AW161" s="13" t="s">
        <v>39</v>
      </c>
      <c r="AX161" s="13" t="s">
        <v>77</v>
      </c>
      <c r="AY161" s="238" t="s">
        <v>128</v>
      </c>
    </row>
    <row r="162" spans="1:51" s="16" customFormat="1" ht="12">
      <c r="A162" s="16"/>
      <c r="B162" s="260"/>
      <c r="C162" s="261"/>
      <c r="D162" s="221" t="s">
        <v>143</v>
      </c>
      <c r="E162" s="262" t="s">
        <v>32</v>
      </c>
      <c r="F162" s="263" t="s">
        <v>167</v>
      </c>
      <c r="G162" s="261"/>
      <c r="H162" s="264">
        <v>60.45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70" t="s">
        <v>143</v>
      </c>
      <c r="AU162" s="270" t="s">
        <v>137</v>
      </c>
      <c r="AV162" s="16" t="s">
        <v>152</v>
      </c>
      <c r="AW162" s="16" t="s">
        <v>39</v>
      </c>
      <c r="AX162" s="16" t="s">
        <v>77</v>
      </c>
      <c r="AY162" s="270" t="s">
        <v>128</v>
      </c>
    </row>
    <row r="163" spans="1:51" s="15" customFormat="1" ht="12">
      <c r="A163" s="15"/>
      <c r="B163" s="250"/>
      <c r="C163" s="251"/>
      <c r="D163" s="221" t="s">
        <v>143</v>
      </c>
      <c r="E163" s="252" t="s">
        <v>32</v>
      </c>
      <c r="F163" s="253" t="s">
        <v>168</v>
      </c>
      <c r="G163" s="251"/>
      <c r="H163" s="252" t="s">
        <v>32</v>
      </c>
      <c r="I163" s="254"/>
      <c r="J163" s="251"/>
      <c r="K163" s="251"/>
      <c r="L163" s="255"/>
      <c r="M163" s="256"/>
      <c r="N163" s="257"/>
      <c r="O163" s="257"/>
      <c r="P163" s="257"/>
      <c r="Q163" s="257"/>
      <c r="R163" s="257"/>
      <c r="S163" s="257"/>
      <c r="T163" s="258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9" t="s">
        <v>143</v>
      </c>
      <c r="AU163" s="259" t="s">
        <v>137</v>
      </c>
      <c r="AV163" s="15" t="s">
        <v>85</v>
      </c>
      <c r="AW163" s="15" t="s">
        <v>39</v>
      </c>
      <c r="AX163" s="15" t="s">
        <v>77</v>
      </c>
      <c r="AY163" s="259" t="s">
        <v>128</v>
      </c>
    </row>
    <row r="164" spans="1:51" s="13" customFormat="1" ht="12">
      <c r="A164" s="13"/>
      <c r="B164" s="228"/>
      <c r="C164" s="229"/>
      <c r="D164" s="221" t="s">
        <v>143</v>
      </c>
      <c r="E164" s="230" t="s">
        <v>32</v>
      </c>
      <c r="F164" s="231" t="s">
        <v>169</v>
      </c>
      <c r="G164" s="229"/>
      <c r="H164" s="232">
        <v>-1.854</v>
      </c>
      <c r="I164" s="233"/>
      <c r="J164" s="229"/>
      <c r="K164" s="229"/>
      <c r="L164" s="234"/>
      <c r="M164" s="235"/>
      <c r="N164" s="236"/>
      <c r="O164" s="236"/>
      <c r="P164" s="236"/>
      <c r="Q164" s="236"/>
      <c r="R164" s="236"/>
      <c r="S164" s="236"/>
      <c r="T164" s="23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8" t="s">
        <v>143</v>
      </c>
      <c r="AU164" s="238" t="s">
        <v>137</v>
      </c>
      <c r="AV164" s="13" t="s">
        <v>137</v>
      </c>
      <c r="AW164" s="13" t="s">
        <v>39</v>
      </c>
      <c r="AX164" s="13" t="s">
        <v>77</v>
      </c>
      <c r="AY164" s="238" t="s">
        <v>128</v>
      </c>
    </row>
    <row r="165" spans="1:51" s="13" customFormat="1" ht="12">
      <c r="A165" s="13"/>
      <c r="B165" s="228"/>
      <c r="C165" s="229"/>
      <c r="D165" s="221" t="s">
        <v>143</v>
      </c>
      <c r="E165" s="230" t="s">
        <v>32</v>
      </c>
      <c r="F165" s="231" t="s">
        <v>170</v>
      </c>
      <c r="G165" s="229"/>
      <c r="H165" s="232">
        <v>-4.554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8" t="s">
        <v>143</v>
      </c>
      <c r="AU165" s="238" t="s">
        <v>137</v>
      </c>
      <c r="AV165" s="13" t="s">
        <v>137</v>
      </c>
      <c r="AW165" s="13" t="s">
        <v>39</v>
      </c>
      <c r="AX165" s="13" t="s">
        <v>77</v>
      </c>
      <c r="AY165" s="238" t="s">
        <v>128</v>
      </c>
    </row>
    <row r="166" spans="1:51" s="13" customFormat="1" ht="12">
      <c r="A166" s="13"/>
      <c r="B166" s="228"/>
      <c r="C166" s="229"/>
      <c r="D166" s="221" t="s">
        <v>143</v>
      </c>
      <c r="E166" s="230" t="s">
        <v>32</v>
      </c>
      <c r="F166" s="231" t="s">
        <v>171</v>
      </c>
      <c r="G166" s="229"/>
      <c r="H166" s="232">
        <v>-2.415</v>
      </c>
      <c r="I166" s="233"/>
      <c r="J166" s="229"/>
      <c r="K166" s="229"/>
      <c r="L166" s="234"/>
      <c r="M166" s="235"/>
      <c r="N166" s="236"/>
      <c r="O166" s="236"/>
      <c r="P166" s="236"/>
      <c r="Q166" s="236"/>
      <c r="R166" s="236"/>
      <c r="S166" s="236"/>
      <c r="T166" s="23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8" t="s">
        <v>143</v>
      </c>
      <c r="AU166" s="238" t="s">
        <v>137</v>
      </c>
      <c r="AV166" s="13" t="s">
        <v>137</v>
      </c>
      <c r="AW166" s="13" t="s">
        <v>39</v>
      </c>
      <c r="AX166" s="13" t="s">
        <v>77</v>
      </c>
      <c r="AY166" s="238" t="s">
        <v>128</v>
      </c>
    </row>
    <row r="167" spans="1:51" s="16" customFormat="1" ht="12">
      <c r="A167" s="16"/>
      <c r="B167" s="260"/>
      <c r="C167" s="261"/>
      <c r="D167" s="221" t="s">
        <v>143</v>
      </c>
      <c r="E167" s="262" t="s">
        <v>32</v>
      </c>
      <c r="F167" s="263" t="s">
        <v>167</v>
      </c>
      <c r="G167" s="261"/>
      <c r="H167" s="264">
        <v>-8.823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T167" s="270" t="s">
        <v>143</v>
      </c>
      <c r="AU167" s="270" t="s">
        <v>137</v>
      </c>
      <c r="AV167" s="16" t="s">
        <v>152</v>
      </c>
      <c r="AW167" s="16" t="s">
        <v>39</v>
      </c>
      <c r="AX167" s="16" t="s">
        <v>77</v>
      </c>
      <c r="AY167" s="270" t="s">
        <v>128</v>
      </c>
    </row>
    <row r="168" spans="1:51" s="14" customFormat="1" ht="12">
      <c r="A168" s="14"/>
      <c r="B168" s="239"/>
      <c r="C168" s="240"/>
      <c r="D168" s="221" t="s">
        <v>143</v>
      </c>
      <c r="E168" s="241" t="s">
        <v>32</v>
      </c>
      <c r="F168" s="242" t="s">
        <v>145</v>
      </c>
      <c r="G168" s="240"/>
      <c r="H168" s="243">
        <v>51.627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9" t="s">
        <v>143</v>
      </c>
      <c r="AU168" s="249" t="s">
        <v>137</v>
      </c>
      <c r="AV168" s="14" t="s">
        <v>136</v>
      </c>
      <c r="AW168" s="14" t="s">
        <v>39</v>
      </c>
      <c r="AX168" s="14" t="s">
        <v>85</v>
      </c>
      <c r="AY168" s="249" t="s">
        <v>128</v>
      </c>
    </row>
    <row r="169" spans="1:65" s="2" customFormat="1" ht="16.5" customHeight="1">
      <c r="A169" s="42"/>
      <c r="B169" s="43"/>
      <c r="C169" s="208" t="s">
        <v>21</v>
      </c>
      <c r="D169" s="208" t="s">
        <v>131</v>
      </c>
      <c r="E169" s="209" t="s">
        <v>214</v>
      </c>
      <c r="F169" s="210" t="s">
        <v>215</v>
      </c>
      <c r="G169" s="211" t="s">
        <v>134</v>
      </c>
      <c r="H169" s="212">
        <v>5.163</v>
      </c>
      <c r="I169" s="213"/>
      <c r="J169" s="214">
        <f>ROUND(I169*H169,2)</f>
        <v>0</v>
      </c>
      <c r="K169" s="210" t="s">
        <v>135</v>
      </c>
      <c r="L169" s="48"/>
      <c r="M169" s="215" t="s">
        <v>32</v>
      </c>
      <c r="N169" s="216" t="s">
        <v>49</v>
      </c>
      <c r="O169" s="88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R169" s="219" t="s">
        <v>136</v>
      </c>
      <c r="AT169" s="219" t="s">
        <v>131</v>
      </c>
      <c r="AU169" s="219" t="s">
        <v>137</v>
      </c>
      <c r="AY169" s="20" t="s">
        <v>128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20" t="s">
        <v>137</v>
      </c>
      <c r="BK169" s="220">
        <f>ROUND(I169*H169,2)</f>
        <v>0</v>
      </c>
      <c r="BL169" s="20" t="s">
        <v>136</v>
      </c>
      <c r="BM169" s="219" t="s">
        <v>216</v>
      </c>
    </row>
    <row r="170" spans="1:47" s="2" customFormat="1" ht="12">
      <c r="A170" s="42"/>
      <c r="B170" s="43"/>
      <c r="C170" s="44"/>
      <c r="D170" s="221" t="s">
        <v>139</v>
      </c>
      <c r="E170" s="44"/>
      <c r="F170" s="222" t="s">
        <v>217</v>
      </c>
      <c r="G170" s="44"/>
      <c r="H170" s="44"/>
      <c r="I170" s="223"/>
      <c r="J170" s="44"/>
      <c r="K170" s="44"/>
      <c r="L170" s="48"/>
      <c r="M170" s="224"/>
      <c r="N170" s="225"/>
      <c r="O170" s="88"/>
      <c r="P170" s="88"/>
      <c r="Q170" s="88"/>
      <c r="R170" s="88"/>
      <c r="S170" s="88"/>
      <c r="T170" s="89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T170" s="20" t="s">
        <v>139</v>
      </c>
      <c r="AU170" s="20" t="s">
        <v>137</v>
      </c>
    </row>
    <row r="171" spans="1:47" s="2" customFormat="1" ht="12">
      <c r="A171" s="42"/>
      <c r="B171" s="43"/>
      <c r="C171" s="44"/>
      <c r="D171" s="226" t="s">
        <v>141</v>
      </c>
      <c r="E171" s="44"/>
      <c r="F171" s="227" t="s">
        <v>218</v>
      </c>
      <c r="G171" s="44"/>
      <c r="H171" s="44"/>
      <c r="I171" s="223"/>
      <c r="J171" s="44"/>
      <c r="K171" s="44"/>
      <c r="L171" s="48"/>
      <c r="M171" s="224"/>
      <c r="N171" s="225"/>
      <c r="O171" s="88"/>
      <c r="P171" s="88"/>
      <c r="Q171" s="88"/>
      <c r="R171" s="88"/>
      <c r="S171" s="88"/>
      <c r="T171" s="89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T171" s="20" t="s">
        <v>141</v>
      </c>
      <c r="AU171" s="20" t="s">
        <v>137</v>
      </c>
    </row>
    <row r="172" spans="1:51" s="15" customFormat="1" ht="12">
      <c r="A172" s="15"/>
      <c r="B172" s="250"/>
      <c r="C172" s="251"/>
      <c r="D172" s="221" t="s">
        <v>143</v>
      </c>
      <c r="E172" s="252" t="s">
        <v>32</v>
      </c>
      <c r="F172" s="253" t="s">
        <v>165</v>
      </c>
      <c r="G172" s="251"/>
      <c r="H172" s="252" t="s">
        <v>32</v>
      </c>
      <c r="I172" s="254"/>
      <c r="J172" s="251"/>
      <c r="K172" s="251"/>
      <c r="L172" s="255"/>
      <c r="M172" s="256"/>
      <c r="N172" s="257"/>
      <c r="O172" s="257"/>
      <c r="P172" s="257"/>
      <c r="Q172" s="257"/>
      <c r="R172" s="257"/>
      <c r="S172" s="257"/>
      <c r="T172" s="258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9" t="s">
        <v>143</v>
      </c>
      <c r="AU172" s="259" t="s">
        <v>137</v>
      </c>
      <c r="AV172" s="15" t="s">
        <v>85</v>
      </c>
      <c r="AW172" s="15" t="s">
        <v>39</v>
      </c>
      <c r="AX172" s="15" t="s">
        <v>77</v>
      </c>
      <c r="AY172" s="259" t="s">
        <v>128</v>
      </c>
    </row>
    <row r="173" spans="1:51" s="13" customFormat="1" ht="12">
      <c r="A173" s="13"/>
      <c r="B173" s="228"/>
      <c r="C173" s="229"/>
      <c r="D173" s="221" t="s">
        <v>143</v>
      </c>
      <c r="E173" s="230" t="s">
        <v>32</v>
      </c>
      <c r="F173" s="231" t="s">
        <v>166</v>
      </c>
      <c r="G173" s="229"/>
      <c r="H173" s="232">
        <v>60.45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8" t="s">
        <v>143</v>
      </c>
      <c r="AU173" s="238" t="s">
        <v>137</v>
      </c>
      <c r="AV173" s="13" t="s">
        <v>137</v>
      </c>
      <c r="AW173" s="13" t="s">
        <v>39</v>
      </c>
      <c r="AX173" s="13" t="s">
        <v>77</v>
      </c>
      <c r="AY173" s="238" t="s">
        <v>128</v>
      </c>
    </row>
    <row r="174" spans="1:51" s="16" customFormat="1" ht="12">
      <c r="A174" s="16"/>
      <c r="B174" s="260"/>
      <c r="C174" s="261"/>
      <c r="D174" s="221" t="s">
        <v>143</v>
      </c>
      <c r="E174" s="262" t="s">
        <v>32</v>
      </c>
      <c r="F174" s="263" t="s">
        <v>167</v>
      </c>
      <c r="G174" s="261"/>
      <c r="H174" s="264">
        <v>60.45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70" t="s">
        <v>143</v>
      </c>
      <c r="AU174" s="270" t="s">
        <v>137</v>
      </c>
      <c r="AV174" s="16" t="s">
        <v>152</v>
      </c>
      <c r="AW174" s="16" t="s">
        <v>39</v>
      </c>
      <c r="AX174" s="16" t="s">
        <v>77</v>
      </c>
      <c r="AY174" s="270" t="s">
        <v>128</v>
      </c>
    </row>
    <row r="175" spans="1:51" s="15" customFormat="1" ht="12">
      <c r="A175" s="15"/>
      <c r="B175" s="250"/>
      <c r="C175" s="251"/>
      <c r="D175" s="221" t="s">
        <v>143</v>
      </c>
      <c r="E175" s="252" t="s">
        <v>32</v>
      </c>
      <c r="F175" s="253" t="s">
        <v>168</v>
      </c>
      <c r="G175" s="251"/>
      <c r="H175" s="252" t="s">
        <v>32</v>
      </c>
      <c r="I175" s="254"/>
      <c r="J175" s="251"/>
      <c r="K175" s="251"/>
      <c r="L175" s="255"/>
      <c r="M175" s="256"/>
      <c r="N175" s="257"/>
      <c r="O175" s="257"/>
      <c r="P175" s="257"/>
      <c r="Q175" s="257"/>
      <c r="R175" s="257"/>
      <c r="S175" s="257"/>
      <c r="T175" s="258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9" t="s">
        <v>143</v>
      </c>
      <c r="AU175" s="259" t="s">
        <v>137</v>
      </c>
      <c r="AV175" s="15" t="s">
        <v>85</v>
      </c>
      <c r="AW175" s="15" t="s">
        <v>39</v>
      </c>
      <c r="AX175" s="15" t="s">
        <v>77</v>
      </c>
      <c r="AY175" s="259" t="s">
        <v>128</v>
      </c>
    </row>
    <row r="176" spans="1:51" s="13" customFormat="1" ht="12">
      <c r="A176" s="13"/>
      <c r="B176" s="228"/>
      <c r="C176" s="229"/>
      <c r="D176" s="221" t="s">
        <v>143</v>
      </c>
      <c r="E176" s="230" t="s">
        <v>32</v>
      </c>
      <c r="F176" s="231" t="s">
        <v>169</v>
      </c>
      <c r="G176" s="229"/>
      <c r="H176" s="232">
        <v>-1.854</v>
      </c>
      <c r="I176" s="233"/>
      <c r="J176" s="229"/>
      <c r="K176" s="229"/>
      <c r="L176" s="234"/>
      <c r="M176" s="235"/>
      <c r="N176" s="236"/>
      <c r="O176" s="236"/>
      <c r="P176" s="236"/>
      <c r="Q176" s="236"/>
      <c r="R176" s="236"/>
      <c r="S176" s="236"/>
      <c r="T176" s="23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8" t="s">
        <v>143</v>
      </c>
      <c r="AU176" s="238" t="s">
        <v>137</v>
      </c>
      <c r="AV176" s="13" t="s">
        <v>137</v>
      </c>
      <c r="AW176" s="13" t="s">
        <v>39</v>
      </c>
      <c r="AX176" s="13" t="s">
        <v>77</v>
      </c>
      <c r="AY176" s="238" t="s">
        <v>128</v>
      </c>
    </row>
    <row r="177" spans="1:51" s="13" customFormat="1" ht="12">
      <c r="A177" s="13"/>
      <c r="B177" s="228"/>
      <c r="C177" s="229"/>
      <c r="D177" s="221" t="s">
        <v>143</v>
      </c>
      <c r="E177" s="230" t="s">
        <v>32</v>
      </c>
      <c r="F177" s="231" t="s">
        <v>170</v>
      </c>
      <c r="G177" s="229"/>
      <c r="H177" s="232">
        <v>-4.554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8" t="s">
        <v>143</v>
      </c>
      <c r="AU177" s="238" t="s">
        <v>137</v>
      </c>
      <c r="AV177" s="13" t="s">
        <v>137</v>
      </c>
      <c r="AW177" s="13" t="s">
        <v>39</v>
      </c>
      <c r="AX177" s="13" t="s">
        <v>77</v>
      </c>
      <c r="AY177" s="238" t="s">
        <v>128</v>
      </c>
    </row>
    <row r="178" spans="1:51" s="13" customFormat="1" ht="12">
      <c r="A178" s="13"/>
      <c r="B178" s="228"/>
      <c r="C178" s="229"/>
      <c r="D178" s="221" t="s">
        <v>143</v>
      </c>
      <c r="E178" s="230" t="s">
        <v>32</v>
      </c>
      <c r="F178" s="231" t="s">
        <v>171</v>
      </c>
      <c r="G178" s="229"/>
      <c r="H178" s="232">
        <v>-2.415</v>
      </c>
      <c r="I178" s="233"/>
      <c r="J178" s="229"/>
      <c r="K178" s="229"/>
      <c r="L178" s="234"/>
      <c r="M178" s="235"/>
      <c r="N178" s="236"/>
      <c r="O178" s="236"/>
      <c r="P178" s="236"/>
      <c r="Q178" s="236"/>
      <c r="R178" s="236"/>
      <c r="S178" s="236"/>
      <c r="T178" s="23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8" t="s">
        <v>143</v>
      </c>
      <c r="AU178" s="238" t="s">
        <v>137</v>
      </c>
      <c r="AV178" s="13" t="s">
        <v>137</v>
      </c>
      <c r="AW178" s="13" t="s">
        <v>39</v>
      </c>
      <c r="AX178" s="13" t="s">
        <v>77</v>
      </c>
      <c r="AY178" s="238" t="s">
        <v>128</v>
      </c>
    </row>
    <row r="179" spans="1:51" s="16" customFormat="1" ht="12">
      <c r="A179" s="16"/>
      <c r="B179" s="260"/>
      <c r="C179" s="261"/>
      <c r="D179" s="221" t="s">
        <v>143</v>
      </c>
      <c r="E179" s="262" t="s">
        <v>32</v>
      </c>
      <c r="F179" s="263" t="s">
        <v>167</v>
      </c>
      <c r="G179" s="261"/>
      <c r="H179" s="264">
        <v>-8.823</v>
      </c>
      <c r="I179" s="265"/>
      <c r="J179" s="261"/>
      <c r="K179" s="261"/>
      <c r="L179" s="266"/>
      <c r="M179" s="267"/>
      <c r="N179" s="268"/>
      <c r="O179" s="268"/>
      <c r="P179" s="268"/>
      <c r="Q179" s="268"/>
      <c r="R179" s="268"/>
      <c r="S179" s="268"/>
      <c r="T179" s="269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T179" s="270" t="s">
        <v>143</v>
      </c>
      <c r="AU179" s="270" t="s">
        <v>137</v>
      </c>
      <c r="AV179" s="16" t="s">
        <v>152</v>
      </c>
      <c r="AW179" s="16" t="s">
        <v>39</v>
      </c>
      <c r="AX179" s="16" t="s">
        <v>77</v>
      </c>
      <c r="AY179" s="270" t="s">
        <v>128</v>
      </c>
    </row>
    <row r="180" spans="1:51" s="14" customFormat="1" ht="12">
      <c r="A180" s="14"/>
      <c r="B180" s="239"/>
      <c r="C180" s="240"/>
      <c r="D180" s="221" t="s">
        <v>143</v>
      </c>
      <c r="E180" s="241" t="s">
        <v>32</v>
      </c>
      <c r="F180" s="242" t="s">
        <v>145</v>
      </c>
      <c r="G180" s="240"/>
      <c r="H180" s="243">
        <v>51.627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9" t="s">
        <v>143</v>
      </c>
      <c r="AU180" s="249" t="s">
        <v>137</v>
      </c>
      <c r="AV180" s="14" t="s">
        <v>136</v>
      </c>
      <c r="AW180" s="14" t="s">
        <v>39</v>
      </c>
      <c r="AX180" s="14" t="s">
        <v>85</v>
      </c>
      <c r="AY180" s="249" t="s">
        <v>128</v>
      </c>
    </row>
    <row r="181" spans="1:51" s="13" customFormat="1" ht="12">
      <c r="A181" s="13"/>
      <c r="B181" s="228"/>
      <c r="C181" s="229"/>
      <c r="D181" s="221" t="s">
        <v>143</v>
      </c>
      <c r="E181" s="229"/>
      <c r="F181" s="231" t="s">
        <v>219</v>
      </c>
      <c r="G181" s="229"/>
      <c r="H181" s="232">
        <v>5.163</v>
      </c>
      <c r="I181" s="233"/>
      <c r="J181" s="229"/>
      <c r="K181" s="229"/>
      <c r="L181" s="234"/>
      <c r="M181" s="235"/>
      <c r="N181" s="236"/>
      <c r="O181" s="236"/>
      <c r="P181" s="236"/>
      <c r="Q181" s="236"/>
      <c r="R181" s="236"/>
      <c r="S181" s="236"/>
      <c r="T181" s="23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8" t="s">
        <v>143</v>
      </c>
      <c r="AU181" s="238" t="s">
        <v>137</v>
      </c>
      <c r="AV181" s="13" t="s">
        <v>137</v>
      </c>
      <c r="AW181" s="13" t="s">
        <v>4</v>
      </c>
      <c r="AX181" s="13" t="s">
        <v>85</v>
      </c>
      <c r="AY181" s="238" t="s">
        <v>128</v>
      </c>
    </row>
    <row r="182" spans="1:63" s="12" customFormat="1" ht="22.8" customHeight="1">
      <c r="A182" s="12"/>
      <c r="B182" s="192"/>
      <c r="C182" s="193"/>
      <c r="D182" s="194" t="s">
        <v>76</v>
      </c>
      <c r="E182" s="206" t="s">
        <v>201</v>
      </c>
      <c r="F182" s="206" t="s">
        <v>220</v>
      </c>
      <c r="G182" s="193"/>
      <c r="H182" s="193"/>
      <c r="I182" s="196"/>
      <c r="J182" s="207">
        <f>BK182</f>
        <v>0</v>
      </c>
      <c r="K182" s="193"/>
      <c r="L182" s="198"/>
      <c r="M182" s="199"/>
      <c r="N182" s="200"/>
      <c r="O182" s="200"/>
      <c r="P182" s="201">
        <f>SUM(P183:P249)</f>
        <v>0</v>
      </c>
      <c r="Q182" s="200"/>
      <c r="R182" s="201">
        <f>SUM(R183:R249)</f>
        <v>0.00055125</v>
      </c>
      <c r="S182" s="200"/>
      <c r="T182" s="202">
        <f>SUM(T183:T249)</f>
        <v>0.8463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3" t="s">
        <v>85</v>
      </c>
      <c r="AT182" s="204" t="s">
        <v>76</v>
      </c>
      <c r="AU182" s="204" t="s">
        <v>85</v>
      </c>
      <c r="AY182" s="203" t="s">
        <v>128</v>
      </c>
      <c r="BK182" s="205">
        <f>SUM(BK183:BK249)</f>
        <v>0</v>
      </c>
    </row>
    <row r="183" spans="1:65" s="2" customFormat="1" ht="21.75" customHeight="1">
      <c r="A183" s="42"/>
      <c r="B183" s="43"/>
      <c r="C183" s="208" t="s">
        <v>8</v>
      </c>
      <c r="D183" s="208" t="s">
        <v>131</v>
      </c>
      <c r="E183" s="209" t="s">
        <v>221</v>
      </c>
      <c r="F183" s="210" t="s">
        <v>222</v>
      </c>
      <c r="G183" s="211" t="s">
        <v>134</v>
      </c>
      <c r="H183" s="212">
        <v>63.473</v>
      </c>
      <c r="I183" s="213"/>
      <c r="J183" s="214">
        <f>ROUND(I183*H183,2)</f>
        <v>0</v>
      </c>
      <c r="K183" s="210" t="s">
        <v>135</v>
      </c>
      <c r="L183" s="48"/>
      <c r="M183" s="215" t="s">
        <v>32</v>
      </c>
      <c r="N183" s="216" t="s">
        <v>49</v>
      </c>
      <c r="O183" s="88"/>
      <c r="P183" s="217">
        <f>O183*H183</f>
        <v>0</v>
      </c>
      <c r="Q183" s="217">
        <v>0</v>
      </c>
      <c r="R183" s="217">
        <f>Q183*H183</f>
        <v>0</v>
      </c>
      <c r="S183" s="217">
        <v>0</v>
      </c>
      <c r="T183" s="218">
        <f>S183*H183</f>
        <v>0</v>
      </c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R183" s="219" t="s">
        <v>136</v>
      </c>
      <c r="AT183" s="219" t="s">
        <v>131</v>
      </c>
      <c r="AU183" s="219" t="s">
        <v>137</v>
      </c>
      <c r="AY183" s="20" t="s">
        <v>128</v>
      </c>
      <c r="BE183" s="220">
        <f>IF(N183="základní",J183,0)</f>
        <v>0</v>
      </c>
      <c r="BF183" s="220">
        <f>IF(N183="snížená",J183,0)</f>
        <v>0</v>
      </c>
      <c r="BG183" s="220">
        <f>IF(N183="zákl. přenesená",J183,0)</f>
        <v>0</v>
      </c>
      <c r="BH183" s="220">
        <f>IF(N183="sníž. přenesená",J183,0)</f>
        <v>0</v>
      </c>
      <c r="BI183" s="220">
        <f>IF(N183="nulová",J183,0)</f>
        <v>0</v>
      </c>
      <c r="BJ183" s="20" t="s">
        <v>137</v>
      </c>
      <c r="BK183" s="220">
        <f>ROUND(I183*H183,2)</f>
        <v>0</v>
      </c>
      <c r="BL183" s="20" t="s">
        <v>136</v>
      </c>
      <c r="BM183" s="219" t="s">
        <v>223</v>
      </c>
    </row>
    <row r="184" spans="1:47" s="2" customFormat="1" ht="12">
      <c r="A184" s="42"/>
      <c r="B184" s="43"/>
      <c r="C184" s="44"/>
      <c r="D184" s="221" t="s">
        <v>139</v>
      </c>
      <c r="E184" s="44"/>
      <c r="F184" s="222" t="s">
        <v>224</v>
      </c>
      <c r="G184" s="44"/>
      <c r="H184" s="44"/>
      <c r="I184" s="223"/>
      <c r="J184" s="44"/>
      <c r="K184" s="44"/>
      <c r="L184" s="48"/>
      <c r="M184" s="224"/>
      <c r="N184" s="225"/>
      <c r="O184" s="88"/>
      <c r="P184" s="88"/>
      <c r="Q184" s="88"/>
      <c r="R184" s="88"/>
      <c r="S184" s="88"/>
      <c r="T184" s="89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T184" s="20" t="s">
        <v>139</v>
      </c>
      <c r="AU184" s="20" t="s">
        <v>137</v>
      </c>
    </row>
    <row r="185" spans="1:47" s="2" customFormat="1" ht="12">
      <c r="A185" s="42"/>
      <c r="B185" s="43"/>
      <c r="C185" s="44"/>
      <c r="D185" s="226" t="s">
        <v>141</v>
      </c>
      <c r="E185" s="44"/>
      <c r="F185" s="227" t="s">
        <v>225</v>
      </c>
      <c r="G185" s="44"/>
      <c r="H185" s="44"/>
      <c r="I185" s="223"/>
      <c r="J185" s="44"/>
      <c r="K185" s="44"/>
      <c r="L185" s="48"/>
      <c r="M185" s="224"/>
      <c r="N185" s="225"/>
      <c r="O185" s="88"/>
      <c r="P185" s="88"/>
      <c r="Q185" s="88"/>
      <c r="R185" s="88"/>
      <c r="S185" s="88"/>
      <c r="T185" s="89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T185" s="20" t="s">
        <v>141</v>
      </c>
      <c r="AU185" s="20" t="s">
        <v>137</v>
      </c>
    </row>
    <row r="186" spans="1:51" s="13" customFormat="1" ht="12">
      <c r="A186" s="13"/>
      <c r="B186" s="228"/>
      <c r="C186" s="229"/>
      <c r="D186" s="221" t="s">
        <v>143</v>
      </c>
      <c r="E186" s="230" t="s">
        <v>32</v>
      </c>
      <c r="F186" s="231" t="s">
        <v>226</v>
      </c>
      <c r="G186" s="229"/>
      <c r="H186" s="232">
        <v>63.473</v>
      </c>
      <c r="I186" s="233"/>
      <c r="J186" s="229"/>
      <c r="K186" s="229"/>
      <c r="L186" s="234"/>
      <c r="M186" s="235"/>
      <c r="N186" s="236"/>
      <c r="O186" s="236"/>
      <c r="P186" s="236"/>
      <c r="Q186" s="236"/>
      <c r="R186" s="236"/>
      <c r="S186" s="236"/>
      <c r="T186" s="23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8" t="s">
        <v>143</v>
      </c>
      <c r="AU186" s="238" t="s">
        <v>137</v>
      </c>
      <c r="AV186" s="13" t="s">
        <v>137</v>
      </c>
      <c r="AW186" s="13" t="s">
        <v>39</v>
      </c>
      <c r="AX186" s="13" t="s">
        <v>77</v>
      </c>
      <c r="AY186" s="238" t="s">
        <v>128</v>
      </c>
    </row>
    <row r="187" spans="1:51" s="14" customFormat="1" ht="12">
      <c r="A187" s="14"/>
      <c r="B187" s="239"/>
      <c r="C187" s="240"/>
      <c r="D187" s="221" t="s">
        <v>143</v>
      </c>
      <c r="E187" s="241" t="s">
        <v>32</v>
      </c>
      <c r="F187" s="242" t="s">
        <v>145</v>
      </c>
      <c r="G187" s="240"/>
      <c r="H187" s="243">
        <v>63.473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9" t="s">
        <v>143</v>
      </c>
      <c r="AU187" s="249" t="s">
        <v>137</v>
      </c>
      <c r="AV187" s="14" t="s">
        <v>136</v>
      </c>
      <c r="AW187" s="14" t="s">
        <v>39</v>
      </c>
      <c r="AX187" s="14" t="s">
        <v>85</v>
      </c>
      <c r="AY187" s="249" t="s">
        <v>128</v>
      </c>
    </row>
    <row r="188" spans="1:65" s="2" customFormat="1" ht="21.75" customHeight="1">
      <c r="A188" s="42"/>
      <c r="B188" s="43"/>
      <c r="C188" s="208" t="s">
        <v>227</v>
      </c>
      <c r="D188" s="208" t="s">
        <v>131</v>
      </c>
      <c r="E188" s="209" t="s">
        <v>228</v>
      </c>
      <c r="F188" s="210" t="s">
        <v>229</v>
      </c>
      <c r="G188" s="211" t="s">
        <v>134</v>
      </c>
      <c r="H188" s="212">
        <v>7616.76</v>
      </c>
      <c r="I188" s="213"/>
      <c r="J188" s="214">
        <f>ROUND(I188*H188,2)</f>
        <v>0</v>
      </c>
      <c r="K188" s="210" t="s">
        <v>135</v>
      </c>
      <c r="L188" s="48"/>
      <c r="M188" s="215" t="s">
        <v>32</v>
      </c>
      <c r="N188" s="216" t="s">
        <v>49</v>
      </c>
      <c r="O188" s="88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R188" s="219" t="s">
        <v>136</v>
      </c>
      <c r="AT188" s="219" t="s">
        <v>131</v>
      </c>
      <c r="AU188" s="219" t="s">
        <v>137</v>
      </c>
      <c r="AY188" s="20" t="s">
        <v>128</v>
      </c>
      <c r="BE188" s="220">
        <f>IF(N188="základní",J188,0)</f>
        <v>0</v>
      </c>
      <c r="BF188" s="220">
        <f>IF(N188="snížená",J188,0)</f>
        <v>0</v>
      </c>
      <c r="BG188" s="220">
        <f>IF(N188="zákl. přenesená",J188,0)</f>
        <v>0</v>
      </c>
      <c r="BH188" s="220">
        <f>IF(N188="sníž. přenesená",J188,0)</f>
        <v>0</v>
      </c>
      <c r="BI188" s="220">
        <f>IF(N188="nulová",J188,0)</f>
        <v>0</v>
      </c>
      <c r="BJ188" s="20" t="s">
        <v>137</v>
      </c>
      <c r="BK188" s="220">
        <f>ROUND(I188*H188,2)</f>
        <v>0</v>
      </c>
      <c r="BL188" s="20" t="s">
        <v>136</v>
      </c>
      <c r="BM188" s="219" t="s">
        <v>230</v>
      </c>
    </row>
    <row r="189" spans="1:47" s="2" customFormat="1" ht="12">
      <c r="A189" s="42"/>
      <c r="B189" s="43"/>
      <c r="C189" s="44"/>
      <c r="D189" s="221" t="s">
        <v>139</v>
      </c>
      <c r="E189" s="44"/>
      <c r="F189" s="222" t="s">
        <v>231</v>
      </c>
      <c r="G189" s="44"/>
      <c r="H189" s="44"/>
      <c r="I189" s="223"/>
      <c r="J189" s="44"/>
      <c r="K189" s="44"/>
      <c r="L189" s="48"/>
      <c r="M189" s="224"/>
      <c r="N189" s="225"/>
      <c r="O189" s="88"/>
      <c r="P189" s="88"/>
      <c r="Q189" s="88"/>
      <c r="R189" s="88"/>
      <c r="S189" s="88"/>
      <c r="T189" s="89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T189" s="20" t="s">
        <v>139</v>
      </c>
      <c r="AU189" s="20" t="s">
        <v>137</v>
      </c>
    </row>
    <row r="190" spans="1:47" s="2" customFormat="1" ht="12">
      <c r="A190" s="42"/>
      <c r="B190" s="43"/>
      <c r="C190" s="44"/>
      <c r="D190" s="226" t="s">
        <v>141</v>
      </c>
      <c r="E190" s="44"/>
      <c r="F190" s="227" t="s">
        <v>232</v>
      </c>
      <c r="G190" s="44"/>
      <c r="H190" s="44"/>
      <c r="I190" s="223"/>
      <c r="J190" s="44"/>
      <c r="K190" s="44"/>
      <c r="L190" s="48"/>
      <c r="M190" s="224"/>
      <c r="N190" s="225"/>
      <c r="O190" s="88"/>
      <c r="P190" s="88"/>
      <c r="Q190" s="88"/>
      <c r="R190" s="88"/>
      <c r="S190" s="88"/>
      <c r="T190" s="89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T190" s="20" t="s">
        <v>141</v>
      </c>
      <c r="AU190" s="20" t="s">
        <v>137</v>
      </c>
    </row>
    <row r="191" spans="1:51" s="13" customFormat="1" ht="12">
      <c r="A191" s="13"/>
      <c r="B191" s="228"/>
      <c r="C191" s="229"/>
      <c r="D191" s="221" t="s">
        <v>143</v>
      </c>
      <c r="E191" s="230" t="s">
        <v>32</v>
      </c>
      <c r="F191" s="231" t="s">
        <v>226</v>
      </c>
      <c r="G191" s="229"/>
      <c r="H191" s="232">
        <v>63.473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8" t="s">
        <v>143</v>
      </c>
      <c r="AU191" s="238" t="s">
        <v>137</v>
      </c>
      <c r="AV191" s="13" t="s">
        <v>137</v>
      </c>
      <c r="AW191" s="13" t="s">
        <v>39</v>
      </c>
      <c r="AX191" s="13" t="s">
        <v>77</v>
      </c>
      <c r="AY191" s="238" t="s">
        <v>128</v>
      </c>
    </row>
    <row r="192" spans="1:51" s="14" customFormat="1" ht="12">
      <c r="A192" s="14"/>
      <c r="B192" s="239"/>
      <c r="C192" s="240"/>
      <c r="D192" s="221" t="s">
        <v>143</v>
      </c>
      <c r="E192" s="241" t="s">
        <v>32</v>
      </c>
      <c r="F192" s="242" t="s">
        <v>145</v>
      </c>
      <c r="G192" s="240"/>
      <c r="H192" s="243">
        <v>63.473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9" t="s">
        <v>143</v>
      </c>
      <c r="AU192" s="249" t="s">
        <v>137</v>
      </c>
      <c r="AV192" s="14" t="s">
        <v>136</v>
      </c>
      <c r="AW192" s="14" t="s">
        <v>39</v>
      </c>
      <c r="AX192" s="14" t="s">
        <v>85</v>
      </c>
      <c r="AY192" s="249" t="s">
        <v>128</v>
      </c>
    </row>
    <row r="193" spans="1:51" s="13" customFormat="1" ht="12">
      <c r="A193" s="13"/>
      <c r="B193" s="228"/>
      <c r="C193" s="229"/>
      <c r="D193" s="221" t="s">
        <v>143</v>
      </c>
      <c r="E193" s="229"/>
      <c r="F193" s="231" t="s">
        <v>233</v>
      </c>
      <c r="G193" s="229"/>
      <c r="H193" s="232">
        <v>7616.76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8" t="s">
        <v>143</v>
      </c>
      <c r="AU193" s="238" t="s">
        <v>137</v>
      </c>
      <c r="AV193" s="13" t="s">
        <v>137</v>
      </c>
      <c r="AW193" s="13" t="s">
        <v>4</v>
      </c>
      <c r="AX193" s="13" t="s">
        <v>85</v>
      </c>
      <c r="AY193" s="238" t="s">
        <v>128</v>
      </c>
    </row>
    <row r="194" spans="1:65" s="2" customFormat="1" ht="21.75" customHeight="1">
      <c r="A194" s="42"/>
      <c r="B194" s="43"/>
      <c r="C194" s="208" t="s">
        <v>234</v>
      </c>
      <c r="D194" s="208" t="s">
        <v>131</v>
      </c>
      <c r="E194" s="209" t="s">
        <v>235</v>
      </c>
      <c r="F194" s="210" t="s">
        <v>236</v>
      </c>
      <c r="G194" s="211" t="s">
        <v>134</v>
      </c>
      <c r="H194" s="212">
        <v>63.473</v>
      </c>
      <c r="I194" s="213"/>
      <c r="J194" s="214">
        <f>ROUND(I194*H194,2)</f>
        <v>0</v>
      </c>
      <c r="K194" s="210" t="s">
        <v>135</v>
      </c>
      <c r="L194" s="48"/>
      <c r="M194" s="215" t="s">
        <v>32</v>
      </c>
      <c r="N194" s="216" t="s">
        <v>49</v>
      </c>
      <c r="O194" s="88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R194" s="219" t="s">
        <v>136</v>
      </c>
      <c r="AT194" s="219" t="s">
        <v>131</v>
      </c>
      <c r="AU194" s="219" t="s">
        <v>137</v>
      </c>
      <c r="AY194" s="20" t="s">
        <v>128</v>
      </c>
      <c r="BE194" s="220">
        <f>IF(N194="základní",J194,0)</f>
        <v>0</v>
      </c>
      <c r="BF194" s="220">
        <f>IF(N194="snížená",J194,0)</f>
        <v>0</v>
      </c>
      <c r="BG194" s="220">
        <f>IF(N194="zákl. přenesená",J194,0)</f>
        <v>0</v>
      </c>
      <c r="BH194" s="220">
        <f>IF(N194="sníž. přenesená",J194,0)</f>
        <v>0</v>
      </c>
      <c r="BI194" s="220">
        <f>IF(N194="nulová",J194,0)</f>
        <v>0</v>
      </c>
      <c r="BJ194" s="20" t="s">
        <v>137</v>
      </c>
      <c r="BK194" s="220">
        <f>ROUND(I194*H194,2)</f>
        <v>0</v>
      </c>
      <c r="BL194" s="20" t="s">
        <v>136</v>
      </c>
      <c r="BM194" s="219" t="s">
        <v>237</v>
      </c>
    </row>
    <row r="195" spans="1:47" s="2" customFormat="1" ht="12">
      <c r="A195" s="42"/>
      <c r="B195" s="43"/>
      <c r="C195" s="44"/>
      <c r="D195" s="221" t="s">
        <v>139</v>
      </c>
      <c r="E195" s="44"/>
      <c r="F195" s="222" t="s">
        <v>238</v>
      </c>
      <c r="G195" s="44"/>
      <c r="H195" s="44"/>
      <c r="I195" s="223"/>
      <c r="J195" s="44"/>
      <c r="K195" s="44"/>
      <c r="L195" s="48"/>
      <c r="M195" s="224"/>
      <c r="N195" s="225"/>
      <c r="O195" s="88"/>
      <c r="P195" s="88"/>
      <c r="Q195" s="88"/>
      <c r="R195" s="88"/>
      <c r="S195" s="88"/>
      <c r="T195" s="89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T195" s="20" t="s">
        <v>139</v>
      </c>
      <c r="AU195" s="20" t="s">
        <v>137</v>
      </c>
    </row>
    <row r="196" spans="1:47" s="2" customFormat="1" ht="12">
      <c r="A196" s="42"/>
      <c r="B196" s="43"/>
      <c r="C196" s="44"/>
      <c r="D196" s="226" t="s">
        <v>141</v>
      </c>
      <c r="E196" s="44"/>
      <c r="F196" s="227" t="s">
        <v>239</v>
      </c>
      <c r="G196" s="44"/>
      <c r="H196" s="44"/>
      <c r="I196" s="223"/>
      <c r="J196" s="44"/>
      <c r="K196" s="44"/>
      <c r="L196" s="48"/>
      <c r="M196" s="224"/>
      <c r="N196" s="225"/>
      <c r="O196" s="88"/>
      <c r="P196" s="88"/>
      <c r="Q196" s="88"/>
      <c r="R196" s="88"/>
      <c r="S196" s="88"/>
      <c r="T196" s="89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T196" s="20" t="s">
        <v>141</v>
      </c>
      <c r="AU196" s="20" t="s">
        <v>137</v>
      </c>
    </row>
    <row r="197" spans="1:51" s="13" customFormat="1" ht="12">
      <c r="A197" s="13"/>
      <c r="B197" s="228"/>
      <c r="C197" s="229"/>
      <c r="D197" s="221" t="s">
        <v>143</v>
      </c>
      <c r="E197" s="230" t="s">
        <v>32</v>
      </c>
      <c r="F197" s="231" t="s">
        <v>226</v>
      </c>
      <c r="G197" s="229"/>
      <c r="H197" s="232">
        <v>63.473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8" t="s">
        <v>143</v>
      </c>
      <c r="AU197" s="238" t="s">
        <v>137</v>
      </c>
      <c r="AV197" s="13" t="s">
        <v>137</v>
      </c>
      <c r="AW197" s="13" t="s">
        <v>39</v>
      </c>
      <c r="AX197" s="13" t="s">
        <v>77</v>
      </c>
      <c r="AY197" s="238" t="s">
        <v>128</v>
      </c>
    </row>
    <row r="198" spans="1:51" s="14" customFormat="1" ht="12">
      <c r="A198" s="14"/>
      <c r="B198" s="239"/>
      <c r="C198" s="240"/>
      <c r="D198" s="221" t="s">
        <v>143</v>
      </c>
      <c r="E198" s="241" t="s">
        <v>32</v>
      </c>
      <c r="F198" s="242" t="s">
        <v>145</v>
      </c>
      <c r="G198" s="240"/>
      <c r="H198" s="243">
        <v>63.473</v>
      </c>
      <c r="I198" s="244"/>
      <c r="J198" s="240"/>
      <c r="K198" s="240"/>
      <c r="L198" s="245"/>
      <c r="M198" s="246"/>
      <c r="N198" s="247"/>
      <c r="O198" s="247"/>
      <c r="P198" s="247"/>
      <c r="Q198" s="247"/>
      <c r="R198" s="247"/>
      <c r="S198" s="247"/>
      <c r="T198" s="24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9" t="s">
        <v>143</v>
      </c>
      <c r="AU198" s="249" t="s">
        <v>137</v>
      </c>
      <c r="AV198" s="14" t="s">
        <v>136</v>
      </c>
      <c r="AW198" s="14" t="s">
        <v>39</v>
      </c>
      <c r="AX198" s="14" t="s">
        <v>85</v>
      </c>
      <c r="AY198" s="249" t="s">
        <v>128</v>
      </c>
    </row>
    <row r="199" spans="1:65" s="2" customFormat="1" ht="16.5" customHeight="1">
      <c r="A199" s="42"/>
      <c r="B199" s="43"/>
      <c r="C199" s="208" t="s">
        <v>240</v>
      </c>
      <c r="D199" s="208" t="s">
        <v>131</v>
      </c>
      <c r="E199" s="209" t="s">
        <v>241</v>
      </c>
      <c r="F199" s="210" t="s">
        <v>242</v>
      </c>
      <c r="G199" s="211" t="s">
        <v>134</v>
      </c>
      <c r="H199" s="212">
        <v>63.473</v>
      </c>
      <c r="I199" s="213"/>
      <c r="J199" s="214">
        <f>ROUND(I199*H199,2)</f>
        <v>0</v>
      </c>
      <c r="K199" s="210" t="s">
        <v>135</v>
      </c>
      <c r="L199" s="48"/>
      <c r="M199" s="215" t="s">
        <v>32</v>
      </c>
      <c r="N199" s="216" t="s">
        <v>49</v>
      </c>
      <c r="O199" s="88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R199" s="219" t="s">
        <v>136</v>
      </c>
      <c r="AT199" s="219" t="s">
        <v>131</v>
      </c>
      <c r="AU199" s="219" t="s">
        <v>137</v>
      </c>
      <c r="AY199" s="20" t="s">
        <v>128</v>
      </c>
      <c r="BE199" s="220">
        <f>IF(N199="základní",J199,0)</f>
        <v>0</v>
      </c>
      <c r="BF199" s="220">
        <f>IF(N199="snížená",J199,0)</f>
        <v>0</v>
      </c>
      <c r="BG199" s="220">
        <f>IF(N199="zákl. přenesená",J199,0)</f>
        <v>0</v>
      </c>
      <c r="BH199" s="220">
        <f>IF(N199="sníž. přenesená",J199,0)</f>
        <v>0</v>
      </c>
      <c r="BI199" s="220">
        <f>IF(N199="nulová",J199,0)</f>
        <v>0</v>
      </c>
      <c r="BJ199" s="20" t="s">
        <v>137</v>
      </c>
      <c r="BK199" s="220">
        <f>ROUND(I199*H199,2)</f>
        <v>0</v>
      </c>
      <c r="BL199" s="20" t="s">
        <v>136</v>
      </c>
      <c r="BM199" s="219" t="s">
        <v>243</v>
      </c>
    </row>
    <row r="200" spans="1:47" s="2" customFormat="1" ht="12">
      <c r="A200" s="42"/>
      <c r="B200" s="43"/>
      <c r="C200" s="44"/>
      <c r="D200" s="221" t="s">
        <v>139</v>
      </c>
      <c r="E200" s="44"/>
      <c r="F200" s="222" t="s">
        <v>244</v>
      </c>
      <c r="G200" s="44"/>
      <c r="H200" s="44"/>
      <c r="I200" s="223"/>
      <c r="J200" s="44"/>
      <c r="K200" s="44"/>
      <c r="L200" s="48"/>
      <c r="M200" s="224"/>
      <c r="N200" s="225"/>
      <c r="O200" s="88"/>
      <c r="P200" s="88"/>
      <c r="Q200" s="88"/>
      <c r="R200" s="88"/>
      <c r="S200" s="88"/>
      <c r="T200" s="89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T200" s="20" t="s">
        <v>139</v>
      </c>
      <c r="AU200" s="20" t="s">
        <v>137</v>
      </c>
    </row>
    <row r="201" spans="1:47" s="2" customFormat="1" ht="12">
      <c r="A201" s="42"/>
      <c r="B201" s="43"/>
      <c r="C201" s="44"/>
      <c r="D201" s="226" t="s">
        <v>141</v>
      </c>
      <c r="E201" s="44"/>
      <c r="F201" s="227" t="s">
        <v>245</v>
      </c>
      <c r="G201" s="44"/>
      <c r="H201" s="44"/>
      <c r="I201" s="223"/>
      <c r="J201" s="44"/>
      <c r="K201" s="44"/>
      <c r="L201" s="48"/>
      <c r="M201" s="224"/>
      <c r="N201" s="225"/>
      <c r="O201" s="88"/>
      <c r="P201" s="88"/>
      <c r="Q201" s="88"/>
      <c r="R201" s="88"/>
      <c r="S201" s="88"/>
      <c r="T201" s="89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T201" s="20" t="s">
        <v>141</v>
      </c>
      <c r="AU201" s="20" t="s">
        <v>137</v>
      </c>
    </row>
    <row r="202" spans="1:51" s="13" customFormat="1" ht="12">
      <c r="A202" s="13"/>
      <c r="B202" s="228"/>
      <c r="C202" s="229"/>
      <c r="D202" s="221" t="s">
        <v>143</v>
      </c>
      <c r="E202" s="230" t="s">
        <v>32</v>
      </c>
      <c r="F202" s="231" t="s">
        <v>226</v>
      </c>
      <c r="G202" s="229"/>
      <c r="H202" s="232">
        <v>63.473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8" t="s">
        <v>143</v>
      </c>
      <c r="AU202" s="238" t="s">
        <v>137</v>
      </c>
      <c r="AV202" s="13" t="s">
        <v>137</v>
      </c>
      <c r="AW202" s="13" t="s">
        <v>39</v>
      </c>
      <c r="AX202" s="13" t="s">
        <v>77</v>
      </c>
      <c r="AY202" s="238" t="s">
        <v>128</v>
      </c>
    </row>
    <row r="203" spans="1:51" s="14" customFormat="1" ht="12">
      <c r="A203" s="14"/>
      <c r="B203" s="239"/>
      <c r="C203" s="240"/>
      <c r="D203" s="221" t="s">
        <v>143</v>
      </c>
      <c r="E203" s="241" t="s">
        <v>32</v>
      </c>
      <c r="F203" s="242" t="s">
        <v>145</v>
      </c>
      <c r="G203" s="240"/>
      <c r="H203" s="243">
        <v>63.473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9" t="s">
        <v>143</v>
      </c>
      <c r="AU203" s="249" t="s">
        <v>137</v>
      </c>
      <c r="AV203" s="14" t="s">
        <v>136</v>
      </c>
      <c r="AW203" s="14" t="s">
        <v>39</v>
      </c>
      <c r="AX203" s="14" t="s">
        <v>85</v>
      </c>
      <c r="AY203" s="249" t="s">
        <v>128</v>
      </c>
    </row>
    <row r="204" spans="1:65" s="2" customFormat="1" ht="16.5" customHeight="1">
      <c r="A204" s="42"/>
      <c r="B204" s="43"/>
      <c r="C204" s="208" t="s">
        <v>246</v>
      </c>
      <c r="D204" s="208" t="s">
        <v>131</v>
      </c>
      <c r="E204" s="209" t="s">
        <v>247</v>
      </c>
      <c r="F204" s="210" t="s">
        <v>248</v>
      </c>
      <c r="G204" s="211" t="s">
        <v>134</v>
      </c>
      <c r="H204" s="212">
        <v>7616.76</v>
      </c>
      <c r="I204" s="213"/>
      <c r="J204" s="214">
        <f>ROUND(I204*H204,2)</f>
        <v>0</v>
      </c>
      <c r="K204" s="210" t="s">
        <v>135</v>
      </c>
      <c r="L204" s="48"/>
      <c r="M204" s="215" t="s">
        <v>32</v>
      </c>
      <c r="N204" s="216" t="s">
        <v>49</v>
      </c>
      <c r="O204" s="88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R204" s="219" t="s">
        <v>136</v>
      </c>
      <c r="AT204" s="219" t="s">
        <v>131</v>
      </c>
      <c r="AU204" s="219" t="s">
        <v>137</v>
      </c>
      <c r="AY204" s="20" t="s">
        <v>128</v>
      </c>
      <c r="BE204" s="220">
        <f>IF(N204="základní",J204,0)</f>
        <v>0</v>
      </c>
      <c r="BF204" s="220">
        <f>IF(N204="snížená",J204,0)</f>
        <v>0</v>
      </c>
      <c r="BG204" s="220">
        <f>IF(N204="zákl. přenesená",J204,0)</f>
        <v>0</v>
      </c>
      <c r="BH204" s="220">
        <f>IF(N204="sníž. přenesená",J204,0)</f>
        <v>0</v>
      </c>
      <c r="BI204" s="220">
        <f>IF(N204="nulová",J204,0)</f>
        <v>0</v>
      </c>
      <c r="BJ204" s="20" t="s">
        <v>137</v>
      </c>
      <c r="BK204" s="220">
        <f>ROUND(I204*H204,2)</f>
        <v>0</v>
      </c>
      <c r="BL204" s="20" t="s">
        <v>136</v>
      </c>
      <c r="BM204" s="219" t="s">
        <v>249</v>
      </c>
    </row>
    <row r="205" spans="1:47" s="2" customFormat="1" ht="12">
      <c r="A205" s="42"/>
      <c r="B205" s="43"/>
      <c r="C205" s="44"/>
      <c r="D205" s="221" t="s">
        <v>139</v>
      </c>
      <c r="E205" s="44"/>
      <c r="F205" s="222" t="s">
        <v>250</v>
      </c>
      <c r="G205" s="44"/>
      <c r="H205" s="44"/>
      <c r="I205" s="223"/>
      <c r="J205" s="44"/>
      <c r="K205" s="44"/>
      <c r="L205" s="48"/>
      <c r="M205" s="224"/>
      <c r="N205" s="225"/>
      <c r="O205" s="88"/>
      <c r="P205" s="88"/>
      <c r="Q205" s="88"/>
      <c r="R205" s="88"/>
      <c r="S205" s="88"/>
      <c r="T205" s="89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T205" s="20" t="s">
        <v>139</v>
      </c>
      <c r="AU205" s="20" t="s">
        <v>137</v>
      </c>
    </row>
    <row r="206" spans="1:47" s="2" customFormat="1" ht="12">
      <c r="A206" s="42"/>
      <c r="B206" s="43"/>
      <c r="C206" s="44"/>
      <c r="D206" s="226" t="s">
        <v>141</v>
      </c>
      <c r="E206" s="44"/>
      <c r="F206" s="227" t="s">
        <v>251</v>
      </c>
      <c r="G206" s="44"/>
      <c r="H206" s="44"/>
      <c r="I206" s="223"/>
      <c r="J206" s="44"/>
      <c r="K206" s="44"/>
      <c r="L206" s="48"/>
      <c r="M206" s="224"/>
      <c r="N206" s="225"/>
      <c r="O206" s="88"/>
      <c r="P206" s="88"/>
      <c r="Q206" s="88"/>
      <c r="R206" s="88"/>
      <c r="S206" s="88"/>
      <c r="T206" s="89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T206" s="20" t="s">
        <v>141</v>
      </c>
      <c r="AU206" s="20" t="s">
        <v>137</v>
      </c>
    </row>
    <row r="207" spans="1:51" s="13" customFormat="1" ht="12">
      <c r="A207" s="13"/>
      <c r="B207" s="228"/>
      <c r="C207" s="229"/>
      <c r="D207" s="221" t="s">
        <v>143</v>
      </c>
      <c r="E207" s="230" t="s">
        <v>32</v>
      </c>
      <c r="F207" s="231" t="s">
        <v>226</v>
      </c>
      <c r="G207" s="229"/>
      <c r="H207" s="232">
        <v>63.473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8" t="s">
        <v>143</v>
      </c>
      <c r="AU207" s="238" t="s">
        <v>137</v>
      </c>
      <c r="AV207" s="13" t="s">
        <v>137</v>
      </c>
      <c r="AW207" s="13" t="s">
        <v>39</v>
      </c>
      <c r="AX207" s="13" t="s">
        <v>77</v>
      </c>
      <c r="AY207" s="238" t="s">
        <v>128</v>
      </c>
    </row>
    <row r="208" spans="1:51" s="14" customFormat="1" ht="12">
      <c r="A208" s="14"/>
      <c r="B208" s="239"/>
      <c r="C208" s="240"/>
      <c r="D208" s="221" t="s">
        <v>143</v>
      </c>
      <c r="E208" s="241" t="s">
        <v>32</v>
      </c>
      <c r="F208" s="242" t="s">
        <v>145</v>
      </c>
      <c r="G208" s="240"/>
      <c r="H208" s="243">
        <v>63.473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9" t="s">
        <v>143</v>
      </c>
      <c r="AU208" s="249" t="s">
        <v>137</v>
      </c>
      <c r="AV208" s="14" t="s">
        <v>136</v>
      </c>
      <c r="AW208" s="14" t="s">
        <v>39</v>
      </c>
      <c r="AX208" s="14" t="s">
        <v>85</v>
      </c>
      <c r="AY208" s="249" t="s">
        <v>128</v>
      </c>
    </row>
    <row r="209" spans="1:51" s="13" customFormat="1" ht="12">
      <c r="A209" s="13"/>
      <c r="B209" s="228"/>
      <c r="C209" s="229"/>
      <c r="D209" s="221" t="s">
        <v>143</v>
      </c>
      <c r="E209" s="229"/>
      <c r="F209" s="231" t="s">
        <v>233</v>
      </c>
      <c r="G209" s="229"/>
      <c r="H209" s="232">
        <v>7616.76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8" t="s">
        <v>143</v>
      </c>
      <c r="AU209" s="238" t="s">
        <v>137</v>
      </c>
      <c r="AV209" s="13" t="s">
        <v>137</v>
      </c>
      <c r="AW209" s="13" t="s">
        <v>4</v>
      </c>
      <c r="AX209" s="13" t="s">
        <v>85</v>
      </c>
      <c r="AY209" s="238" t="s">
        <v>128</v>
      </c>
    </row>
    <row r="210" spans="1:65" s="2" customFormat="1" ht="16.5" customHeight="1">
      <c r="A210" s="42"/>
      <c r="B210" s="43"/>
      <c r="C210" s="208" t="s">
        <v>252</v>
      </c>
      <c r="D210" s="208" t="s">
        <v>131</v>
      </c>
      <c r="E210" s="209" t="s">
        <v>253</v>
      </c>
      <c r="F210" s="210" t="s">
        <v>254</v>
      </c>
      <c r="G210" s="211" t="s">
        <v>134</v>
      </c>
      <c r="H210" s="212">
        <v>63.473</v>
      </c>
      <c r="I210" s="213"/>
      <c r="J210" s="214">
        <f>ROUND(I210*H210,2)</f>
        <v>0</v>
      </c>
      <c r="K210" s="210" t="s">
        <v>135</v>
      </c>
      <c r="L210" s="48"/>
      <c r="M210" s="215" t="s">
        <v>32</v>
      </c>
      <c r="N210" s="216" t="s">
        <v>49</v>
      </c>
      <c r="O210" s="88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R210" s="219" t="s">
        <v>136</v>
      </c>
      <c r="AT210" s="219" t="s">
        <v>131</v>
      </c>
      <c r="AU210" s="219" t="s">
        <v>137</v>
      </c>
      <c r="AY210" s="20" t="s">
        <v>128</v>
      </c>
      <c r="BE210" s="220">
        <f>IF(N210="základní",J210,0)</f>
        <v>0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20" t="s">
        <v>137</v>
      </c>
      <c r="BK210" s="220">
        <f>ROUND(I210*H210,2)</f>
        <v>0</v>
      </c>
      <c r="BL210" s="20" t="s">
        <v>136</v>
      </c>
      <c r="BM210" s="219" t="s">
        <v>255</v>
      </c>
    </row>
    <row r="211" spans="1:47" s="2" customFormat="1" ht="12">
      <c r="A211" s="42"/>
      <c r="B211" s="43"/>
      <c r="C211" s="44"/>
      <c r="D211" s="221" t="s">
        <v>139</v>
      </c>
      <c r="E211" s="44"/>
      <c r="F211" s="222" t="s">
        <v>256</v>
      </c>
      <c r="G211" s="44"/>
      <c r="H211" s="44"/>
      <c r="I211" s="223"/>
      <c r="J211" s="44"/>
      <c r="K211" s="44"/>
      <c r="L211" s="48"/>
      <c r="M211" s="224"/>
      <c r="N211" s="225"/>
      <c r="O211" s="88"/>
      <c r="P211" s="88"/>
      <c r="Q211" s="88"/>
      <c r="R211" s="88"/>
      <c r="S211" s="88"/>
      <c r="T211" s="89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T211" s="20" t="s">
        <v>139</v>
      </c>
      <c r="AU211" s="20" t="s">
        <v>137</v>
      </c>
    </row>
    <row r="212" spans="1:47" s="2" customFormat="1" ht="12">
      <c r="A212" s="42"/>
      <c r="B212" s="43"/>
      <c r="C212" s="44"/>
      <c r="D212" s="226" t="s">
        <v>141</v>
      </c>
      <c r="E212" s="44"/>
      <c r="F212" s="227" t="s">
        <v>257</v>
      </c>
      <c r="G212" s="44"/>
      <c r="H212" s="44"/>
      <c r="I212" s="223"/>
      <c r="J212" s="44"/>
      <c r="K212" s="44"/>
      <c r="L212" s="48"/>
      <c r="M212" s="224"/>
      <c r="N212" s="225"/>
      <c r="O212" s="88"/>
      <c r="P212" s="88"/>
      <c r="Q212" s="88"/>
      <c r="R212" s="88"/>
      <c r="S212" s="88"/>
      <c r="T212" s="89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T212" s="20" t="s">
        <v>141</v>
      </c>
      <c r="AU212" s="20" t="s">
        <v>137</v>
      </c>
    </row>
    <row r="213" spans="1:51" s="13" customFormat="1" ht="12">
      <c r="A213" s="13"/>
      <c r="B213" s="228"/>
      <c r="C213" s="229"/>
      <c r="D213" s="221" t="s">
        <v>143</v>
      </c>
      <c r="E213" s="230" t="s">
        <v>32</v>
      </c>
      <c r="F213" s="231" t="s">
        <v>226</v>
      </c>
      <c r="G213" s="229"/>
      <c r="H213" s="232">
        <v>63.473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8" t="s">
        <v>143</v>
      </c>
      <c r="AU213" s="238" t="s">
        <v>137</v>
      </c>
      <c r="AV213" s="13" t="s">
        <v>137</v>
      </c>
      <c r="AW213" s="13" t="s">
        <v>39</v>
      </c>
      <c r="AX213" s="13" t="s">
        <v>77</v>
      </c>
      <c r="AY213" s="238" t="s">
        <v>128</v>
      </c>
    </row>
    <row r="214" spans="1:51" s="14" customFormat="1" ht="12">
      <c r="A214" s="14"/>
      <c r="B214" s="239"/>
      <c r="C214" s="240"/>
      <c r="D214" s="221" t="s">
        <v>143</v>
      </c>
      <c r="E214" s="241" t="s">
        <v>32</v>
      </c>
      <c r="F214" s="242" t="s">
        <v>145</v>
      </c>
      <c r="G214" s="240"/>
      <c r="H214" s="243">
        <v>63.473</v>
      </c>
      <c r="I214" s="244"/>
      <c r="J214" s="240"/>
      <c r="K214" s="240"/>
      <c r="L214" s="245"/>
      <c r="M214" s="246"/>
      <c r="N214" s="247"/>
      <c r="O214" s="247"/>
      <c r="P214" s="247"/>
      <c r="Q214" s="247"/>
      <c r="R214" s="247"/>
      <c r="S214" s="247"/>
      <c r="T214" s="24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9" t="s">
        <v>143</v>
      </c>
      <c r="AU214" s="249" t="s">
        <v>137</v>
      </c>
      <c r="AV214" s="14" t="s">
        <v>136</v>
      </c>
      <c r="AW214" s="14" t="s">
        <v>39</v>
      </c>
      <c r="AX214" s="14" t="s">
        <v>85</v>
      </c>
      <c r="AY214" s="249" t="s">
        <v>128</v>
      </c>
    </row>
    <row r="215" spans="1:65" s="2" customFormat="1" ht="16.5" customHeight="1">
      <c r="A215" s="42"/>
      <c r="B215" s="43"/>
      <c r="C215" s="208" t="s">
        <v>258</v>
      </c>
      <c r="D215" s="208" t="s">
        <v>131</v>
      </c>
      <c r="E215" s="209" t="s">
        <v>259</v>
      </c>
      <c r="F215" s="210" t="s">
        <v>260</v>
      </c>
      <c r="G215" s="211" t="s">
        <v>175</v>
      </c>
      <c r="H215" s="212">
        <v>3.5</v>
      </c>
      <c r="I215" s="213"/>
      <c r="J215" s="214">
        <f>ROUND(I215*H215,2)</f>
        <v>0</v>
      </c>
      <c r="K215" s="210" t="s">
        <v>135</v>
      </c>
      <c r="L215" s="48"/>
      <c r="M215" s="215" t="s">
        <v>32</v>
      </c>
      <c r="N215" s="216" t="s">
        <v>49</v>
      </c>
      <c r="O215" s="88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R215" s="219" t="s">
        <v>136</v>
      </c>
      <c r="AT215" s="219" t="s">
        <v>131</v>
      </c>
      <c r="AU215" s="219" t="s">
        <v>137</v>
      </c>
      <c r="AY215" s="20" t="s">
        <v>128</v>
      </c>
      <c r="BE215" s="220">
        <f>IF(N215="základní",J215,0)</f>
        <v>0</v>
      </c>
      <c r="BF215" s="220">
        <f>IF(N215="snížená",J215,0)</f>
        <v>0</v>
      </c>
      <c r="BG215" s="220">
        <f>IF(N215="zákl. přenesená",J215,0)</f>
        <v>0</v>
      </c>
      <c r="BH215" s="220">
        <f>IF(N215="sníž. přenesená",J215,0)</f>
        <v>0</v>
      </c>
      <c r="BI215" s="220">
        <f>IF(N215="nulová",J215,0)</f>
        <v>0</v>
      </c>
      <c r="BJ215" s="20" t="s">
        <v>137</v>
      </c>
      <c r="BK215" s="220">
        <f>ROUND(I215*H215,2)</f>
        <v>0</v>
      </c>
      <c r="BL215" s="20" t="s">
        <v>136</v>
      </c>
      <c r="BM215" s="219" t="s">
        <v>261</v>
      </c>
    </row>
    <row r="216" spans="1:47" s="2" customFormat="1" ht="12">
      <c r="A216" s="42"/>
      <c r="B216" s="43"/>
      <c r="C216" s="44"/>
      <c r="D216" s="221" t="s">
        <v>139</v>
      </c>
      <c r="E216" s="44"/>
      <c r="F216" s="222" t="s">
        <v>262</v>
      </c>
      <c r="G216" s="44"/>
      <c r="H216" s="44"/>
      <c r="I216" s="223"/>
      <c r="J216" s="44"/>
      <c r="K216" s="44"/>
      <c r="L216" s="48"/>
      <c r="M216" s="224"/>
      <c r="N216" s="225"/>
      <c r="O216" s="88"/>
      <c r="P216" s="88"/>
      <c r="Q216" s="88"/>
      <c r="R216" s="88"/>
      <c r="S216" s="88"/>
      <c r="T216" s="89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T216" s="20" t="s">
        <v>139</v>
      </c>
      <c r="AU216" s="20" t="s">
        <v>137</v>
      </c>
    </row>
    <row r="217" spans="1:47" s="2" customFormat="1" ht="12">
      <c r="A217" s="42"/>
      <c r="B217" s="43"/>
      <c r="C217" s="44"/>
      <c r="D217" s="226" t="s">
        <v>141</v>
      </c>
      <c r="E217" s="44"/>
      <c r="F217" s="227" t="s">
        <v>263</v>
      </c>
      <c r="G217" s="44"/>
      <c r="H217" s="44"/>
      <c r="I217" s="223"/>
      <c r="J217" s="44"/>
      <c r="K217" s="44"/>
      <c r="L217" s="48"/>
      <c r="M217" s="224"/>
      <c r="N217" s="225"/>
      <c r="O217" s="88"/>
      <c r="P217" s="88"/>
      <c r="Q217" s="88"/>
      <c r="R217" s="88"/>
      <c r="S217" s="88"/>
      <c r="T217" s="89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T217" s="20" t="s">
        <v>141</v>
      </c>
      <c r="AU217" s="20" t="s">
        <v>137</v>
      </c>
    </row>
    <row r="218" spans="1:65" s="2" customFormat="1" ht="16.5" customHeight="1">
      <c r="A218" s="42"/>
      <c r="B218" s="43"/>
      <c r="C218" s="208" t="s">
        <v>264</v>
      </c>
      <c r="D218" s="208" t="s">
        <v>131</v>
      </c>
      <c r="E218" s="209" t="s">
        <v>265</v>
      </c>
      <c r="F218" s="210" t="s">
        <v>266</v>
      </c>
      <c r="G218" s="211" t="s">
        <v>175</v>
      </c>
      <c r="H218" s="212">
        <v>420</v>
      </c>
      <c r="I218" s="213"/>
      <c r="J218" s="214">
        <f>ROUND(I218*H218,2)</f>
        <v>0</v>
      </c>
      <c r="K218" s="210" t="s">
        <v>135</v>
      </c>
      <c r="L218" s="48"/>
      <c r="M218" s="215" t="s">
        <v>32</v>
      </c>
      <c r="N218" s="216" t="s">
        <v>49</v>
      </c>
      <c r="O218" s="88"/>
      <c r="P218" s="217">
        <f>O218*H218</f>
        <v>0</v>
      </c>
      <c r="Q218" s="217">
        <v>0</v>
      </c>
      <c r="R218" s="217">
        <f>Q218*H218</f>
        <v>0</v>
      </c>
      <c r="S218" s="217">
        <v>0</v>
      </c>
      <c r="T218" s="218">
        <f>S218*H218</f>
        <v>0</v>
      </c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R218" s="219" t="s">
        <v>136</v>
      </c>
      <c r="AT218" s="219" t="s">
        <v>131</v>
      </c>
      <c r="AU218" s="219" t="s">
        <v>137</v>
      </c>
      <c r="AY218" s="20" t="s">
        <v>128</v>
      </c>
      <c r="BE218" s="220">
        <f>IF(N218="základní",J218,0)</f>
        <v>0</v>
      </c>
      <c r="BF218" s="220">
        <f>IF(N218="snížená",J218,0)</f>
        <v>0</v>
      </c>
      <c r="BG218" s="220">
        <f>IF(N218="zákl. přenesená",J218,0)</f>
        <v>0</v>
      </c>
      <c r="BH218" s="220">
        <f>IF(N218="sníž. přenesená",J218,0)</f>
        <v>0</v>
      </c>
      <c r="BI218" s="220">
        <f>IF(N218="nulová",J218,0)</f>
        <v>0</v>
      </c>
      <c r="BJ218" s="20" t="s">
        <v>137</v>
      </c>
      <c r="BK218" s="220">
        <f>ROUND(I218*H218,2)</f>
        <v>0</v>
      </c>
      <c r="BL218" s="20" t="s">
        <v>136</v>
      </c>
      <c r="BM218" s="219" t="s">
        <v>267</v>
      </c>
    </row>
    <row r="219" spans="1:47" s="2" customFormat="1" ht="12">
      <c r="A219" s="42"/>
      <c r="B219" s="43"/>
      <c r="C219" s="44"/>
      <c r="D219" s="221" t="s">
        <v>139</v>
      </c>
      <c r="E219" s="44"/>
      <c r="F219" s="222" t="s">
        <v>268</v>
      </c>
      <c r="G219" s="44"/>
      <c r="H219" s="44"/>
      <c r="I219" s="223"/>
      <c r="J219" s="44"/>
      <c r="K219" s="44"/>
      <c r="L219" s="48"/>
      <c r="M219" s="224"/>
      <c r="N219" s="225"/>
      <c r="O219" s="88"/>
      <c r="P219" s="88"/>
      <c r="Q219" s="88"/>
      <c r="R219" s="88"/>
      <c r="S219" s="88"/>
      <c r="T219" s="89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T219" s="20" t="s">
        <v>139</v>
      </c>
      <c r="AU219" s="20" t="s">
        <v>137</v>
      </c>
    </row>
    <row r="220" spans="1:47" s="2" customFormat="1" ht="12">
      <c r="A220" s="42"/>
      <c r="B220" s="43"/>
      <c r="C220" s="44"/>
      <c r="D220" s="226" t="s">
        <v>141</v>
      </c>
      <c r="E220" s="44"/>
      <c r="F220" s="227" t="s">
        <v>269</v>
      </c>
      <c r="G220" s="44"/>
      <c r="H220" s="44"/>
      <c r="I220" s="223"/>
      <c r="J220" s="44"/>
      <c r="K220" s="44"/>
      <c r="L220" s="48"/>
      <c r="M220" s="224"/>
      <c r="N220" s="225"/>
      <c r="O220" s="88"/>
      <c r="P220" s="88"/>
      <c r="Q220" s="88"/>
      <c r="R220" s="88"/>
      <c r="S220" s="88"/>
      <c r="T220" s="89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T220" s="20" t="s">
        <v>141</v>
      </c>
      <c r="AU220" s="20" t="s">
        <v>137</v>
      </c>
    </row>
    <row r="221" spans="1:51" s="13" customFormat="1" ht="12">
      <c r="A221" s="13"/>
      <c r="B221" s="228"/>
      <c r="C221" s="229"/>
      <c r="D221" s="221" t="s">
        <v>143</v>
      </c>
      <c r="E221" s="230" t="s">
        <v>32</v>
      </c>
      <c r="F221" s="231" t="s">
        <v>270</v>
      </c>
      <c r="G221" s="229"/>
      <c r="H221" s="232">
        <v>3.5</v>
      </c>
      <c r="I221" s="233"/>
      <c r="J221" s="229"/>
      <c r="K221" s="229"/>
      <c r="L221" s="234"/>
      <c r="M221" s="235"/>
      <c r="N221" s="236"/>
      <c r="O221" s="236"/>
      <c r="P221" s="236"/>
      <c r="Q221" s="236"/>
      <c r="R221" s="236"/>
      <c r="S221" s="236"/>
      <c r="T221" s="23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8" t="s">
        <v>143</v>
      </c>
      <c r="AU221" s="238" t="s">
        <v>137</v>
      </c>
      <c r="AV221" s="13" t="s">
        <v>137</v>
      </c>
      <c r="AW221" s="13" t="s">
        <v>39</v>
      </c>
      <c r="AX221" s="13" t="s">
        <v>85</v>
      </c>
      <c r="AY221" s="238" t="s">
        <v>128</v>
      </c>
    </row>
    <row r="222" spans="1:51" s="13" customFormat="1" ht="12">
      <c r="A222" s="13"/>
      <c r="B222" s="228"/>
      <c r="C222" s="229"/>
      <c r="D222" s="221" t="s">
        <v>143</v>
      </c>
      <c r="E222" s="229"/>
      <c r="F222" s="231" t="s">
        <v>271</v>
      </c>
      <c r="G222" s="229"/>
      <c r="H222" s="232">
        <v>420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8" t="s">
        <v>143</v>
      </c>
      <c r="AU222" s="238" t="s">
        <v>137</v>
      </c>
      <c r="AV222" s="13" t="s">
        <v>137</v>
      </c>
      <c r="AW222" s="13" t="s">
        <v>4</v>
      </c>
      <c r="AX222" s="13" t="s">
        <v>85</v>
      </c>
      <c r="AY222" s="238" t="s">
        <v>128</v>
      </c>
    </row>
    <row r="223" spans="1:65" s="2" customFormat="1" ht="16.5" customHeight="1">
      <c r="A223" s="42"/>
      <c r="B223" s="43"/>
      <c r="C223" s="208" t="s">
        <v>272</v>
      </c>
      <c r="D223" s="208" t="s">
        <v>131</v>
      </c>
      <c r="E223" s="209" t="s">
        <v>273</v>
      </c>
      <c r="F223" s="210" t="s">
        <v>274</v>
      </c>
      <c r="G223" s="211" t="s">
        <v>175</v>
      </c>
      <c r="H223" s="212">
        <v>3.5</v>
      </c>
      <c r="I223" s="213"/>
      <c r="J223" s="214">
        <f>ROUND(I223*H223,2)</f>
        <v>0</v>
      </c>
      <c r="K223" s="210" t="s">
        <v>135</v>
      </c>
      <c r="L223" s="48"/>
      <c r="M223" s="215" t="s">
        <v>32</v>
      </c>
      <c r="N223" s="216" t="s">
        <v>49</v>
      </c>
      <c r="O223" s="88"/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R223" s="219" t="s">
        <v>136</v>
      </c>
      <c r="AT223" s="219" t="s">
        <v>131</v>
      </c>
      <c r="AU223" s="219" t="s">
        <v>137</v>
      </c>
      <c r="AY223" s="20" t="s">
        <v>128</v>
      </c>
      <c r="BE223" s="220">
        <f>IF(N223="základní",J223,0)</f>
        <v>0</v>
      </c>
      <c r="BF223" s="220">
        <f>IF(N223="snížená",J223,0)</f>
        <v>0</v>
      </c>
      <c r="BG223" s="220">
        <f>IF(N223="zákl. přenesená",J223,0)</f>
        <v>0</v>
      </c>
      <c r="BH223" s="220">
        <f>IF(N223="sníž. přenesená",J223,0)</f>
        <v>0</v>
      </c>
      <c r="BI223" s="220">
        <f>IF(N223="nulová",J223,0)</f>
        <v>0</v>
      </c>
      <c r="BJ223" s="20" t="s">
        <v>137</v>
      </c>
      <c r="BK223" s="220">
        <f>ROUND(I223*H223,2)</f>
        <v>0</v>
      </c>
      <c r="BL223" s="20" t="s">
        <v>136</v>
      </c>
      <c r="BM223" s="219" t="s">
        <v>275</v>
      </c>
    </row>
    <row r="224" spans="1:47" s="2" customFormat="1" ht="12">
      <c r="A224" s="42"/>
      <c r="B224" s="43"/>
      <c r="C224" s="44"/>
      <c r="D224" s="221" t="s">
        <v>139</v>
      </c>
      <c r="E224" s="44"/>
      <c r="F224" s="222" t="s">
        <v>276</v>
      </c>
      <c r="G224" s="44"/>
      <c r="H224" s="44"/>
      <c r="I224" s="223"/>
      <c r="J224" s="44"/>
      <c r="K224" s="44"/>
      <c r="L224" s="48"/>
      <c r="M224" s="224"/>
      <c r="N224" s="225"/>
      <c r="O224" s="88"/>
      <c r="P224" s="88"/>
      <c r="Q224" s="88"/>
      <c r="R224" s="88"/>
      <c r="S224" s="88"/>
      <c r="T224" s="89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T224" s="20" t="s">
        <v>139</v>
      </c>
      <c r="AU224" s="20" t="s">
        <v>137</v>
      </c>
    </row>
    <row r="225" spans="1:47" s="2" customFormat="1" ht="12">
      <c r="A225" s="42"/>
      <c r="B225" s="43"/>
      <c r="C225" s="44"/>
      <c r="D225" s="226" t="s">
        <v>141</v>
      </c>
      <c r="E225" s="44"/>
      <c r="F225" s="227" t="s">
        <v>277</v>
      </c>
      <c r="G225" s="44"/>
      <c r="H225" s="44"/>
      <c r="I225" s="223"/>
      <c r="J225" s="44"/>
      <c r="K225" s="44"/>
      <c r="L225" s="48"/>
      <c r="M225" s="224"/>
      <c r="N225" s="225"/>
      <c r="O225" s="88"/>
      <c r="P225" s="88"/>
      <c r="Q225" s="88"/>
      <c r="R225" s="88"/>
      <c r="S225" s="88"/>
      <c r="T225" s="89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T225" s="20" t="s">
        <v>141</v>
      </c>
      <c r="AU225" s="20" t="s">
        <v>137</v>
      </c>
    </row>
    <row r="226" spans="1:65" s="2" customFormat="1" ht="16.5" customHeight="1">
      <c r="A226" s="42"/>
      <c r="B226" s="43"/>
      <c r="C226" s="208" t="s">
        <v>7</v>
      </c>
      <c r="D226" s="208" t="s">
        <v>131</v>
      </c>
      <c r="E226" s="209" t="s">
        <v>278</v>
      </c>
      <c r="F226" s="210" t="s">
        <v>279</v>
      </c>
      <c r="G226" s="211" t="s">
        <v>175</v>
      </c>
      <c r="H226" s="212">
        <v>3.5</v>
      </c>
      <c r="I226" s="213"/>
      <c r="J226" s="214">
        <f>ROUND(I226*H226,2)</f>
        <v>0</v>
      </c>
      <c r="K226" s="210" t="s">
        <v>135</v>
      </c>
      <c r="L226" s="48"/>
      <c r="M226" s="215" t="s">
        <v>32</v>
      </c>
      <c r="N226" s="216" t="s">
        <v>49</v>
      </c>
      <c r="O226" s="88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R226" s="219" t="s">
        <v>136</v>
      </c>
      <c r="AT226" s="219" t="s">
        <v>131</v>
      </c>
      <c r="AU226" s="219" t="s">
        <v>137</v>
      </c>
      <c r="AY226" s="20" t="s">
        <v>128</v>
      </c>
      <c r="BE226" s="220">
        <f>IF(N226="základní",J226,0)</f>
        <v>0</v>
      </c>
      <c r="BF226" s="220">
        <f>IF(N226="snížená",J226,0)</f>
        <v>0</v>
      </c>
      <c r="BG226" s="220">
        <f>IF(N226="zákl. přenesená",J226,0)</f>
        <v>0</v>
      </c>
      <c r="BH226" s="220">
        <f>IF(N226="sníž. přenesená",J226,0)</f>
        <v>0</v>
      </c>
      <c r="BI226" s="220">
        <f>IF(N226="nulová",J226,0)</f>
        <v>0</v>
      </c>
      <c r="BJ226" s="20" t="s">
        <v>137</v>
      </c>
      <c r="BK226" s="220">
        <f>ROUND(I226*H226,2)</f>
        <v>0</v>
      </c>
      <c r="BL226" s="20" t="s">
        <v>136</v>
      </c>
      <c r="BM226" s="219" t="s">
        <v>280</v>
      </c>
    </row>
    <row r="227" spans="1:47" s="2" customFormat="1" ht="12">
      <c r="A227" s="42"/>
      <c r="B227" s="43"/>
      <c r="C227" s="44"/>
      <c r="D227" s="221" t="s">
        <v>139</v>
      </c>
      <c r="E227" s="44"/>
      <c r="F227" s="222" t="s">
        <v>281</v>
      </c>
      <c r="G227" s="44"/>
      <c r="H227" s="44"/>
      <c r="I227" s="223"/>
      <c r="J227" s="44"/>
      <c r="K227" s="44"/>
      <c r="L227" s="48"/>
      <c r="M227" s="224"/>
      <c r="N227" s="225"/>
      <c r="O227" s="88"/>
      <c r="P227" s="88"/>
      <c r="Q227" s="88"/>
      <c r="R227" s="88"/>
      <c r="S227" s="88"/>
      <c r="T227" s="89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T227" s="20" t="s">
        <v>139</v>
      </c>
      <c r="AU227" s="20" t="s">
        <v>137</v>
      </c>
    </row>
    <row r="228" spans="1:47" s="2" customFormat="1" ht="12">
      <c r="A228" s="42"/>
      <c r="B228" s="43"/>
      <c r="C228" s="44"/>
      <c r="D228" s="226" t="s">
        <v>141</v>
      </c>
      <c r="E228" s="44"/>
      <c r="F228" s="227" t="s">
        <v>282</v>
      </c>
      <c r="G228" s="44"/>
      <c r="H228" s="44"/>
      <c r="I228" s="223"/>
      <c r="J228" s="44"/>
      <c r="K228" s="44"/>
      <c r="L228" s="48"/>
      <c r="M228" s="224"/>
      <c r="N228" s="225"/>
      <c r="O228" s="88"/>
      <c r="P228" s="88"/>
      <c r="Q228" s="88"/>
      <c r="R228" s="88"/>
      <c r="S228" s="88"/>
      <c r="T228" s="89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T228" s="20" t="s">
        <v>141</v>
      </c>
      <c r="AU228" s="20" t="s">
        <v>137</v>
      </c>
    </row>
    <row r="229" spans="1:51" s="13" customFormat="1" ht="12">
      <c r="A229" s="13"/>
      <c r="B229" s="228"/>
      <c r="C229" s="229"/>
      <c r="D229" s="221" t="s">
        <v>143</v>
      </c>
      <c r="E229" s="229"/>
      <c r="F229" s="231" t="s">
        <v>283</v>
      </c>
      <c r="G229" s="229"/>
      <c r="H229" s="232">
        <v>3.5</v>
      </c>
      <c r="I229" s="233"/>
      <c r="J229" s="229"/>
      <c r="K229" s="229"/>
      <c r="L229" s="234"/>
      <c r="M229" s="235"/>
      <c r="N229" s="236"/>
      <c r="O229" s="236"/>
      <c r="P229" s="236"/>
      <c r="Q229" s="236"/>
      <c r="R229" s="236"/>
      <c r="S229" s="236"/>
      <c r="T229" s="23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8" t="s">
        <v>143</v>
      </c>
      <c r="AU229" s="238" t="s">
        <v>137</v>
      </c>
      <c r="AV229" s="13" t="s">
        <v>137</v>
      </c>
      <c r="AW229" s="13" t="s">
        <v>4</v>
      </c>
      <c r="AX229" s="13" t="s">
        <v>85</v>
      </c>
      <c r="AY229" s="238" t="s">
        <v>128</v>
      </c>
    </row>
    <row r="230" spans="1:65" s="2" customFormat="1" ht="16.5" customHeight="1">
      <c r="A230" s="42"/>
      <c r="B230" s="43"/>
      <c r="C230" s="208" t="s">
        <v>284</v>
      </c>
      <c r="D230" s="208" t="s">
        <v>131</v>
      </c>
      <c r="E230" s="209" t="s">
        <v>285</v>
      </c>
      <c r="F230" s="210" t="s">
        <v>286</v>
      </c>
      <c r="G230" s="211" t="s">
        <v>175</v>
      </c>
      <c r="H230" s="212">
        <v>420</v>
      </c>
      <c r="I230" s="213"/>
      <c r="J230" s="214">
        <f>ROUND(I230*H230,2)</f>
        <v>0</v>
      </c>
      <c r="K230" s="210" t="s">
        <v>135</v>
      </c>
      <c r="L230" s="48"/>
      <c r="M230" s="215" t="s">
        <v>32</v>
      </c>
      <c r="N230" s="216" t="s">
        <v>49</v>
      </c>
      <c r="O230" s="88"/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R230" s="219" t="s">
        <v>136</v>
      </c>
      <c r="AT230" s="219" t="s">
        <v>131</v>
      </c>
      <c r="AU230" s="219" t="s">
        <v>137</v>
      </c>
      <c r="AY230" s="20" t="s">
        <v>128</v>
      </c>
      <c r="BE230" s="220">
        <f>IF(N230="základní",J230,0)</f>
        <v>0</v>
      </c>
      <c r="BF230" s="220">
        <f>IF(N230="snížená",J230,0)</f>
        <v>0</v>
      </c>
      <c r="BG230" s="220">
        <f>IF(N230="zákl. přenesená",J230,0)</f>
        <v>0</v>
      </c>
      <c r="BH230" s="220">
        <f>IF(N230="sníž. přenesená",J230,0)</f>
        <v>0</v>
      </c>
      <c r="BI230" s="220">
        <f>IF(N230="nulová",J230,0)</f>
        <v>0</v>
      </c>
      <c r="BJ230" s="20" t="s">
        <v>137</v>
      </c>
      <c r="BK230" s="220">
        <f>ROUND(I230*H230,2)</f>
        <v>0</v>
      </c>
      <c r="BL230" s="20" t="s">
        <v>136</v>
      </c>
      <c r="BM230" s="219" t="s">
        <v>287</v>
      </c>
    </row>
    <row r="231" spans="1:47" s="2" customFormat="1" ht="12">
      <c r="A231" s="42"/>
      <c r="B231" s="43"/>
      <c r="C231" s="44"/>
      <c r="D231" s="221" t="s">
        <v>139</v>
      </c>
      <c r="E231" s="44"/>
      <c r="F231" s="222" t="s">
        <v>288</v>
      </c>
      <c r="G231" s="44"/>
      <c r="H231" s="44"/>
      <c r="I231" s="223"/>
      <c r="J231" s="44"/>
      <c r="K231" s="44"/>
      <c r="L231" s="48"/>
      <c r="M231" s="224"/>
      <c r="N231" s="225"/>
      <c r="O231" s="88"/>
      <c r="P231" s="88"/>
      <c r="Q231" s="88"/>
      <c r="R231" s="88"/>
      <c r="S231" s="88"/>
      <c r="T231" s="89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T231" s="20" t="s">
        <v>139</v>
      </c>
      <c r="AU231" s="20" t="s">
        <v>137</v>
      </c>
    </row>
    <row r="232" spans="1:47" s="2" customFormat="1" ht="12">
      <c r="A232" s="42"/>
      <c r="B232" s="43"/>
      <c r="C232" s="44"/>
      <c r="D232" s="226" t="s">
        <v>141</v>
      </c>
      <c r="E232" s="44"/>
      <c r="F232" s="227" t="s">
        <v>289</v>
      </c>
      <c r="G232" s="44"/>
      <c r="H232" s="44"/>
      <c r="I232" s="223"/>
      <c r="J232" s="44"/>
      <c r="K232" s="44"/>
      <c r="L232" s="48"/>
      <c r="M232" s="224"/>
      <c r="N232" s="225"/>
      <c r="O232" s="88"/>
      <c r="P232" s="88"/>
      <c r="Q232" s="88"/>
      <c r="R232" s="88"/>
      <c r="S232" s="88"/>
      <c r="T232" s="89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T232" s="20" t="s">
        <v>141</v>
      </c>
      <c r="AU232" s="20" t="s">
        <v>137</v>
      </c>
    </row>
    <row r="233" spans="1:51" s="13" customFormat="1" ht="12">
      <c r="A233" s="13"/>
      <c r="B233" s="228"/>
      <c r="C233" s="229"/>
      <c r="D233" s="221" t="s">
        <v>143</v>
      </c>
      <c r="E233" s="229"/>
      <c r="F233" s="231" t="s">
        <v>271</v>
      </c>
      <c r="G233" s="229"/>
      <c r="H233" s="232">
        <v>420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8" t="s">
        <v>143</v>
      </c>
      <c r="AU233" s="238" t="s">
        <v>137</v>
      </c>
      <c r="AV233" s="13" t="s">
        <v>137</v>
      </c>
      <c r="AW233" s="13" t="s">
        <v>4</v>
      </c>
      <c r="AX233" s="13" t="s">
        <v>85</v>
      </c>
      <c r="AY233" s="238" t="s">
        <v>128</v>
      </c>
    </row>
    <row r="234" spans="1:65" s="2" customFormat="1" ht="16.5" customHeight="1">
      <c r="A234" s="42"/>
      <c r="B234" s="43"/>
      <c r="C234" s="208" t="s">
        <v>290</v>
      </c>
      <c r="D234" s="208" t="s">
        <v>131</v>
      </c>
      <c r="E234" s="209" t="s">
        <v>291</v>
      </c>
      <c r="F234" s="210" t="s">
        <v>292</v>
      </c>
      <c r="G234" s="211" t="s">
        <v>175</v>
      </c>
      <c r="H234" s="212">
        <v>3.5</v>
      </c>
      <c r="I234" s="213"/>
      <c r="J234" s="214">
        <f>ROUND(I234*H234,2)</f>
        <v>0</v>
      </c>
      <c r="K234" s="210" t="s">
        <v>135</v>
      </c>
      <c r="L234" s="48"/>
      <c r="M234" s="215" t="s">
        <v>32</v>
      </c>
      <c r="N234" s="216" t="s">
        <v>49</v>
      </c>
      <c r="O234" s="88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R234" s="219" t="s">
        <v>136</v>
      </c>
      <c r="AT234" s="219" t="s">
        <v>131</v>
      </c>
      <c r="AU234" s="219" t="s">
        <v>137</v>
      </c>
      <c r="AY234" s="20" t="s">
        <v>128</v>
      </c>
      <c r="BE234" s="220">
        <f>IF(N234="základní",J234,0)</f>
        <v>0</v>
      </c>
      <c r="BF234" s="220">
        <f>IF(N234="snížená",J234,0)</f>
        <v>0</v>
      </c>
      <c r="BG234" s="220">
        <f>IF(N234="zákl. přenesená",J234,0)</f>
        <v>0</v>
      </c>
      <c r="BH234" s="220">
        <f>IF(N234="sníž. přenesená",J234,0)</f>
        <v>0</v>
      </c>
      <c r="BI234" s="220">
        <f>IF(N234="nulová",J234,0)</f>
        <v>0</v>
      </c>
      <c r="BJ234" s="20" t="s">
        <v>137</v>
      </c>
      <c r="BK234" s="220">
        <f>ROUND(I234*H234,2)</f>
        <v>0</v>
      </c>
      <c r="BL234" s="20" t="s">
        <v>136</v>
      </c>
      <c r="BM234" s="219" t="s">
        <v>293</v>
      </c>
    </row>
    <row r="235" spans="1:47" s="2" customFormat="1" ht="12">
      <c r="A235" s="42"/>
      <c r="B235" s="43"/>
      <c r="C235" s="44"/>
      <c r="D235" s="221" t="s">
        <v>139</v>
      </c>
      <c r="E235" s="44"/>
      <c r="F235" s="222" t="s">
        <v>294</v>
      </c>
      <c r="G235" s="44"/>
      <c r="H235" s="44"/>
      <c r="I235" s="223"/>
      <c r="J235" s="44"/>
      <c r="K235" s="44"/>
      <c r="L235" s="48"/>
      <c r="M235" s="224"/>
      <c r="N235" s="225"/>
      <c r="O235" s="88"/>
      <c r="P235" s="88"/>
      <c r="Q235" s="88"/>
      <c r="R235" s="88"/>
      <c r="S235" s="88"/>
      <c r="T235" s="89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T235" s="20" t="s">
        <v>139</v>
      </c>
      <c r="AU235" s="20" t="s">
        <v>137</v>
      </c>
    </row>
    <row r="236" spans="1:47" s="2" customFormat="1" ht="12">
      <c r="A236" s="42"/>
      <c r="B236" s="43"/>
      <c r="C236" s="44"/>
      <c r="D236" s="226" t="s">
        <v>141</v>
      </c>
      <c r="E236" s="44"/>
      <c r="F236" s="227" t="s">
        <v>295</v>
      </c>
      <c r="G236" s="44"/>
      <c r="H236" s="44"/>
      <c r="I236" s="223"/>
      <c r="J236" s="44"/>
      <c r="K236" s="44"/>
      <c r="L236" s="48"/>
      <c r="M236" s="224"/>
      <c r="N236" s="225"/>
      <c r="O236" s="88"/>
      <c r="P236" s="88"/>
      <c r="Q236" s="88"/>
      <c r="R236" s="88"/>
      <c r="S236" s="88"/>
      <c r="T236" s="89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T236" s="20" t="s">
        <v>141</v>
      </c>
      <c r="AU236" s="20" t="s">
        <v>137</v>
      </c>
    </row>
    <row r="237" spans="1:65" s="2" customFormat="1" ht="16.5" customHeight="1">
      <c r="A237" s="42"/>
      <c r="B237" s="43"/>
      <c r="C237" s="208" t="s">
        <v>296</v>
      </c>
      <c r="D237" s="208" t="s">
        <v>131</v>
      </c>
      <c r="E237" s="209" t="s">
        <v>297</v>
      </c>
      <c r="F237" s="210" t="s">
        <v>298</v>
      </c>
      <c r="G237" s="211" t="s">
        <v>134</v>
      </c>
      <c r="H237" s="212">
        <v>157.5</v>
      </c>
      <c r="I237" s="213"/>
      <c r="J237" s="214">
        <f>ROUND(I237*H237,2)</f>
        <v>0</v>
      </c>
      <c r="K237" s="210" t="s">
        <v>135</v>
      </c>
      <c r="L237" s="48"/>
      <c r="M237" s="215" t="s">
        <v>32</v>
      </c>
      <c r="N237" s="216" t="s">
        <v>49</v>
      </c>
      <c r="O237" s="88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R237" s="219" t="s">
        <v>136</v>
      </c>
      <c r="AT237" s="219" t="s">
        <v>131</v>
      </c>
      <c r="AU237" s="219" t="s">
        <v>137</v>
      </c>
      <c r="AY237" s="20" t="s">
        <v>128</v>
      </c>
      <c r="BE237" s="220">
        <f>IF(N237="základní",J237,0)</f>
        <v>0</v>
      </c>
      <c r="BF237" s="220">
        <f>IF(N237="snížená",J237,0)</f>
        <v>0</v>
      </c>
      <c r="BG237" s="220">
        <f>IF(N237="zákl. přenesená",J237,0)</f>
        <v>0</v>
      </c>
      <c r="BH237" s="220">
        <f>IF(N237="sníž. přenesená",J237,0)</f>
        <v>0</v>
      </c>
      <c r="BI237" s="220">
        <f>IF(N237="nulová",J237,0)</f>
        <v>0</v>
      </c>
      <c r="BJ237" s="20" t="s">
        <v>137</v>
      </c>
      <c r="BK237" s="220">
        <f>ROUND(I237*H237,2)</f>
        <v>0</v>
      </c>
      <c r="BL237" s="20" t="s">
        <v>136</v>
      </c>
      <c r="BM237" s="219" t="s">
        <v>299</v>
      </c>
    </row>
    <row r="238" spans="1:47" s="2" customFormat="1" ht="12">
      <c r="A238" s="42"/>
      <c r="B238" s="43"/>
      <c r="C238" s="44"/>
      <c r="D238" s="221" t="s">
        <v>139</v>
      </c>
      <c r="E238" s="44"/>
      <c r="F238" s="222" t="s">
        <v>300</v>
      </c>
      <c r="G238" s="44"/>
      <c r="H238" s="44"/>
      <c r="I238" s="223"/>
      <c r="J238" s="44"/>
      <c r="K238" s="44"/>
      <c r="L238" s="48"/>
      <c r="M238" s="224"/>
      <c r="N238" s="225"/>
      <c r="O238" s="88"/>
      <c r="P238" s="88"/>
      <c r="Q238" s="88"/>
      <c r="R238" s="88"/>
      <c r="S238" s="88"/>
      <c r="T238" s="89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T238" s="20" t="s">
        <v>139</v>
      </c>
      <c r="AU238" s="20" t="s">
        <v>137</v>
      </c>
    </row>
    <row r="239" spans="1:47" s="2" customFormat="1" ht="12">
      <c r="A239" s="42"/>
      <c r="B239" s="43"/>
      <c r="C239" s="44"/>
      <c r="D239" s="226" t="s">
        <v>141</v>
      </c>
      <c r="E239" s="44"/>
      <c r="F239" s="227" t="s">
        <v>301</v>
      </c>
      <c r="G239" s="44"/>
      <c r="H239" s="44"/>
      <c r="I239" s="223"/>
      <c r="J239" s="44"/>
      <c r="K239" s="44"/>
      <c r="L239" s="48"/>
      <c r="M239" s="224"/>
      <c r="N239" s="225"/>
      <c r="O239" s="88"/>
      <c r="P239" s="88"/>
      <c r="Q239" s="88"/>
      <c r="R239" s="88"/>
      <c r="S239" s="88"/>
      <c r="T239" s="89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T239" s="20" t="s">
        <v>141</v>
      </c>
      <c r="AU239" s="20" t="s">
        <v>137</v>
      </c>
    </row>
    <row r="240" spans="1:51" s="13" customFormat="1" ht="12">
      <c r="A240" s="13"/>
      <c r="B240" s="228"/>
      <c r="C240" s="229"/>
      <c r="D240" s="221" t="s">
        <v>143</v>
      </c>
      <c r="E240" s="230" t="s">
        <v>32</v>
      </c>
      <c r="F240" s="231" t="s">
        <v>302</v>
      </c>
      <c r="G240" s="229"/>
      <c r="H240" s="232">
        <v>157.5</v>
      </c>
      <c r="I240" s="233"/>
      <c r="J240" s="229"/>
      <c r="K240" s="229"/>
      <c r="L240" s="234"/>
      <c r="M240" s="235"/>
      <c r="N240" s="236"/>
      <c r="O240" s="236"/>
      <c r="P240" s="236"/>
      <c r="Q240" s="236"/>
      <c r="R240" s="236"/>
      <c r="S240" s="236"/>
      <c r="T240" s="23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8" t="s">
        <v>143</v>
      </c>
      <c r="AU240" s="238" t="s">
        <v>137</v>
      </c>
      <c r="AV240" s="13" t="s">
        <v>137</v>
      </c>
      <c r="AW240" s="13" t="s">
        <v>39</v>
      </c>
      <c r="AX240" s="13" t="s">
        <v>85</v>
      </c>
      <c r="AY240" s="238" t="s">
        <v>128</v>
      </c>
    </row>
    <row r="241" spans="1:65" s="2" customFormat="1" ht="16.5" customHeight="1">
      <c r="A241" s="42"/>
      <c r="B241" s="43"/>
      <c r="C241" s="208" t="s">
        <v>303</v>
      </c>
      <c r="D241" s="208" t="s">
        <v>131</v>
      </c>
      <c r="E241" s="209" t="s">
        <v>304</v>
      </c>
      <c r="F241" s="210" t="s">
        <v>305</v>
      </c>
      <c r="G241" s="211" t="s">
        <v>134</v>
      </c>
      <c r="H241" s="212">
        <v>78.75</v>
      </c>
      <c r="I241" s="213"/>
      <c r="J241" s="214">
        <f>ROUND(I241*H241,2)</f>
        <v>0</v>
      </c>
      <c r="K241" s="210" t="s">
        <v>135</v>
      </c>
      <c r="L241" s="48"/>
      <c r="M241" s="215" t="s">
        <v>32</v>
      </c>
      <c r="N241" s="216" t="s">
        <v>49</v>
      </c>
      <c r="O241" s="88"/>
      <c r="P241" s="217">
        <f>O241*H241</f>
        <v>0</v>
      </c>
      <c r="Q241" s="217">
        <v>7E-06</v>
      </c>
      <c r="R241" s="217">
        <f>Q241*H241</f>
        <v>0.00055125</v>
      </c>
      <c r="S241" s="217">
        <v>0</v>
      </c>
      <c r="T241" s="218">
        <f>S241*H241</f>
        <v>0</v>
      </c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R241" s="219" t="s">
        <v>136</v>
      </c>
      <c r="AT241" s="219" t="s">
        <v>131</v>
      </c>
      <c r="AU241" s="219" t="s">
        <v>137</v>
      </c>
      <c r="AY241" s="20" t="s">
        <v>128</v>
      </c>
      <c r="BE241" s="220">
        <f>IF(N241="základní",J241,0)</f>
        <v>0</v>
      </c>
      <c r="BF241" s="220">
        <f>IF(N241="snížená",J241,0)</f>
        <v>0</v>
      </c>
      <c r="BG241" s="220">
        <f>IF(N241="zákl. přenesená",J241,0)</f>
        <v>0</v>
      </c>
      <c r="BH241" s="220">
        <f>IF(N241="sníž. přenesená",J241,0)</f>
        <v>0</v>
      </c>
      <c r="BI241" s="220">
        <f>IF(N241="nulová",J241,0)</f>
        <v>0</v>
      </c>
      <c r="BJ241" s="20" t="s">
        <v>137</v>
      </c>
      <c r="BK241" s="220">
        <f>ROUND(I241*H241,2)</f>
        <v>0</v>
      </c>
      <c r="BL241" s="20" t="s">
        <v>136</v>
      </c>
      <c r="BM241" s="219" t="s">
        <v>306</v>
      </c>
    </row>
    <row r="242" spans="1:47" s="2" customFormat="1" ht="12">
      <c r="A242" s="42"/>
      <c r="B242" s="43"/>
      <c r="C242" s="44"/>
      <c r="D242" s="221" t="s">
        <v>139</v>
      </c>
      <c r="E242" s="44"/>
      <c r="F242" s="222" t="s">
        <v>307</v>
      </c>
      <c r="G242" s="44"/>
      <c r="H242" s="44"/>
      <c r="I242" s="223"/>
      <c r="J242" s="44"/>
      <c r="K242" s="44"/>
      <c r="L242" s="48"/>
      <c r="M242" s="224"/>
      <c r="N242" s="225"/>
      <c r="O242" s="88"/>
      <c r="P242" s="88"/>
      <c r="Q242" s="88"/>
      <c r="R242" s="88"/>
      <c r="S242" s="88"/>
      <c r="T242" s="89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T242" s="20" t="s">
        <v>139</v>
      </c>
      <c r="AU242" s="20" t="s">
        <v>137</v>
      </c>
    </row>
    <row r="243" spans="1:47" s="2" customFormat="1" ht="12">
      <c r="A243" s="42"/>
      <c r="B243" s="43"/>
      <c r="C243" s="44"/>
      <c r="D243" s="226" t="s">
        <v>141</v>
      </c>
      <c r="E243" s="44"/>
      <c r="F243" s="227" t="s">
        <v>308</v>
      </c>
      <c r="G243" s="44"/>
      <c r="H243" s="44"/>
      <c r="I243" s="223"/>
      <c r="J243" s="44"/>
      <c r="K243" s="44"/>
      <c r="L243" s="48"/>
      <c r="M243" s="224"/>
      <c r="N243" s="225"/>
      <c r="O243" s="88"/>
      <c r="P243" s="88"/>
      <c r="Q243" s="88"/>
      <c r="R243" s="88"/>
      <c r="S243" s="88"/>
      <c r="T243" s="89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T243" s="20" t="s">
        <v>141</v>
      </c>
      <c r="AU243" s="20" t="s">
        <v>137</v>
      </c>
    </row>
    <row r="244" spans="1:51" s="13" customFormat="1" ht="12">
      <c r="A244" s="13"/>
      <c r="B244" s="228"/>
      <c r="C244" s="229"/>
      <c r="D244" s="221" t="s">
        <v>143</v>
      </c>
      <c r="E244" s="230" t="s">
        <v>32</v>
      </c>
      <c r="F244" s="231" t="s">
        <v>309</v>
      </c>
      <c r="G244" s="229"/>
      <c r="H244" s="232">
        <v>78.75</v>
      </c>
      <c r="I244" s="233"/>
      <c r="J244" s="229"/>
      <c r="K244" s="229"/>
      <c r="L244" s="234"/>
      <c r="M244" s="235"/>
      <c r="N244" s="236"/>
      <c r="O244" s="236"/>
      <c r="P244" s="236"/>
      <c r="Q244" s="236"/>
      <c r="R244" s="236"/>
      <c r="S244" s="236"/>
      <c r="T244" s="23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8" t="s">
        <v>143</v>
      </c>
      <c r="AU244" s="238" t="s">
        <v>137</v>
      </c>
      <c r="AV244" s="13" t="s">
        <v>137</v>
      </c>
      <c r="AW244" s="13" t="s">
        <v>39</v>
      </c>
      <c r="AX244" s="13" t="s">
        <v>85</v>
      </c>
      <c r="AY244" s="238" t="s">
        <v>128</v>
      </c>
    </row>
    <row r="245" spans="1:65" s="2" customFormat="1" ht="24.15" customHeight="1">
      <c r="A245" s="42"/>
      <c r="B245" s="43"/>
      <c r="C245" s="208" t="s">
        <v>310</v>
      </c>
      <c r="D245" s="208" t="s">
        <v>131</v>
      </c>
      <c r="E245" s="209" t="s">
        <v>311</v>
      </c>
      <c r="F245" s="210" t="s">
        <v>312</v>
      </c>
      <c r="G245" s="211" t="s">
        <v>134</v>
      </c>
      <c r="H245" s="212">
        <v>60.45</v>
      </c>
      <c r="I245" s="213"/>
      <c r="J245" s="214">
        <f>ROUND(I245*H245,2)</f>
        <v>0</v>
      </c>
      <c r="K245" s="210" t="s">
        <v>135</v>
      </c>
      <c r="L245" s="48"/>
      <c r="M245" s="215" t="s">
        <v>32</v>
      </c>
      <c r="N245" s="216" t="s">
        <v>49</v>
      </c>
      <c r="O245" s="88"/>
      <c r="P245" s="217">
        <f>O245*H245</f>
        <v>0</v>
      </c>
      <c r="Q245" s="217">
        <v>0</v>
      </c>
      <c r="R245" s="217">
        <f>Q245*H245</f>
        <v>0</v>
      </c>
      <c r="S245" s="217">
        <v>0.014</v>
      </c>
      <c r="T245" s="218">
        <f>S245*H245</f>
        <v>0.8463</v>
      </c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R245" s="219" t="s">
        <v>136</v>
      </c>
      <c r="AT245" s="219" t="s">
        <v>131</v>
      </c>
      <c r="AU245" s="219" t="s">
        <v>137</v>
      </c>
      <c r="AY245" s="20" t="s">
        <v>128</v>
      </c>
      <c r="BE245" s="220">
        <f>IF(N245="základní",J245,0)</f>
        <v>0</v>
      </c>
      <c r="BF245" s="220">
        <f>IF(N245="snížená",J245,0)</f>
        <v>0</v>
      </c>
      <c r="BG245" s="220">
        <f>IF(N245="zákl. přenesená",J245,0)</f>
        <v>0</v>
      </c>
      <c r="BH245" s="220">
        <f>IF(N245="sníž. přenesená",J245,0)</f>
        <v>0</v>
      </c>
      <c r="BI245" s="220">
        <f>IF(N245="nulová",J245,0)</f>
        <v>0</v>
      </c>
      <c r="BJ245" s="20" t="s">
        <v>137</v>
      </c>
      <c r="BK245" s="220">
        <f>ROUND(I245*H245,2)</f>
        <v>0</v>
      </c>
      <c r="BL245" s="20" t="s">
        <v>136</v>
      </c>
      <c r="BM245" s="219" t="s">
        <v>313</v>
      </c>
    </row>
    <row r="246" spans="1:47" s="2" customFormat="1" ht="12">
      <c r="A246" s="42"/>
      <c r="B246" s="43"/>
      <c r="C246" s="44"/>
      <c r="D246" s="221" t="s">
        <v>139</v>
      </c>
      <c r="E246" s="44"/>
      <c r="F246" s="222" t="s">
        <v>314</v>
      </c>
      <c r="G246" s="44"/>
      <c r="H246" s="44"/>
      <c r="I246" s="223"/>
      <c r="J246" s="44"/>
      <c r="K246" s="44"/>
      <c r="L246" s="48"/>
      <c r="M246" s="224"/>
      <c r="N246" s="225"/>
      <c r="O246" s="88"/>
      <c r="P246" s="88"/>
      <c r="Q246" s="88"/>
      <c r="R246" s="88"/>
      <c r="S246" s="88"/>
      <c r="T246" s="89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T246" s="20" t="s">
        <v>139</v>
      </c>
      <c r="AU246" s="20" t="s">
        <v>137</v>
      </c>
    </row>
    <row r="247" spans="1:47" s="2" customFormat="1" ht="12">
      <c r="A247" s="42"/>
      <c r="B247" s="43"/>
      <c r="C247" s="44"/>
      <c r="D247" s="226" t="s">
        <v>141</v>
      </c>
      <c r="E247" s="44"/>
      <c r="F247" s="227" t="s">
        <v>315</v>
      </c>
      <c r="G247" s="44"/>
      <c r="H247" s="44"/>
      <c r="I247" s="223"/>
      <c r="J247" s="44"/>
      <c r="K247" s="44"/>
      <c r="L247" s="48"/>
      <c r="M247" s="224"/>
      <c r="N247" s="225"/>
      <c r="O247" s="88"/>
      <c r="P247" s="88"/>
      <c r="Q247" s="88"/>
      <c r="R247" s="88"/>
      <c r="S247" s="88"/>
      <c r="T247" s="89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T247" s="20" t="s">
        <v>141</v>
      </c>
      <c r="AU247" s="20" t="s">
        <v>137</v>
      </c>
    </row>
    <row r="248" spans="1:51" s="13" customFormat="1" ht="12">
      <c r="A248" s="13"/>
      <c r="B248" s="228"/>
      <c r="C248" s="229"/>
      <c r="D248" s="221" t="s">
        <v>143</v>
      </c>
      <c r="E248" s="230" t="s">
        <v>32</v>
      </c>
      <c r="F248" s="231" t="s">
        <v>166</v>
      </c>
      <c r="G248" s="229"/>
      <c r="H248" s="232">
        <v>60.45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8" t="s">
        <v>143</v>
      </c>
      <c r="AU248" s="238" t="s">
        <v>137</v>
      </c>
      <c r="AV248" s="13" t="s">
        <v>137</v>
      </c>
      <c r="AW248" s="13" t="s">
        <v>39</v>
      </c>
      <c r="AX248" s="13" t="s">
        <v>77</v>
      </c>
      <c r="AY248" s="238" t="s">
        <v>128</v>
      </c>
    </row>
    <row r="249" spans="1:51" s="14" customFormat="1" ht="12">
      <c r="A249" s="14"/>
      <c r="B249" s="239"/>
      <c r="C249" s="240"/>
      <c r="D249" s="221" t="s">
        <v>143</v>
      </c>
      <c r="E249" s="241" t="s">
        <v>32</v>
      </c>
      <c r="F249" s="242" t="s">
        <v>145</v>
      </c>
      <c r="G249" s="240"/>
      <c r="H249" s="243">
        <v>60.45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9" t="s">
        <v>143</v>
      </c>
      <c r="AU249" s="249" t="s">
        <v>137</v>
      </c>
      <c r="AV249" s="14" t="s">
        <v>136</v>
      </c>
      <c r="AW249" s="14" t="s">
        <v>39</v>
      </c>
      <c r="AX249" s="14" t="s">
        <v>85</v>
      </c>
      <c r="AY249" s="249" t="s">
        <v>128</v>
      </c>
    </row>
    <row r="250" spans="1:63" s="12" customFormat="1" ht="22.8" customHeight="1">
      <c r="A250" s="12"/>
      <c r="B250" s="192"/>
      <c r="C250" s="193"/>
      <c r="D250" s="194" t="s">
        <v>76</v>
      </c>
      <c r="E250" s="206" t="s">
        <v>316</v>
      </c>
      <c r="F250" s="206" t="s">
        <v>317</v>
      </c>
      <c r="G250" s="193"/>
      <c r="H250" s="193"/>
      <c r="I250" s="196"/>
      <c r="J250" s="207">
        <f>BK250</f>
        <v>0</v>
      </c>
      <c r="K250" s="193"/>
      <c r="L250" s="198"/>
      <c r="M250" s="199"/>
      <c r="N250" s="200"/>
      <c r="O250" s="200"/>
      <c r="P250" s="201">
        <f>SUM(P251:P263)</f>
        <v>0</v>
      </c>
      <c r="Q250" s="200"/>
      <c r="R250" s="201">
        <f>SUM(R251:R263)</f>
        <v>0</v>
      </c>
      <c r="S250" s="200"/>
      <c r="T250" s="202">
        <f>SUM(T251:T263)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3" t="s">
        <v>85</v>
      </c>
      <c r="AT250" s="204" t="s">
        <v>76</v>
      </c>
      <c r="AU250" s="204" t="s">
        <v>85</v>
      </c>
      <c r="AY250" s="203" t="s">
        <v>128</v>
      </c>
      <c r="BK250" s="205">
        <f>SUM(BK251:BK263)</f>
        <v>0</v>
      </c>
    </row>
    <row r="251" spans="1:65" s="2" customFormat="1" ht="16.5" customHeight="1">
      <c r="A251" s="42"/>
      <c r="B251" s="43"/>
      <c r="C251" s="208" t="s">
        <v>318</v>
      </c>
      <c r="D251" s="208" t="s">
        <v>131</v>
      </c>
      <c r="E251" s="209" t="s">
        <v>319</v>
      </c>
      <c r="F251" s="210" t="s">
        <v>320</v>
      </c>
      <c r="G251" s="211" t="s">
        <v>321</v>
      </c>
      <c r="H251" s="212">
        <v>1.199</v>
      </c>
      <c r="I251" s="213"/>
      <c r="J251" s="214">
        <f>ROUND(I251*H251,2)</f>
        <v>0</v>
      </c>
      <c r="K251" s="210" t="s">
        <v>135</v>
      </c>
      <c r="L251" s="48"/>
      <c r="M251" s="215" t="s">
        <v>32</v>
      </c>
      <c r="N251" s="216" t="s">
        <v>49</v>
      </c>
      <c r="O251" s="88"/>
      <c r="P251" s="217">
        <f>O251*H251</f>
        <v>0</v>
      </c>
      <c r="Q251" s="217">
        <v>0</v>
      </c>
      <c r="R251" s="217">
        <f>Q251*H251</f>
        <v>0</v>
      </c>
      <c r="S251" s="217">
        <v>0</v>
      </c>
      <c r="T251" s="218">
        <f>S251*H251</f>
        <v>0</v>
      </c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R251" s="219" t="s">
        <v>136</v>
      </c>
      <c r="AT251" s="219" t="s">
        <v>131</v>
      </c>
      <c r="AU251" s="219" t="s">
        <v>137</v>
      </c>
      <c r="AY251" s="20" t="s">
        <v>128</v>
      </c>
      <c r="BE251" s="220">
        <f>IF(N251="základní",J251,0)</f>
        <v>0</v>
      </c>
      <c r="BF251" s="220">
        <f>IF(N251="snížená",J251,0)</f>
        <v>0</v>
      </c>
      <c r="BG251" s="220">
        <f>IF(N251="zákl. přenesená",J251,0)</f>
        <v>0</v>
      </c>
      <c r="BH251" s="220">
        <f>IF(N251="sníž. přenesená",J251,0)</f>
        <v>0</v>
      </c>
      <c r="BI251" s="220">
        <f>IF(N251="nulová",J251,0)</f>
        <v>0</v>
      </c>
      <c r="BJ251" s="20" t="s">
        <v>137</v>
      </c>
      <c r="BK251" s="220">
        <f>ROUND(I251*H251,2)</f>
        <v>0</v>
      </c>
      <c r="BL251" s="20" t="s">
        <v>136</v>
      </c>
      <c r="BM251" s="219" t="s">
        <v>322</v>
      </c>
    </row>
    <row r="252" spans="1:47" s="2" customFormat="1" ht="12">
      <c r="A252" s="42"/>
      <c r="B252" s="43"/>
      <c r="C252" s="44"/>
      <c r="D252" s="221" t="s">
        <v>139</v>
      </c>
      <c r="E252" s="44"/>
      <c r="F252" s="222" t="s">
        <v>323</v>
      </c>
      <c r="G252" s="44"/>
      <c r="H252" s="44"/>
      <c r="I252" s="223"/>
      <c r="J252" s="44"/>
      <c r="K252" s="44"/>
      <c r="L252" s="48"/>
      <c r="M252" s="224"/>
      <c r="N252" s="225"/>
      <c r="O252" s="88"/>
      <c r="P252" s="88"/>
      <c r="Q252" s="88"/>
      <c r="R252" s="88"/>
      <c r="S252" s="88"/>
      <c r="T252" s="89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T252" s="20" t="s">
        <v>139</v>
      </c>
      <c r="AU252" s="20" t="s">
        <v>137</v>
      </c>
    </row>
    <row r="253" spans="1:47" s="2" customFormat="1" ht="12">
      <c r="A253" s="42"/>
      <c r="B253" s="43"/>
      <c r="C253" s="44"/>
      <c r="D253" s="226" t="s">
        <v>141</v>
      </c>
      <c r="E253" s="44"/>
      <c r="F253" s="227" t="s">
        <v>324</v>
      </c>
      <c r="G253" s="44"/>
      <c r="H253" s="44"/>
      <c r="I253" s="223"/>
      <c r="J253" s="44"/>
      <c r="K253" s="44"/>
      <c r="L253" s="48"/>
      <c r="M253" s="224"/>
      <c r="N253" s="225"/>
      <c r="O253" s="88"/>
      <c r="P253" s="88"/>
      <c r="Q253" s="88"/>
      <c r="R253" s="88"/>
      <c r="S253" s="88"/>
      <c r="T253" s="89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T253" s="20" t="s">
        <v>141</v>
      </c>
      <c r="AU253" s="20" t="s">
        <v>137</v>
      </c>
    </row>
    <row r="254" spans="1:65" s="2" customFormat="1" ht="16.5" customHeight="1">
      <c r="A254" s="42"/>
      <c r="B254" s="43"/>
      <c r="C254" s="208" t="s">
        <v>325</v>
      </c>
      <c r="D254" s="208" t="s">
        <v>131</v>
      </c>
      <c r="E254" s="209" t="s">
        <v>326</v>
      </c>
      <c r="F254" s="210" t="s">
        <v>327</v>
      </c>
      <c r="G254" s="211" t="s">
        <v>321</v>
      </c>
      <c r="H254" s="212">
        <v>17.985</v>
      </c>
      <c r="I254" s="213"/>
      <c r="J254" s="214">
        <f>ROUND(I254*H254,2)</f>
        <v>0</v>
      </c>
      <c r="K254" s="210" t="s">
        <v>135</v>
      </c>
      <c r="L254" s="48"/>
      <c r="M254" s="215" t="s">
        <v>32</v>
      </c>
      <c r="N254" s="216" t="s">
        <v>49</v>
      </c>
      <c r="O254" s="88"/>
      <c r="P254" s="217">
        <f>O254*H254</f>
        <v>0</v>
      </c>
      <c r="Q254" s="217">
        <v>0</v>
      </c>
      <c r="R254" s="217">
        <f>Q254*H254</f>
        <v>0</v>
      </c>
      <c r="S254" s="217">
        <v>0</v>
      </c>
      <c r="T254" s="218">
        <f>S254*H254</f>
        <v>0</v>
      </c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R254" s="219" t="s">
        <v>136</v>
      </c>
      <c r="AT254" s="219" t="s">
        <v>131</v>
      </c>
      <c r="AU254" s="219" t="s">
        <v>137</v>
      </c>
      <c r="AY254" s="20" t="s">
        <v>128</v>
      </c>
      <c r="BE254" s="220">
        <f>IF(N254="základní",J254,0)</f>
        <v>0</v>
      </c>
      <c r="BF254" s="220">
        <f>IF(N254="snížená",J254,0)</f>
        <v>0</v>
      </c>
      <c r="BG254" s="220">
        <f>IF(N254="zákl. přenesená",J254,0)</f>
        <v>0</v>
      </c>
      <c r="BH254" s="220">
        <f>IF(N254="sníž. přenesená",J254,0)</f>
        <v>0</v>
      </c>
      <c r="BI254" s="220">
        <f>IF(N254="nulová",J254,0)</f>
        <v>0</v>
      </c>
      <c r="BJ254" s="20" t="s">
        <v>137</v>
      </c>
      <c r="BK254" s="220">
        <f>ROUND(I254*H254,2)</f>
        <v>0</v>
      </c>
      <c r="BL254" s="20" t="s">
        <v>136</v>
      </c>
      <c r="BM254" s="219" t="s">
        <v>328</v>
      </c>
    </row>
    <row r="255" spans="1:47" s="2" customFormat="1" ht="12">
      <c r="A255" s="42"/>
      <c r="B255" s="43"/>
      <c r="C255" s="44"/>
      <c r="D255" s="221" t="s">
        <v>139</v>
      </c>
      <c r="E255" s="44"/>
      <c r="F255" s="222" t="s">
        <v>329</v>
      </c>
      <c r="G255" s="44"/>
      <c r="H255" s="44"/>
      <c r="I255" s="223"/>
      <c r="J255" s="44"/>
      <c r="K255" s="44"/>
      <c r="L255" s="48"/>
      <c r="M255" s="224"/>
      <c r="N255" s="225"/>
      <c r="O255" s="88"/>
      <c r="P255" s="88"/>
      <c r="Q255" s="88"/>
      <c r="R255" s="88"/>
      <c r="S255" s="88"/>
      <c r="T255" s="89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T255" s="20" t="s">
        <v>139</v>
      </c>
      <c r="AU255" s="20" t="s">
        <v>137</v>
      </c>
    </row>
    <row r="256" spans="1:47" s="2" customFormat="1" ht="12">
      <c r="A256" s="42"/>
      <c r="B256" s="43"/>
      <c r="C256" s="44"/>
      <c r="D256" s="226" t="s">
        <v>141</v>
      </c>
      <c r="E256" s="44"/>
      <c r="F256" s="227" t="s">
        <v>330</v>
      </c>
      <c r="G256" s="44"/>
      <c r="H256" s="44"/>
      <c r="I256" s="223"/>
      <c r="J256" s="44"/>
      <c r="K256" s="44"/>
      <c r="L256" s="48"/>
      <c r="M256" s="224"/>
      <c r="N256" s="225"/>
      <c r="O256" s="88"/>
      <c r="P256" s="88"/>
      <c r="Q256" s="88"/>
      <c r="R256" s="88"/>
      <c r="S256" s="88"/>
      <c r="T256" s="89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T256" s="20" t="s">
        <v>141</v>
      </c>
      <c r="AU256" s="20" t="s">
        <v>137</v>
      </c>
    </row>
    <row r="257" spans="1:51" s="13" customFormat="1" ht="12">
      <c r="A257" s="13"/>
      <c r="B257" s="228"/>
      <c r="C257" s="229"/>
      <c r="D257" s="221" t="s">
        <v>143</v>
      </c>
      <c r="E257" s="229"/>
      <c r="F257" s="231" t="s">
        <v>331</v>
      </c>
      <c r="G257" s="229"/>
      <c r="H257" s="232">
        <v>17.985</v>
      </c>
      <c r="I257" s="233"/>
      <c r="J257" s="229"/>
      <c r="K257" s="229"/>
      <c r="L257" s="234"/>
      <c r="M257" s="235"/>
      <c r="N257" s="236"/>
      <c r="O257" s="236"/>
      <c r="P257" s="236"/>
      <c r="Q257" s="236"/>
      <c r="R257" s="236"/>
      <c r="S257" s="236"/>
      <c r="T257" s="23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8" t="s">
        <v>143</v>
      </c>
      <c r="AU257" s="238" t="s">
        <v>137</v>
      </c>
      <c r="AV257" s="13" t="s">
        <v>137</v>
      </c>
      <c r="AW257" s="13" t="s">
        <v>4</v>
      </c>
      <c r="AX257" s="13" t="s">
        <v>85</v>
      </c>
      <c r="AY257" s="238" t="s">
        <v>128</v>
      </c>
    </row>
    <row r="258" spans="1:65" s="2" customFormat="1" ht="16.5" customHeight="1">
      <c r="A258" s="42"/>
      <c r="B258" s="43"/>
      <c r="C258" s="208" t="s">
        <v>332</v>
      </c>
      <c r="D258" s="208" t="s">
        <v>131</v>
      </c>
      <c r="E258" s="209" t="s">
        <v>333</v>
      </c>
      <c r="F258" s="210" t="s">
        <v>334</v>
      </c>
      <c r="G258" s="211" t="s">
        <v>321</v>
      </c>
      <c r="H258" s="212">
        <v>1.199</v>
      </c>
      <c r="I258" s="213"/>
      <c r="J258" s="214">
        <f>ROUND(I258*H258,2)</f>
        <v>0</v>
      </c>
      <c r="K258" s="210" t="s">
        <v>135</v>
      </c>
      <c r="L258" s="48"/>
      <c r="M258" s="215" t="s">
        <v>32</v>
      </c>
      <c r="N258" s="216" t="s">
        <v>49</v>
      </c>
      <c r="O258" s="88"/>
      <c r="P258" s="217">
        <f>O258*H258</f>
        <v>0</v>
      </c>
      <c r="Q258" s="217">
        <v>0</v>
      </c>
      <c r="R258" s="217">
        <f>Q258*H258</f>
        <v>0</v>
      </c>
      <c r="S258" s="217">
        <v>0</v>
      </c>
      <c r="T258" s="218">
        <f>S258*H258</f>
        <v>0</v>
      </c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R258" s="219" t="s">
        <v>136</v>
      </c>
      <c r="AT258" s="219" t="s">
        <v>131</v>
      </c>
      <c r="AU258" s="219" t="s">
        <v>137</v>
      </c>
      <c r="AY258" s="20" t="s">
        <v>128</v>
      </c>
      <c r="BE258" s="220">
        <f>IF(N258="základní",J258,0)</f>
        <v>0</v>
      </c>
      <c r="BF258" s="220">
        <f>IF(N258="snížená",J258,0)</f>
        <v>0</v>
      </c>
      <c r="BG258" s="220">
        <f>IF(N258="zákl. přenesená",J258,0)</f>
        <v>0</v>
      </c>
      <c r="BH258" s="220">
        <f>IF(N258="sníž. přenesená",J258,0)</f>
        <v>0</v>
      </c>
      <c r="BI258" s="220">
        <f>IF(N258="nulová",J258,0)</f>
        <v>0</v>
      </c>
      <c r="BJ258" s="20" t="s">
        <v>137</v>
      </c>
      <c r="BK258" s="220">
        <f>ROUND(I258*H258,2)</f>
        <v>0</v>
      </c>
      <c r="BL258" s="20" t="s">
        <v>136</v>
      </c>
      <c r="BM258" s="219" t="s">
        <v>335</v>
      </c>
    </row>
    <row r="259" spans="1:47" s="2" customFormat="1" ht="12">
      <c r="A259" s="42"/>
      <c r="B259" s="43"/>
      <c r="C259" s="44"/>
      <c r="D259" s="221" t="s">
        <v>139</v>
      </c>
      <c r="E259" s="44"/>
      <c r="F259" s="222" t="s">
        <v>336</v>
      </c>
      <c r="G259" s="44"/>
      <c r="H259" s="44"/>
      <c r="I259" s="223"/>
      <c r="J259" s="44"/>
      <c r="K259" s="44"/>
      <c r="L259" s="48"/>
      <c r="M259" s="224"/>
      <c r="N259" s="225"/>
      <c r="O259" s="88"/>
      <c r="P259" s="88"/>
      <c r="Q259" s="88"/>
      <c r="R259" s="88"/>
      <c r="S259" s="88"/>
      <c r="T259" s="89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T259" s="20" t="s">
        <v>139</v>
      </c>
      <c r="AU259" s="20" t="s">
        <v>137</v>
      </c>
    </row>
    <row r="260" spans="1:47" s="2" customFormat="1" ht="12">
      <c r="A260" s="42"/>
      <c r="B260" s="43"/>
      <c r="C260" s="44"/>
      <c r="D260" s="226" t="s">
        <v>141</v>
      </c>
      <c r="E260" s="44"/>
      <c r="F260" s="227" t="s">
        <v>337</v>
      </c>
      <c r="G260" s="44"/>
      <c r="H260" s="44"/>
      <c r="I260" s="223"/>
      <c r="J260" s="44"/>
      <c r="K260" s="44"/>
      <c r="L260" s="48"/>
      <c r="M260" s="224"/>
      <c r="N260" s="225"/>
      <c r="O260" s="88"/>
      <c r="P260" s="88"/>
      <c r="Q260" s="88"/>
      <c r="R260" s="88"/>
      <c r="S260" s="88"/>
      <c r="T260" s="89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T260" s="20" t="s">
        <v>141</v>
      </c>
      <c r="AU260" s="20" t="s">
        <v>137</v>
      </c>
    </row>
    <row r="261" spans="1:65" s="2" customFormat="1" ht="21.75" customHeight="1">
      <c r="A261" s="42"/>
      <c r="B261" s="43"/>
      <c r="C261" s="208" t="s">
        <v>338</v>
      </c>
      <c r="D261" s="208" t="s">
        <v>131</v>
      </c>
      <c r="E261" s="209" t="s">
        <v>339</v>
      </c>
      <c r="F261" s="210" t="s">
        <v>340</v>
      </c>
      <c r="G261" s="211" t="s">
        <v>321</v>
      </c>
      <c r="H261" s="212">
        <v>1.199</v>
      </c>
      <c r="I261" s="213"/>
      <c r="J261" s="214">
        <f>ROUND(I261*H261,2)</f>
        <v>0</v>
      </c>
      <c r="K261" s="210" t="s">
        <v>135</v>
      </c>
      <c r="L261" s="48"/>
      <c r="M261" s="215" t="s">
        <v>32</v>
      </c>
      <c r="N261" s="216" t="s">
        <v>49</v>
      </c>
      <c r="O261" s="88"/>
      <c r="P261" s="217">
        <f>O261*H261</f>
        <v>0</v>
      </c>
      <c r="Q261" s="217">
        <v>0</v>
      </c>
      <c r="R261" s="217">
        <f>Q261*H261</f>
        <v>0</v>
      </c>
      <c r="S261" s="217">
        <v>0</v>
      </c>
      <c r="T261" s="218">
        <f>S261*H261</f>
        <v>0</v>
      </c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R261" s="219" t="s">
        <v>136</v>
      </c>
      <c r="AT261" s="219" t="s">
        <v>131</v>
      </c>
      <c r="AU261" s="219" t="s">
        <v>137</v>
      </c>
      <c r="AY261" s="20" t="s">
        <v>128</v>
      </c>
      <c r="BE261" s="220">
        <f>IF(N261="základní",J261,0)</f>
        <v>0</v>
      </c>
      <c r="BF261" s="220">
        <f>IF(N261="snížená",J261,0)</f>
        <v>0</v>
      </c>
      <c r="BG261" s="220">
        <f>IF(N261="zákl. přenesená",J261,0)</f>
        <v>0</v>
      </c>
      <c r="BH261" s="220">
        <f>IF(N261="sníž. přenesená",J261,0)</f>
        <v>0</v>
      </c>
      <c r="BI261" s="220">
        <f>IF(N261="nulová",J261,0)</f>
        <v>0</v>
      </c>
      <c r="BJ261" s="20" t="s">
        <v>137</v>
      </c>
      <c r="BK261" s="220">
        <f>ROUND(I261*H261,2)</f>
        <v>0</v>
      </c>
      <c r="BL261" s="20" t="s">
        <v>136</v>
      </c>
      <c r="BM261" s="219" t="s">
        <v>341</v>
      </c>
    </row>
    <row r="262" spans="1:47" s="2" customFormat="1" ht="12">
      <c r="A262" s="42"/>
      <c r="B262" s="43"/>
      <c r="C262" s="44"/>
      <c r="D262" s="221" t="s">
        <v>139</v>
      </c>
      <c r="E262" s="44"/>
      <c r="F262" s="222" t="s">
        <v>342</v>
      </c>
      <c r="G262" s="44"/>
      <c r="H262" s="44"/>
      <c r="I262" s="223"/>
      <c r="J262" s="44"/>
      <c r="K262" s="44"/>
      <c r="L262" s="48"/>
      <c r="M262" s="224"/>
      <c r="N262" s="225"/>
      <c r="O262" s="88"/>
      <c r="P262" s="88"/>
      <c r="Q262" s="88"/>
      <c r="R262" s="88"/>
      <c r="S262" s="88"/>
      <c r="T262" s="89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T262" s="20" t="s">
        <v>139</v>
      </c>
      <c r="AU262" s="20" t="s">
        <v>137</v>
      </c>
    </row>
    <row r="263" spans="1:47" s="2" customFormat="1" ht="12">
      <c r="A263" s="42"/>
      <c r="B263" s="43"/>
      <c r="C263" s="44"/>
      <c r="D263" s="226" t="s">
        <v>141</v>
      </c>
      <c r="E263" s="44"/>
      <c r="F263" s="227" t="s">
        <v>343</v>
      </c>
      <c r="G263" s="44"/>
      <c r="H263" s="44"/>
      <c r="I263" s="223"/>
      <c r="J263" s="44"/>
      <c r="K263" s="44"/>
      <c r="L263" s="48"/>
      <c r="M263" s="224"/>
      <c r="N263" s="225"/>
      <c r="O263" s="88"/>
      <c r="P263" s="88"/>
      <c r="Q263" s="88"/>
      <c r="R263" s="88"/>
      <c r="S263" s="88"/>
      <c r="T263" s="89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T263" s="20" t="s">
        <v>141</v>
      </c>
      <c r="AU263" s="20" t="s">
        <v>137</v>
      </c>
    </row>
    <row r="264" spans="1:63" s="12" customFormat="1" ht="22.8" customHeight="1">
      <c r="A264" s="12"/>
      <c r="B264" s="192"/>
      <c r="C264" s="193"/>
      <c r="D264" s="194" t="s">
        <v>76</v>
      </c>
      <c r="E264" s="206" t="s">
        <v>344</v>
      </c>
      <c r="F264" s="206" t="s">
        <v>345</v>
      </c>
      <c r="G264" s="193"/>
      <c r="H264" s="193"/>
      <c r="I264" s="196"/>
      <c r="J264" s="207">
        <f>BK264</f>
        <v>0</v>
      </c>
      <c r="K264" s="193"/>
      <c r="L264" s="198"/>
      <c r="M264" s="199"/>
      <c r="N264" s="200"/>
      <c r="O264" s="200"/>
      <c r="P264" s="201">
        <f>SUM(P265:P267)</f>
        <v>0</v>
      </c>
      <c r="Q264" s="200"/>
      <c r="R264" s="201">
        <f>SUM(R265:R267)</f>
        <v>0</v>
      </c>
      <c r="S264" s="200"/>
      <c r="T264" s="202">
        <f>SUM(T265:T267)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03" t="s">
        <v>85</v>
      </c>
      <c r="AT264" s="204" t="s">
        <v>76</v>
      </c>
      <c r="AU264" s="204" t="s">
        <v>85</v>
      </c>
      <c r="AY264" s="203" t="s">
        <v>128</v>
      </c>
      <c r="BK264" s="205">
        <f>SUM(BK265:BK267)</f>
        <v>0</v>
      </c>
    </row>
    <row r="265" spans="1:65" s="2" customFormat="1" ht="16.5" customHeight="1">
      <c r="A265" s="42"/>
      <c r="B265" s="43"/>
      <c r="C265" s="208" t="s">
        <v>346</v>
      </c>
      <c r="D265" s="208" t="s">
        <v>131</v>
      </c>
      <c r="E265" s="209" t="s">
        <v>347</v>
      </c>
      <c r="F265" s="210" t="s">
        <v>348</v>
      </c>
      <c r="G265" s="211" t="s">
        <v>321</v>
      </c>
      <c r="H265" s="212">
        <v>2.769</v>
      </c>
      <c r="I265" s="213"/>
      <c r="J265" s="214">
        <f>ROUND(I265*H265,2)</f>
        <v>0</v>
      </c>
      <c r="K265" s="210" t="s">
        <v>135</v>
      </c>
      <c r="L265" s="48"/>
      <c r="M265" s="215" t="s">
        <v>32</v>
      </c>
      <c r="N265" s="216" t="s">
        <v>49</v>
      </c>
      <c r="O265" s="88"/>
      <c r="P265" s="217">
        <f>O265*H265</f>
        <v>0</v>
      </c>
      <c r="Q265" s="217">
        <v>0</v>
      </c>
      <c r="R265" s="217">
        <f>Q265*H265</f>
        <v>0</v>
      </c>
      <c r="S265" s="217">
        <v>0</v>
      </c>
      <c r="T265" s="218">
        <f>S265*H265</f>
        <v>0</v>
      </c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R265" s="219" t="s">
        <v>136</v>
      </c>
      <c r="AT265" s="219" t="s">
        <v>131</v>
      </c>
      <c r="AU265" s="219" t="s">
        <v>137</v>
      </c>
      <c r="AY265" s="20" t="s">
        <v>128</v>
      </c>
      <c r="BE265" s="220">
        <f>IF(N265="základní",J265,0)</f>
        <v>0</v>
      </c>
      <c r="BF265" s="220">
        <f>IF(N265="snížená",J265,0)</f>
        <v>0</v>
      </c>
      <c r="BG265" s="220">
        <f>IF(N265="zákl. přenesená",J265,0)</f>
        <v>0</v>
      </c>
      <c r="BH265" s="220">
        <f>IF(N265="sníž. přenesená",J265,0)</f>
        <v>0</v>
      </c>
      <c r="BI265" s="220">
        <f>IF(N265="nulová",J265,0)</f>
        <v>0</v>
      </c>
      <c r="BJ265" s="20" t="s">
        <v>137</v>
      </c>
      <c r="BK265" s="220">
        <f>ROUND(I265*H265,2)</f>
        <v>0</v>
      </c>
      <c r="BL265" s="20" t="s">
        <v>136</v>
      </c>
      <c r="BM265" s="219" t="s">
        <v>349</v>
      </c>
    </row>
    <row r="266" spans="1:47" s="2" customFormat="1" ht="12">
      <c r="A266" s="42"/>
      <c r="B266" s="43"/>
      <c r="C266" s="44"/>
      <c r="D266" s="221" t="s">
        <v>139</v>
      </c>
      <c r="E266" s="44"/>
      <c r="F266" s="222" t="s">
        <v>350</v>
      </c>
      <c r="G266" s="44"/>
      <c r="H266" s="44"/>
      <c r="I266" s="223"/>
      <c r="J266" s="44"/>
      <c r="K266" s="44"/>
      <c r="L266" s="48"/>
      <c r="M266" s="224"/>
      <c r="N266" s="225"/>
      <c r="O266" s="88"/>
      <c r="P266" s="88"/>
      <c r="Q266" s="88"/>
      <c r="R266" s="88"/>
      <c r="S266" s="88"/>
      <c r="T266" s="89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T266" s="20" t="s">
        <v>139</v>
      </c>
      <c r="AU266" s="20" t="s">
        <v>137</v>
      </c>
    </row>
    <row r="267" spans="1:47" s="2" customFormat="1" ht="12">
      <c r="A267" s="42"/>
      <c r="B267" s="43"/>
      <c r="C267" s="44"/>
      <c r="D267" s="226" t="s">
        <v>141</v>
      </c>
      <c r="E267" s="44"/>
      <c r="F267" s="227" t="s">
        <v>351</v>
      </c>
      <c r="G267" s="44"/>
      <c r="H267" s="44"/>
      <c r="I267" s="223"/>
      <c r="J267" s="44"/>
      <c r="K267" s="44"/>
      <c r="L267" s="48"/>
      <c r="M267" s="224"/>
      <c r="N267" s="225"/>
      <c r="O267" s="88"/>
      <c r="P267" s="88"/>
      <c r="Q267" s="88"/>
      <c r="R267" s="88"/>
      <c r="S267" s="88"/>
      <c r="T267" s="89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T267" s="20" t="s">
        <v>141</v>
      </c>
      <c r="AU267" s="20" t="s">
        <v>137</v>
      </c>
    </row>
    <row r="268" spans="1:63" s="12" customFormat="1" ht="25.9" customHeight="1">
      <c r="A268" s="12"/>
      <c r="B268" s="192"/>
      <c r="C268" s="193"/>
      <c r="D268" s="194" t="s">
        <v>76</v>
      </c>
      <c r="E268" s="195" t="s">
        <v>352</v>
      </c>
      <c r="F268" s="195" t="s">
        <v>353</v>
      </c>
      <c r="G268" s="193"/>
      <c r="H268" s="193"/>
      <c r="I268" s="196"/>
      <c r="J268" s="197">
        <f>BK268</f>
        <v>0</v>
      </c>
      <c r="K268" s="193"/>
      <c r="L268" s="198"/>
      <c r="M268" s="199"/>
      <c r="N268" s="200"/>
      <c r="O268" s="200"/>
      <c r="P268" s="201">
        <f>P269+P288+P366</f>
        <v>0</v>
      </c>
      <c r="Q268" s="200"/>
      <c r="R268" s="201">
        <f>R269+R288+R366</f>
        <v>0.5780258508480001</v>
      </c>
      <c r="S268" s="200"/>
      <c r="T268" s="202">
        <f>T269+T288+T366</f>
        <v>0.3384325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3" t="s">
        <v>137</v>
      </c>
      <c r="AT268" s="204" t="s">
        <v>76</v>
      </c>
      <c r="AU268" s="204" t="s">
        <v>77</v>
      </c>
      <c r="AY268" s="203" t="s">
        <v>128</v>
      </c>
      <c r="BK268" s="205">
        <f>BK269+BK288+BK366</f>
        <v>0</v>
      </c>
    </row>
    <row r="269" spans="1:63" s="12" customFormat="1" ht="22.8" customHeight="1">
      <c r="A269" s="12"/>
      <c r="B269" s="192"/>
      <c r="C269" s="193"/>
      <c r="D269" s="194" t="s">
        <v>76</v>
      </c>
      <c r="E269" s="206" t="s">
        <v>354</v>
      </c>
      <c r="F269" s="206" t="s">
        <v>355</v>
      </c>
      <c r="G269" s="193"/>
      <c r="H269" s="193"/>
      <c r="I269" s="196"/>
      <c r="J269" s="207">
        <f>BK269</f>
        <v>0</v>
      </c>
      <c r="K269" s="193"/>
      <c r="L269" s="198"/>
      <c r="M269" s="199"/>
      <c r="N269" s="200"/>
      <c r="O269" s="200"/>
      <c r="P269" s="201">
        <f>SUM(P270:P287)</f>
        <v>0</v>
      </c>
      <c r="Q269" s="200"/>
      <c r="R269" s="201">
        <f>SUM(R270:R287)</f>
        <v>0.2903675712</v>
      </c>
      <c r="S269" s="200"/>
      <c r="T269" s="202">
        <f>SUM(T270:T287)</f>
        <v>0.18227550000000003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03" t="s">
        <v>137</v>
      </c>
      <c r="AT269" s="204" t="s">
        <v>76</v>
      </c>
      <c r="AU269" s="204" t="s">
        <v>85</v>
      </c>
      <c r="AY269" s="203" t="s">
        <v>128</v>
      </c>
      <c r="BK269" s="205">
        <f>SUM(BK270:BK287)</f>
        <v>0</v>
      </c>
    </row>
    <row r="270" spans="1:65" s="2" customFormat="1" ht="16.5" customHeight="1">
      <c r="A270" s="42"/>
      <c r="B270" s="43"/>
      <c r="C270" s="208" t="s">
        <v>356</v>
      </c>
      <c r="D270" s="208" t="s">
        <v>131</v>
      </c>
      <c r="E270" s="209" t="s">
        <v>357</v>
      </c>
      <c r="F270" s="210" t="s">
        <v>358</v>
      </c>
      <c r="G270" s="211" t="s">
        <v>175</v>
      </c>
      <c r="H270" s="212">
        <v>10.8</v>
      </c>
      <c r="I270" s="213"/>
      <c r="J270" s="214">
        <f>ROUND(I270*H270,2)</f>
        <v>0</v>
      </c>
      <c r="K270" s="210" t="s">
        <v>135</v>
      </c>
      <c r="L270" s="48"/>
      <c r="M270" s="215" t="s">
        <v>32</v>
      </c>
      <c r="N270" s="216" t="s">
        <v>49</v>
      </c>
      <c r="O270" s="88"/>
      <c r="P270" s="217">
        <f>O270*H270</f>
        <v>0</v>
      </c>
      <c r="Q270" s="217">
        <v>0</v>
      </c>
      <c r="R270" s="217">
        <f>Q270*H270</f>
        <v>0</v>
      </c>
      <c r="S270" s="217">
        <v>0.00167</v>
      </c>
      <c r="T270" s="218">
        <f>S270*H270</f>
        <v>0.018036</v>
      </c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R270" s="219" t="s">
        <v>246</v>
      </c>
      <c r="AT270" s="219" t="s">
        <v>131</v>
      </c>
      <c r="AU270" s="219" t="s">
        <v>137</v>
      </c>
      <c r="AY270" s="20" t="s">
        <v>128</v>
      </c>
      <c r="BE270" s="220">
        <f>IF(N270="základní",J270,0)</f>
        <v>0</v>
      </c>
      <c r="BF270" s="220">
        <f>IF(N270="snížená",J270,0)</f>
        <v>0</v>
      </c>
      <c r="BG270" s="220">
        <f>IF(N270="zákl. přenesená",J270,0)</f>
        <v>0</v>
      </c>
      <c r="BH270" s="220">
        <f>IF(N270="sníž. přenesená",J270,0)</f>
        <v>0</v>
      </c>
      <c r="BI270" s="220">
        <f>IF(N270="nulová",J270,0)</f>
        <v>0</v>
      </c>
      <c r="BJ270" s="20" t="s">
        <v>137</v>
      </c>
      <c r="BK270" s="220">
        <f>ROUND(I270*H270,2)</f>
        <v>0</v>
      </c>
      <c r="BL270" s="20" t="s">
        <v>246</v>
      </c>
      <c r="BM270" s="219" t="s">
        <v>359</v>
      </c>
    </row>
    <row r="271" spans="1:47" s="2" customFormat="1" ht="12">
      <c r="A271" s="42"/>
      <c r="B271" s="43"/>
      <c r="C271" s="44"/>
      <c r="D271" s="221" t="s">
        <v>139</v>
      </c>
      <c r="E271" s="44"/>
      <c r="F271" s="222" t="s">
        <v>360</v>
      </c>
      <c r="G271" s="44"/>
      <c r="H271" s="44"/>
      <c r="I271" s="223"/>
      <c r="J271" s="44"/>
      <c r="K271" s="44"/>
      <c r="L271" s="48"/>
      <c r="M271" s="224"/>
      <c r="N271" s="225"/>
      <c r="O271" s="88"/>
      <c r="P271" s="88"/>
      <c r="Q271" s="88"/>
      <c r="R271" s="88"/>
      <c r="S271" s="88"/>
      <c r="T271" s="89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T271" s="20" t="s">
        <v>139</v>
      </c>
      <c r="AU271" s="20" t="s">
        <v>137</v>
      </c>
    </row>
    <row r="272" spans="1:47" s="2" customFormat="1" ht="12">
      <c r="A272" s="42"/>
      <c r="B272" s="43"/>
      <c r="C272" s="44"/>
      <c r="D272" s="226" t="s">
        <v>141</v>
      </c>
      <c r="E272" s="44"/>
      <c r="F272" s="227" t="s">
        <v>361</v>
      </c>
      <c r="G272" s="44"/>
      <c r="H272" s="44"/>
      <c r="I272" s="223"/>
      <c r="J272" s="44"/>
      <c r="K272" s="44"/>
      <c r="L272" s="48"/>
      <c r="M272" s="224"/>
      <c r="N272" s="225"/>
      <c r="O272" s="88"/>
      <c r="P272" s="88"/>
      <c r="Q272" s="88"/>
      <c r="R272" s="88"/>
      <c r="S272" s="88"/>
      <c r="T272" s="89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T272" s="20" t="s">
        <v>141</v>
      </c>
      <c r="AU272" s="20" t="s">
        <v>137</v>
      </c>
    </row>
    <row r="273" spans="1:51" s="13" customFormat="1" ht="12">
      <c r="A273" s="13"/>
      <c r="B273" s="228"/>
      <c r="C273" s="229"/>
      <c r="D273" s="221" t="s">
        <v>143</v>
      </c>
      <c r="E273" s="230" t="s">
        <v>32</v>
      </c>
      <c r="F273" s="231" t="s">
        <v>362</v>
      </c>
      <c r="G273" s="229"/>
      <c r="H273" s="232">
        <v>10.8</v>
      </c>
      <c r="I273" s="233"/>
      <c r="J273" s="229"/>
      <c r="K273" s="229"/>
      <c r="L273" s="234"/>
      <c r="M273" s="235"/>
      <c r="N273" s="236"/>
      <c r="O273" s="236"/>
      <c r="P273" s="236"/>
      <c r="Q273" s="236"/>
      <c r="R273" s="236"/>
      <c r="S273" s="236"/>
      <c r="T273" s="23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8" t="s">
        <v>143</v>
      </c>
      <c r="AU273" s="238" t="s">
        <v>137</v>
      </c>
      <c r="AV273" s="13" t="s">
        <v>137</v>
      </c>
      <c r="AW273" s="13" t="s">
        <v>39</v>
      </c>
      <c r="AX273" s="13" t="s">
        <v>85</v>
      </c>
      <c r="AY273" s="238" t="s">
        <v>128</v>
      </c>
    </row>
    <row r="274" spans="1:65" s="2" customFormat="1" ht="16.5" customHeight="1">
      <c r="A274" s="42"/>
      <c r="B274" s="43"/>
      <c r="C274" s="208" t="s">
        <v>363</v>
      </c>
      <c r="D274" s="208" t="s">
        <v>131</v>
      </c>
      <c r="E274" s="209" t="s">
        <v>364</v>
      </c>
      <c r="F274" s="210" t="s">
        <v>365</v>
      </c>
      <c r="G274" s="211" t="s">
        <v>175</v>
      </c>
      <c r="H274" s="212">
        <v>73.65</v>
      </c>
      <c r="I274" s="213"/>
      <c r="J274" s="214">
        <f>ROUND(I274*H274,2)</f>
        <v>0</v>
      </c>
      <c r="K274" s="210" t="s">
        <v>135</v>
      </c>
      <c r="L274" s="48"/>
      <c r="M274" s="215" t="s">
        <v>32</v>
      </c>
      <c r="N274" s="216" t="s">
        <v>49</v>
      </c>
      <c r="O274" s="88"/>
      <c r="P274" s="217">
        <f>O274*H274</f>
        <v>0</v>
      </c>
      <c r="Q274" s="217">
        <v>0</v>
      </c>
      <c r="R274" s="217">
        <f>Q274*H274</f>
        <v>0</v>
      </c>
      <c r="S274" s="217">
        <v>0.00223</v>
      </c>
      <c r="T274" s="218">
        <f>S274*H274</f>
        <v>0.16423950000000004</v>
      </c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R274" s="219" t="s">
        <v>246</v>
      </c>
      <c r="AT274" s="219" t="s">
        <v>131</v>
      </c>
      <c r="AU274" s="219" t="s">
        <v>137</v>
      </c>
      <c r="AY274" s="20" t="s">
        <v>128</v>
      </c>
      <c r="BE274" s="220">
        <f>IF(N274="základní",J274,0)</f>
        <v>0</v>
      </c>
      <c r="BF274" s="220">
        <f>IF(N274="snížená",J274,0)</f>
        <v>0</v>
      </c>
      <c r="BG274" s="220">
        <f>IF(N274="zákl. přenesená",J274,0)</f>
        <v>0</v>
      </c>
      <c r="BH274" s="220">
        <f>IF(N274="sníž. přenesená",J274,0)</f>
        <v>0</v>
      </c>
      <c r="BI274" s="220">
        <f>IF(N274="nulová",J274,0)</f>
        <v>0</v>
      </c>
      <c r="BJ274" s="20" t="s">
        <v>137</v>
      </c>
      <c r="BK274" s="220">
        <f>ROUND(I274*H274,2)</f>
        <v>0</v>
      </c>
      <c r="BL274" s="20" t="s">
        <v>246</v>
      </c>
      <c r="BM274" s="219" t="s">
        <v>366</v>
      </c>
    </row>
    <row r="275" spans="1:47" s="2" customFormat="1" ht="12">
      <c r="A275" s="42"/>
      <c r="B275" s="43"/>
      <c r="C275" s="44"/>
      <c r="D275" s="221" t="s">
        <v>139</v>
      </c>
      <c r="E275" s="44"/>
      <c r="F275" s="222" t="s">
        <v>367</v>
      </c>
      <c r="G275" s="44"/>
      <c r="H275" s="44"/>
      <c r="I275" s="223"/>
      <c r="J275" s="44"/>
      <c r="K275" s="44"/>
      <c r="L275" s="48"/>
      <c r="M275" s="224"/>
      <c r="N275" s="225"/>
      <c r="O275" s="88"/>
      <c r="P275" s="88"/>
      <c r="Q275" s="88"/>
      <c r="R275" s="88"/>
      <c r="S275" s="88"/>
      <c r="T275" s="89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T275" s="20" t="s">
        <v>139</v>
      </c>
      <c r="AU275" s="20" t="s">
        <v>137</v>
      </c>
    </row>
    <row r="276" spans="1:47" s="2" customFormat="1" ht="12">
      <c r="A276" s="42"/>
      <c r="B276" s="43"/>
      <c r="C276" s="44"/>
      <c r="D276" s="226" t="s">
        <v>141</v>
      </c>
      <c r="E276" s="44"/>
      <c r="F276" s="227" t="s">
        <v>368</v>
      </c>
      <c r="G276" s="44"/>
      <c r="H276" s="44"/>
      <c r="I276" s="223"/>
      <c r="J276" s="44"/>
      <c r="K276" s="44"/>
      <c r="L276" s="48"/>
      <c r="M276" s="224"/>
      <c r="N276" s="225"/>
      <c r="O276" s="88"/>
      <c r="P276" s="88"/>
      <c r="Q276" s="88"/>
      <c r="R276" s="88"/>
      <c r="S276" s="88"/>
      <c r="T276" s="89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T276" s="20" t="s">
        <v>141</v>
      </c>
      <c r="AU276" s="20" t="s">
        <v>137</v>
      </c>
    </row>
    <row r="277" spans="1:51" s="13" customFormat="1" ht="12">
      <c r="A277" s="13"/>
      <c r="B277" s="228"/>
      <c r="C277" s="229"/>
      <c r="D277" s="221" t="s">
        <v>143</v>
      </c>
      <c r="E277" s="230" t="s">
        <v>32</v>
      </c>
      <c r="F277" s="231" t="s">
        <v>369</v>
      </c>
      <c r="G277" s="229"/>
      <c r="H277" s="232">
        <v>73.65</v>
      </c>
      <c r="I277" s="233"/>
      <c r="J277" s="229"/>
      <c r="K277" s="229"/>
      <c r="L277" s="234"/>
      <c r="M277" s="235"/>
      <c r="N277" s="236"/>
      <c r="O277" s="236"/>
      <c r="P277" s="236"/>
      <c r="Q277" s="236"/>
      <c r="R277" s="236"/>
      <c r="S277" s="236"/>
      <c r="T277" s="23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8" t="s">
        <v>143</v>
      </c>
      <c r="AU277" s="238" t="s">
        <v>137</v>
      </c>
      <c r="AV277" s="13" t="s">
        <v>137</v>
      </c>
      <c r="AW277" s="13" t="s">
        <v>39</v>
      </c>
      <c r="AX277" s="13" t="s">
        <v>77</v>
      </c>
      <c r="AY277" s="238" t="s">
        <v>128</v>
      </c>
    </row>
    <row r="278" spans="1:51" s="14" customFormat="1" ht="12">
      <c r="A278" s="14"/>
      <c r="B278" s="239"/>
      <c r="C278" s="240"/>
      <c r="D278" s="221" t="s">
        <v>143</v>
      </c>
      <c r="E278" s="241" t="s">
        <v>32</v>
      </c>
      <c r="F278" s="242" t="s">
        <v>145</v>
      </c>
      <c r="G278" s="240"/>
      <c r="H278" s="243">
        <v>73.65</v>
      </c>
      <c r="I278" s="244"/>
      <c r="J278" s="240"/>
      <c r="K278" s="240"/>
      <c r="L278" s="245"/>
      <c r="M278" s="246"/>
      <c r="N278" s="247"/>
      <c r="O278" s="247"/>
      <c r="P278" s="247"/>
      <c r="Q278" s="247"/>
      <c r="R278" s="247"/>
      <c r="S278" s="247"/>
      <c r="T278" s="248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9" t="s">
        <v>143</v>
      </c>
      <c r="AU278" s="249" t="s">
        <v>137</v>
      </c>
      <c r="AV278" s="14" t="s">
        <v>136</v>
      </c>
      <c r="AW278" s="14" t="s">
        <v>39</v>
      </c>
      <c r="AX278" s="14" t="s">
        <v>85</v>
      </c>
      <c r="AY278" s="249" t="s">
        <v>128</v>
      </c>
    </row>
    <row r="279" spans="1:65" s="2" customFormat="1" ht="16.5" customHeight="1">
      <c r="A279" s="42"/>
      <c r="B279" s="43"/>
      <c r="C279" s="208" t="s">
        <v>370</v>
      </c>
      <c r="D279" s="208" t="s">
        <v>131</v>
      </c>
      <c r="E279" s="209" t="s">
        <v>371</v>
      </c>
      <c r="F279" s="210" t="s">
        <v>372</v>
      </c>
      <c r="G279" s="211" t="s">
        <v>175</v>
      </c>
      <c r="H279" s="212">
        <v>73.65</v>
      </c>
      <c r="I279" s="213"/>
      <c r="J279" s="214">
        <f>ROUND(I279*H279,2)</f>
        <v>0</v>
      </c>
      <c r="K279" s="210" t="s">
        <v>135</v>
      </c>
      <c r="L279" s="48"/>
      <c r="M279" s="215" t="s">
        <v>32</v>
      </c>
      <c r="N279" s="216" t="s">
        <v>49</v>
      </c>
      <c r="O279" s="88"/>
      <c r="P279" s="217">
        <f>O279*H279</f>
        <v>0</v>
      </c>
      <c r="Q279" s="217">
        <v>0.003515216</v>
      </c>
      <c r="R279" s="217">
        <f>Q279*H279</f>
        <v>0.2588956584</v>
      </c>
      <c r="S279" s="217">
        <v>0</v>
      </c>
      <c r="T279" s="218">
        <f>S279*H279</f>
        <v>0</v>
      </c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R279" s="219" t="s">
        <v>246</v>
      </c>
      <c r="AT279" s="219" t="s">
        <v>131</v>
      </c>
      <c r="AU279" s="219" t="s">
        <v>137</v>
      </c>
      <c r="AY279" s="20" t="s">
        <v>128</v>
      </c>
      <c r="BE279" s="220">
        <f>IF(N279="základní",J279,0)</f>
        <v>0</v>
      </c>
      <c r="BF279" s="220">
        <f>IF(N279="snížená",J279,0)</f>
        <v>0</v>
      </c>
      <c r="BG279" s="220">
        <f>IF(N279="zákl. přenesená",J279,0)</f>
        <v>0</v>
      </c>
      <c r="BH279" s="220">
        <f>IF(N279="sníž. přenesená",J279,0)</f>
        <v>0</v>
      </c>
      <c r="BI279" s="220">
        <f>IF(N279="nulová",J279,0)</f>
        <v>0</v>
      </c>
      <c r="BJ279" s="20" t="s">
        <v>137</v>
      </c>
      <c r="BK279" s="220">
        <f>ROUND(I279*H279,2)</f>
        <v>0</v>
      </c>
      <c r="BL279" s="20" t="s">
        <v>246</v>
      </c>
      <c r="BM279" s="219" t="s">
        <v>373</v>
      </c>
    </row>
    <row r="280" spans="1:47" s="2" customFormat="1" ht="12">
      <c r="A280" s="42"/>
      <c r="B280" s="43"/>
      <c r="C280" s="44"/>
      <c r="D280" s="221" t="s">
        <v>139</v>
      </c>
      <c r="E280" s="44"/>
      <c r="F280" s="222" t="s">
        <v>374</v>
      </c>
      <c r="G280" s="44"/>
      <c r="H280" s="44"/>
      <c r="I280" s="223"/>
      <c r="J280" s="44"/>
      <c r="K280" s="44"/>
      <c r="L280" s="48"/>
      <c r="M280" s="224"/>
      <c r="N280" s="225"/>
      <c r="O280" s="88"/>
      <c r="P280" s="88"/>
      <c r="Q280" s="88"/>
      <c r="R280" s="88"/>
      <c r="S280" s="88"/>
      <c r="T280" s="89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T280" s="20" t="s">
        <v>139</v>
      </c>
      <c r="AU280" s="20" t="s">
        <v>137</v>
      </c>
    </row>
    <row r="281" spans="1:47" s="2" customFormat="1" ht="12">
      <c r="A281" s="42"/>
      <c r="B281" s="43"/>
      <c r="C281" s="44"/>
      <c r="D281" s="226" t="s">
        <v>141</v>
      </c>
      <c r="E281" s="44"/>
      <c r="F281" s="227" t="s">
        <v>375</v>
      </c>
      <c r="G281" s="44"/>
      <c r="H281" s="44"/>
      <c r="I281" s="223"/>
      <c r="J281" s="44"/>
      <c r="K281" s="44"/>
      <c r="L281" s="48"/>
      <c r="M281" s="224"/>
      <c r="N281" s="225"/>
      <c r="O281" s="88"/>
      <c r="P281" s="88"/>
      <c r="Q281" s="88"/>
      <c r="R281" s="88"/>
      <c r="S281" s="88"/>
      <c r="T281" s="89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T281" s="20" t="s">
        <v>141</v>
      </c>
      <c r="AU281" s="20" t="s">
        <v>137</v>
      </c>
    </row>
    <row r="282" spans="1:65" s="2" customFormat="1" ht="16.5" customHeight="1">
      <c r="A282" s="42"/>
      <c r="B282" s="43"/>
      <c r="C282" s="208" t="s">
        <v>376</v>
      </c>
      <c r="D282" s="208" t="s">
        <v>131</v>
      </c>
      <c r="E282" s="209" t="s">
        <v>377</v>
      </c>
      <c r="F282" s="210" t="s">
        <v>378</v>
      </c>
      <c r="G282" s="211" t="s">
        <v>175</v>
      </c>
      <c r="H282" s="212">
        <v>10.8</v>
      </c>
      <c r="I282" s="213"/>
      <c r="J282" s="214">
        <f>ROUND(I282*H282,2)</f>
        <v>0</v>
      </c>
      <c r="K282" s="210" t="s">
        <v>135</v>
      </c>
      <c r="L282" s="48"/>
      <c r="M282" s="215" t="s">
        <v>32</v>
      </c>
      <c r="N282" s="216" t="s">
        <v>49</v>
      </c>
      <c r="O282" s="88"/>
      <c r="P282" s="217">
        <f>O282*H282</f>
        <v>0</v>
      </c>
      <c r="Q282" s="217">
        <v>0.002914066</v>
      </c>
      <c r="R282" s="217">
        <f>Q282*H282</f>
        <v>0.0314719128</v>
      </c>
      <c r="S282" s="217">
        <v>0</v>
      </c>
      <c r="T282" s="218">
        <f>S282*H282</f>
        <v>0</v>
      </c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R282" s="219" t="s">
        <v>246</v>
      </c>
      <c r="AT282" s="219" t="s">
        <v>131</v>
      </c>
      <c r="AU282" s="219" t="s">
        <v>137</v>
      </c>
      <c r="AY282" s="20" t="s">
        <v>128</v>
      </c>
      <c r="BE282" s="220">
        <f>IF(N282="základní",J282,0)</f>
        <v>0</v>
      </c>
      <c r="BF282" s="220">
        <f>IF(N282="snížená",J282,0)</f>
        <v>0</v>
      </c>
      <c r="BG282" s="220">
        <f>IF(N282="zákl. přenesená",J282,0)</f>
        <v>0</v>
      </c>
      <c r="BH282" s="220">
        <f>IF(N282="sníž. přenesená",J282,0)</f>
        <v>0</v>
      </c>
      <c r="BI282" s="220">
        <f>IF(N282="nulová",J282,0)</f>
        <v>0</v>
      </c>
      <c r="BJ282" s="20" t="s">
        <v>137</v>
      </c>
      <c r="BK282" s="220">
        <f>ROUND(I282*H282,2)</f>
        <v>0</v>
      </c>
      <c r="BL282" s="20" t="s">
        <v>246</v>
      </c>
      <c r="BM282" s="219" t="s">
        <v>379</v>
      </c>
    </row>
    <row r="283" spans="1:47" s="2" customFormat="1" ht="12">
      <c r="A283" s="42"/>
      <c r="B283" s="43"/>
      <c r="C283" s="44"/>
      <c r="D283" s="221" t="s">
        <v>139</v>
      </c>
      <c r="E283" s="44"/>
      <c r="F283" s="222" t="s">
        <v>380</v>
      </c>
      <c r="G283" s="44"/>
      <c r="H283" s="44"/>
      <c r="I283" s="223"/>
      <c r="J283" s="44"/>
      <c r="K283" s="44"/>
      <c r="L283" s="48"/>
      <c r="M283" s="224"/>
      <c r="N283" s="225"/>
      <c r="O283" s="88"/>
      <c r="P283" s="88"/>
      <c r="Q283" s="88"/>
      <c r="R283" s="88"/>
      <c r="S283" s="88"/>
      <c r="T283" s="89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T283" s="20" t="s">
        <v>139</v>
      </c>
      <c r="AU283" s="20" t="s">
        <v>137</v>
      </c>
    </row>
    <row r="284" spans="1:47" s="2" customFormat="1" ht="12">
      <c r="A284" s="42"/>
      <c r="B284" s="43"/>
      <c r="C284" s="44"/>
      <c r="D284" s="226" t="s">
        <v>141</v>
      </c>
      <c r="E284" s="44"/>
      <c r="F284" s="227" t="s">
        <v>381</v>
      </c>
      <c r="G284" s="44"/>
      <c r="H284" s="44"/>
      <c r="I284" s="223"/>
      <c r="J284" s="44"/>
      <c r="K284" s="44"/>
      <c r="L284" s="48"/>
      <c r="M284" s="224"/>
      <c r="N284" s="225"/>
      <c r="O284" s="88"/>
      <c r="P284" s="88"/>
      <c r="Q284" s="88"/>
      <c r="R284" s="88"/>
      <c r="S284" s="88"/>
      <c r="T284" s="89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T284" s="20" t="s">
        <v>141</v>
      </c>
      <c r="AU284" s="20" t="s">
        <v>137</v>
      </c>
    </row>
    <row r="285" spans="1:65" s="2" customFormat="1" ht="16.5" customHeight="1">
      <c r="A285" s="42"/>
      <c r="B285" s="43"/>
      <c r="C285" s="208" t="s">
        <v>382</v>
      </c>
      <c r="D285" s="208" t="s">
        <v>131</v>
      </c>
      <c r="E285" s="209" t="s">
        <v>383</v>
      </c>
      <c r="F285" s="210" t="s">
        <v>384</v>
      </c>
      <c r="G285" s="211" t="s">
        <v>385</v>
      </c>
      <c r="H285" s="271"/>
      <c r="I285" s="213"/>
      <c r="J285" s="214">
        <f>ROUND(I285*H285,2)</f>
        <v>0</v>
      </c>
      <c r="K285" s="210" t="s">
        <v>135</v>
      </c>
      <c r="L285" s="48"/>
      <c r="M285" s="215" t="s">
        <v>32</v>
      </c>
      <c r="N285" s="216" t="s">
        <v>49</v>
      </c>
      <c r="O285" s="88"/>
      <c r="P285" s="217">
        <f>O285*H285</f>
        <v>0</v>
      </c>
      <c r="Q285" s="217">
        <v>0</v>
      </c>
      <c r="R285" s="217">
        <f>Q285*H285</f>
        <v>0</v>
      </c>
      <c r="S285" s="217">
        <v>0</v>
      </c>
      <c r="T285" s="218">
        <f>S285*H285</f>
        <v>0</v>
      </c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R285" s="219" t="s">
        <v>246</v>
      </c>
      <c r="AT285" s="219" t="s">
        <v>131</v>
      </c>
      <c r="AU285" s="219" t="s">
        <v>137</v>
      </c>
      <c r="AY285" s="20" t="s">
        <v>128</v>
      </c>
      <c r="BE285" s="220">
        <f>IF(N285="základní",J285,0)</f>
        <v>0</v>
      </c>
      <c r="BF285" s="220">
        <f>IF(N285="snížená",J285,0)</f>
        <v>0</v>
      </c>
      <c r="BG285" s="220">
        <f>IF(N285="zákl. přenesená",J285,0)</f>
        <v>0</v>
      </c>
      <c r="BH285" s="220">
        <f>IF(N285="sníž. přenesená",J285,0)</f>
        <v>0</v>
      </c>
      <c r="BI285" s="220">
        <f>IF(N285="nulová",J285,0)</f>
        <v>0</v>
      </c>
      <c r="BJ285" s="20" t="s">
        <v>137</v>
      </c>
      <c r="BK285" s="220">
        <f>ROUND(I285*H285,2)</f>
        <v>0</v>
      </c>
      <c r="BL285" s="20" t="s">
        <v>246</v>
      </c>
      <c r="BM285" s="219" t="s">
        <v>386</v>
      </c>
    </row>
    <row r="286" spans="1:47" s="2" customFormat="1" ht="12">
      <c r="A286" s="42"/>
      <c r="B286" s="43"/>
      <c r="C286" s="44"/>
      <c r="D286" s="221" t="s">
        <v>139</v>
      </c>
      <c r="E286" s="44"/>
      <c r="F286" s="222" t="s">
        <v>387</v>
      </c>
      <c r="G286" s="44"/>
      <c r="H286" s="44"/>
      <c r="I286" s="223"/>
      <c r="J286" s="44"/>
      <c r="K286" s="44"/>
      <c r="L286" s="48"/>
      <c r="M286" s="224"/>
      <c r="N286" s="225"/>
      <c r="O286" s="88"/>
      <c r="P286" s="88"/>
      <c r="Q286" s="88"/>
      <c r="R286" s="88"/>
      <c r="S286" s="88"/>
      <c r="T286" s="89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T286" s="20" t="s">
        <v>139</v>
      </c>
      <c r="AU286" s="20" t="s">
        <v>137</v>
      </c>
    </row>
    <row r="287" spans="1:47" s="2" customFormat="1" ht="12">
      <c r="A287" s="42"/>
      <c r="B287" s="43"/>
      <c r="C287" s="44"/>
      <c r="D287" s="226" t="s">
        <v>141</v>
      </c>
      <c r="E287" s="44"/>
      <c r="F287" s="227" t="s">
        <v>388</v>
      </c>
      <c r="G287" s="44"/>
      <c r="H287" s="44"/>
      <c r="I287" s="223"/>
      <c r="J287" s="44"/>
      <c r="K287" s="44"/>
      <c r="L287" s="48"/>
      <c r="M287" s="224"/>
      <c r="N287" s="225"/>
      <c r="O287" s="88"/>
      <c r="P287" s="88"/>
      <c r="Q287" s="88"/>
      <c r="R287" s="88"/>
      <c r="S287" s="88"/>
      <c r="T287" s="89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T287" s="20" t="s">
        <v>141</v>
      </c>
      <c r="AU287" s="20" t="s">
        <v>137</v>
      </c>
    </row>
    <row r="288" spans="1:63" s="12" customFormat="1" ht="22.8" customHeight="1">
      <c r="A288" s="12"/>
      <c r="B288" s="192"/>
      <c r="C288" s="193"/>
      <c r="D288" s="194" t="s">
        <v>76</v>
      </c>
      <c r="E288" s="206" t="s">
        <v>389</v>
      </c>
      <c r="F288" s="206" t="s">
        <v>390</v>
      </c>
      <c r="G288" s="193"/>
      <c r="H288" s="193"/>
      <c r="I288" s="196"/>
      <c r="J288" s="207">
        <f>BK288</f>
        <v>0</v>
      </c>
      <c r="K288" s="193"/>
      <c r="L288" s="198"/>
      <c r="M288" s="199"/>
      <c r="N288" s="200"/>
      <c r="O288" s="200"/>
      <c r="P288" s="201">
        <f>SUM(P289:P365)</f>
        <v>0</v>
      </c>
      <c r="Q288" s="200"/>
      <c r="R288" s="201">
        <f>SUM(R289:R365)</f>
        <v>0.15206496152800003</v>
      </c>
      <c r="S288" s="200"/>
      <c r="T288" s="202">
        <f>SUM(T289:T365)</f>
        <v>0.15615700000000002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3" t="s">
        <v>137</v>
      </c>
      <c r="AT288" s="204" t="s">
        <v>76</v>
      </c>
      <c r="AU288" s="204" t="s">
        <v>85</v>
      </c>
      <c r="AY288" s="203" t="s">
        <v>128</v>
      </c>
      <c r="BK288" s="205">
        <f>SUM(BK289:BK365)</f>
        <v>0</v>
      </c>
    </row>
    <row r="289" spans="1:65" s="2" customFormat="1" ht="24.15" customHeight="1">
      <c r="A289" s="42"/>
      <c r="B289" s="43"/>
      <c r="C289" s="208" t="s">
        <v>391</v>
      </c>
      <c r="D289" s="208" t="s">
        <v>131</v>
      </c>
      <c r="E289" s="209" t="s">
        <v>392</v>
      </c>
      <c r="F289" s="210" t="s">
        <v>393</v>
      </c>
      <c r="G289" s="211" t="s">
        <v>394</v>
      </c>
      <c r="H289" s="212">
        <v>0.792</v>
      </c>
      <c r="I289" s="213"/>
      <c r="J289" s="214">
        <f>ROUND(I289*H289,2)</f>
        <v>0</v>
      </c>
      <c r="K289" s="210" t="s">
        <v>135</v>
      </c>
      <c r="L289" s="48"/>
      <c r="M289" s="215" t="s">
        <v>32</v>
      </c>
      <c r="N289" s="216" t="s">
        <v>49</v>
      </c>
      <c r="O289" s="88"/>
      <c r="P289" s="217">
        <f>O289*H289</f>
        <v>0</v>
      </c>
      <c r="Q289" s="217">
        <v>0.004500959</v>
      </c>
      <c r="R289" s="217">
        <f>Q289*H289</f>
        <v>0.003564759528</v>
      </c>
      <c r="S289" s="217">
        <v>0.0215</v>
      </c>
      <c r="T289" s="218">
        <f>S289*H289</f>
        <v>0.017027999999999998</v>
      </c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R289" s="219" t="s">
        <v>246</v>
      </c>
      <c r="AT289" s="219" t="s">
        <v>131</v>
      </c>
      <c r="AU289" s="219" t="s">
        <v>137</v>
      </c>
      <c r="AY289" s="20" t="s">
        <v>128</v>
      </c>
      <c r="BE289" s="220">
        <f>IF(N289="základní",J289,0)</f>
        <v>0</v>
      </c>
      <c r="BF289" s="220">
        <f>IF(N289="snížená",J289,0)</f>
        <v>0</v>
      </c>
      <c r="BG289" s="220">
        <f>IF(N289="zákl. přenesená",J289,0)</f>
        <v>0</v>
      </c>
      <c r="BH289" s="220">
        <f>IF(N289="sníž. přenesená",J289,0)</f>
        <v>0</v>
      </c>
      <c r="BI289" s="220">
        <f>IF(N289="nulová",J289,0)</f>
        <v>0</v>
      </c>
      <c r="BJ289" s="20" t="s">
        <v>137</v>
      </c>
      <c r="BK289" s="220">
        <f>ROUND(I289*H289,2)</f>
        <v>0</v>
      </c>
      <c r="BL289" s="20" t="s">
        <v>246</v>
      </c>
      <c r="BM289" s="219" t="s">
        <v>395</v>
      </c>
    </row>
    <row r="290" spans="1:47" s="2" customFormat="1" ht="12">
      <c r="A290" s="42"/>
      <c r="B290" s="43"/>
      <c r="C290" s="44"/>
      <c r="D290" s="221" t="s">
        <v>139</v>
      </c>
      <c r="E290" s="44"/>
      <c r="F290" s="222" t="s">
        <v>396</v>
      </c>
      <c r="G290" s="44"/>
      <c r="H290" s="44"/>
      <c r="I290" s="223"/>
      <c r="J290" s="44"/>
      <c r="K290" s="44"/>
      <c r="L290" s="48"/>
      <c r="M290" s="224"/>
      <c r="N290" s="225"/>
      <c r="O290" s="88"/>
      <c r="P290" s="88"/>
      <c r="Q290" s="88"/>
      <c r="R290" s="88"/>
      <c r="S290" s="88"/>
      <c r="T290" s="89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T290" s="20" t="s">
        <v>139</v>
      </c>
      <c r="AU290" s="20" t="s">
        <v>137</v>
      </c>
    </row>
    <row r="291" spans="1:47" s="2" customFormat="1" ht="12">
      <c r="A291" s="42"/>
      <c r="B291" s="43"/>
      <c r="C291" s="44"/>
      <c r="D291" s="226" t="s">
        <v>141</v>
      </c>
      <c r="E291" s="44"/>
      <c r="F291" s="227" t="s">
        <v>397</v>
      </c>
      <c r="G291" s="44"/>
      <c r="H291" s="44"/>
      <c r="I291" s="223"/>
      <c r="J291" s="44"/>
      <c r="K291" s="44"/>
      <c r="L291" s="48"/>
      <c r="M291" s="224"/>
      <c r="N291" s="225"/>
      <c r="O291" s="88"/>
      <c r="P291" s="88"/>
      <c r="Q291" s="88"/>
      <c r="R291" s="88"/>
      <c r="S291" s="88"/>
      <c r="T291" s="89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T291" s="20" t="s">
        <v>141</v>
      </c>
      <c r="AU291" s="20" t="s">
        <v>137</v>
      </c>
    </row>
    <row r="292" spans="1:51" s="15" customFormat="1" ht="12">
      <c r="A292" s="15"/>
      <c r="B292" s="250"/>
      <c r="C292" s="251"/>
      <c r="D292" s="221" t="s">
        <v>143</v>
      </c>
      <c r="E292" s="252" t="s">
        <v>32</v>
      </c>
      <c r="F292" s="253" t="s">
        <v>398</v>
      </c>
      <c r="G292" s="251"/>
      <c r="H292" s="252" t="s">
        <v>32</v>
      </c>
      <c r="I292" s="254"/>
      <c r="J292" s="251"/>
      <c r="K292" s="251"/>
      <c r="L292" s="255"/>
      <c r="M292" s="256"/>
      <c r="N292" s="257"/>
      <c r="O292" s="257"/>
      <c r="P292" s="257"/>
      <c r="Q292" s="257"/>
      <c r="R292" s="257"/>
      <c r="S292" s="257"/>
      <c r="T292" s="258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59" t="s">
        <v>143</v>
      </c>
      <c r="AU292" s="259" t="s">
        <v>137</v>
      </c>
      <c r="AV292" s="15" t="s">
        <v>85</v>
      </c>
      <c r="AW292" s="15" t="s">
        <v>39</v>
      </c>
      <c r="AX292" s="15" t="s">
        <v>77</v>
      </c>
      <c r="AY292" s="259" t="s">
        <v>128</v>
      </c>
    </row>
    <row r="293" spans="1:51" s="13" customFormat="1" ht="12">
      <c r="A293" s="13"/>
      <c r="B293" s="228"/>
      <c r="C293" s="229"/>
      <c r="D293" s="221" t="s">
        <v>143</v>
      </c>
      <c r="E293" s="230" t="s">
        <v>32</v>
      </c>
      <c r="F293" s="231" t="s">
        <v>399</v>
      </c>
      <c r="G293" s="229"/>
      <c r="H293" s="232">
        <v>0.792</v>
      </c>
      <c r="I293" s="233"/>
      <c r="J293" s="229"/>
      <c r="K293" s="229"/>
      <c r="L293" s="234"/>
      <c r="M293" s="235"/>
      <c r="N293" s="236"/>
      <c r="O293" s="236"/>
      <c r="P293" s="236"/>
      <c r="Q293" s="236"/>
      <c r="R293" s="236"/>
      <c r="S293" s="236"/>
      <c r="T293" s="23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8" t="s">
        <v>143</v>
      </c>
      <c r="AU293" s="238" t="s">
        <v>137</v>
      </c>
      <c r="AV293" s="13" t="s">
        <v>137</v>
      </c>
      <c r="AW293" s="13" t="s">
        <v>39</v>
      </c>
      <c r="AX293" s="13" t="s">
        <v>77</v>
      </c>
      <c r="AY293" s="238" t="s">
        <v>128</v>
      </c>
    </row>
    <row r="294" spans="1:51" s="13" customFormat="1" ht="12">
      <c r="A294" s="13"/>
      <c r="B294" s="228"/>
      <c r="C294" s="229"/>
      <c r="D294" s="221" t="s">
        <v>143</v>
      </c>
      <c r="E294" s="230" t="s">
        <v>32</v>
      </c>
      <c r="F294" s="231" t="s">
        <v>33</v>
      </c>
      <c r="G294" s="229"/>
      <c r="H294" s="232">
        <v>0</v>
      </c>
      <c r="I294" s="233"/>
      <c r="J294" s="229"/>
      <c r="K294" s="229"/>
      <c r="L294" s="234"/>
      <c r="M294" s="235"/>
      <c r="N294" s="236"/>
      <c r="O294" s="236"/>
      <c r="P294" s="236"/>
      <c r="Q294" s="236"/>
      <c r="R294" s="236"/>
      <c r="S294" s="236"/>
      <c r="T294" s="23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8" t="s">
        <v>143</v>
      </c>
      <c r="AU294" s="238" t="s">
        <v>137</v>
      </c>
      <c r="AV294" s="13" t="s">
        <v>137</v>
      </c>
      <c r="AW294" s="13" t="s">
        <v>39</v>
      </c>
      <c r="AX294" s="13" t="s">
        <v>77</v>
      </c>
      <c r="AY294" s="238" t="s">
        <v>128</v>
      </c>
    </row>
    <row r="295" spans="1:51" s="16" customFormat="1" ht="12">
      <c r="A295" s="16"/>
      <c r="B295" s="260"/>
      <c r="C295" s="261"/>
      <c r="D295" s="221" t="s">
        <v>143</v>
      </c>
      <c r="E295" s="262" t="s">
        <v>32</v>
      </c>
      <c r="F295" s="263" t="s">
        <v>167</v>
      </c>
      <c r="G295" s="261"/>
      <c r="H295" s="264">
        <v>0.792</v>
      </c>
      <c r="I295" s="265"/>
      <c r="J295" s="261"/>
      <c r="K295" s="261"/>
      <c r="L295" s="266"/>
      <c r="M295" s="267"/>
      <c r="N295" s="268"/>
      <c r="O295" s="268"/>
      <c r="P295" s="268"/>
      <c r="Q295" s="268"/>
      <c r="R295" s="268"/>
      <c r="S295" s="268"/>
      <c r="T295" s="269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T295" s="270" t="s">
        <v>143</v>
      </c>
      <c r="AU295" s="270" t="s">
        <v>137</v>
      </c>
      <c r="AV295" s="16" t="s">
        <v>152</v>
      </c>
      <c r="AW295" s="16" t="s">
        <v>39</v>
      </c>
      <c r="AX295" s="16" t="s">
        <v>77</v>
      </c>
      <c r="AY295" s="270" t="s">
        <v>128</v>
      </c>
    </row>
    <row r="296" spans="1:51" s="14" customFormat="1" ht="12">
      <c r="A296" s="14"/>
      <c r="B296" s="239"/>
      <c r="C296" s="240"/>
      <c r="D296" s="221" t="s">
        <v>143</v>
      </c>
      <c r="E296" s="241" t="s">
        <v>32</v>
      </c>
      <c r="F296" s="242" t="s">
        <v>145</v>
      </c>
      <c r="G296" s="240"/>
      <c r="H296" s="243">
        <v>0.792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9" t="s">
        <v>143</v>
      </c>
      <c r="AU296" s="249" t="s">
        <v>137</v>
      </c>
      <c r="AV296" s="14" t="s">
        <v>136</v>
      </c>
      <c r="AW296" s="14" t="s">
        <v>39</v>
      </c>
      <c r="AX296" s="14" t="s">
        <v>85</v>
      </c>
      <c r="AY296" s="249" t="s">
        <v>128</v>
      </c>
    </row>
    <row r="297" spans="1:65" s="2" customFormat="1" ht="16.5" customHeight="1">
      <c r="A297" s="42"/>
      <c r="B297" s="43"/>
      <c r="C297" s="272" t="s">
        <v>400</v>
      </c>
      <c r="D297" s="272" t="s">
        <v>401</v>
      </c>
      <c r="E297" s="273" t="s">
        <v>402</v>
      </c>
      <c r="F297" s="274" t="s">
        <v>403</v>
      </c>
      <c r="G297" s="275" t="s">
        <v>134</v>
      </c>
      <c r="H297" s="276">
        <v>0.792</v>
      </c>
      <c r="I297" s="277"/>
      <c r="J297" s="278">
        <f>ROUND(I297*H297,2)</f>
        <v>0</v>
      </c>
      <c r="K297" s="274" t="s">
        <v>135</v>
      </c>
      <c r="L297" s="279"/>
      <c r="M297" s="280" t="s">
        <v>32</v>
      </c>
      <c r="N297" s="281" t="s">
        <v>49</v>
      </c>
      <c r="O297" s="88"/>
      <c r="P297" s="217">
        <f>O297*H297</f>
        <v>0</v>
      </c>
      <c r="Q297" s="217">
        <v>0.136</v>
      </c>
      <c r="R297" s="217">
        <f>Q297*H297</f>
        <v>0.10771200000000002</v>
      </c>
      <c r="S297" s="217">
        <v>0</v>
      </c>
      <c r="T297" s="218">
        <f>S297*H297</f>
        <v>0</v>
      </c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R297" s="219" t="s">
        <v>356</v>
      </c>
      <c r="AT297" s="219" t="s">
        <v>401</v>
      </c>
      <c r="AU297" s="219" t="s">
        <v>137</v>
      </c>
      <c r="AY297" s="20" t="s">
        <v>128</v>
      </c>
      <c r="BE297" s="220">
        <f>IF(N297="základní",J297,0)</f>
        <v>0</v>
      </c>
      <c r="BF297" s="220">
        <f>IF(N297="snížená",J297,0)</f>
        <v>0</v>
      </c>
      <c r="BG297" s="220">
        <f>IF(N297="zákl. přenesená",J297,0)</f>
        <v>0</v>
      </c>
      <c r="BH297" s="220">
        <f>IF(N297="sníž. přenesená",J297,0)</f>
        <v>0</v>
      </c>
      <c r="BI297" s="220">
        <f>IF(N297="nulová",J297,0)</f>
        <v>0</v>
      </c>
      <c r="BJ297" s="20" t="s">
        <v>137</v>
      </c>
      <c r="BK297" s="220">
        <f>ROUND(I297*H297,2)</f>
        <v>0</v>
      </c>
      <c r="BL297" s="20" t="s">
        <v>246</v>
      </c>
      <c r="BM297" s="219" t="s">
        <v>404</v>
      </c>
    </row>
    <row r="298" spans="1:47" s="2" customFormat="1" ht="12">
      <c r="A298" s="42"/>
      <c r="B298" s="43"/>
      <c r="C298" s="44"/>
      <c r="D298" s="221" t="s">
        <v>139</v>
      </c>
      <c r="E298" s="44"/>
      <c r="F298" s="222" t="s">
        <v>403</v>
      </c>
      <c r="G298" s="44"/>
      <c r="H298" s="44"/>
      <c r="I298" s="223"/>
      <c r="J298" s="44"/>
      <c r="K298" s="44"/>
      <c r="L298" s="48"/>
      <c r="M298" s="224"/>
      <c r="N298" s="225"/>
      <c r="O298" s="88"/>
      <c r="P298" s="88"/>
      <c r="Q298" s="88"/>
      <c r="R298" s="88"/>
      <c r="S298" s="88"/>
      <c r="T298" s="89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T298" s="20" t="s">
        <v>139</v>
      </c>
      <c r="AU298" s="20" t="s">
        <v>137</v>
      </c>
    </row>
    <row r="299" spans="1:65" s="2" customFormat="1" ht="16.5" customHeight="1">
      <c r="A299" s="42"/>
      <c r="B299" s="43"/>
      <c r="C299" s="208" t="s">
        <v>405</v>
      </c>
      <c r="D299" s="208" t="s">
        <v>131</v>
      </c>
      <c r="E299" s="209" t="s">
        <v>406</v>
      </c>
      <c r="F299" s="210" t="s">
        <v>407</v>
      </c>
      <c r="G299" s="211" t="s">
        <v>134</v>
      </c>
      <c r="H299" s="212">
        <v>0.792</v>
      </c>
      <c r="I299" s="213"/>
      <c r="J299" s="214">
        <f>ROUND(I299*H299,2)</f>
        <v>0</v>
      </c>
      <c r="K299" s="210" t="s">
        <v>135</v>
      </c>
      <c r="L299" s="48"/>
      <c r="M299" s="215" t="s">
        <v>32</v>
      </c>
      <c r="N299" s="216" t="s">
        <v>49</v>
      </c>
      <c r="O299" s="88"/>
      <c r="P299" s="217">
        <f>O299*H299</f>
        <v>0</v>
      </c>
      <c r="Q299" s="217">
        <v>0</v>
      </c>
      <c r="R299" s="217">
        <f>Q299*H299</f>
        <v>0</v>
      </c>
      <c r="S299" s="217">
        <v>0.165</v>
      </c>
      <c r="T299" s="218">
        <f>S299*H299</f>
        <v>0.13068000000000002</v>
      </c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R299" s="219" t="s">
        <v>246</v>
      </c>
      <c r="AT299" s="219" t="s">
        <v>131</v>
      </c>
      <c r="AU299" s="219" t="s">
        <v>137</v>
      </c>
      <c r="AY299" s="20" t="s">
        <v>128</v>
      </c>
      <c r="BE299" s="220">
        <f>IF(N299="základní",J299,0)</f>
        <v>0</v>
      </c>
      <c r="BF299" s="220">
        <f>IF(N299="snížená",J299,0)</f>
        <v>0</v>
      </c>
      <c r="BG299" s="220">
        <f>IF(N299="zákl. přenesená",J299,0)</f>
        <v>0</v>
      </c>
      <c r="BH299" s="220">
        <f>IF(N299="sníž. přenesená",J299,0)</f>
        <v>0</v>
      </c>
      <c r="BI299" s="220">
        <f>IF(N299="nulová",J299,0)</f>
        <v>0</v>
      </c>
      <c r="BJ299" s="20" t="s">
        <v>137</v>
      </c>
      <c r="BK299" s="220">
        <f>ROUND(I299*H299,2)</f>
        <v>0</v>
      </c>
      <c r="BL299" s="20" t="s">
        <v>246</v>
      </c>
      <c r="BM299" s="219" t="s">
        <v>408</v>
      </c>
    </row>
    <row r="300" spans="1:47" s="2" customFormat="1" ht="12">
      <c r="A300" s="42"/>
      <c r="B300" s="43"/>
      <c r="C300" s="44"/>
      <c r="D300" s="221" t="s">
        <v>139</v>
      </c>
      <c r="E300" s="44"/>
      <c r="F300" s="222" t="s">
        <v>407</v>
      </c>
      <c r="G300" s="44"/>
      <c r="H300" s="44"/>
      <c r="I300" s="223"/>
      <c r="J300" s="44"/>
      <c r="K300" s="44"/>
      <c r="L300" s="48"/>
      <c r="M300" s="224"/>
      <c r="N300" s="225"/>
      <c r="O300" s="88"/>
      <c r="P300" s="88"/>
      <c r="Q300" s="88"/>
      <c r="R300" s="88"/>
      <c r="S300" s="88"/>
      <c r="T300" s="89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T300" s="20" t="s">
        <v>139</v>
      </c>
      <c r="AU300" s="20" t="s">
        <v>137</v>
      </c>
    </row>
    <row r="301" spans="1:47" s="2" customFormat="1" ht="12">
      <c r="A301" s="42"/>
      <c r="B301" s="43"/>
      <c r="C301" s="44"/>
      <c r="D301" s="226" t="s">
        <v>141</v>
      </c>
      <c r="E301" s="44"/>
      <c r="F301" s="227" t="s">
        <v>409</v>
      </c>
      <c r="G301" s="44"/>
      <c r="H301" s="44"/>
      <c r="I301" s="223"/>
      <c r="J301" s="44"/>
      <c r="K301" s="44"/>
      <c r="L301" s="48"/>
      <c r="M301" s="224"/>
      <c r="N301" s="225"/>
      <c r="O301" s="88"/>
      <c r="P301" s="88"/>
      <c r="Q301" s="88"/>
      <c r="R301" s="88"/>
      <c r="S301" s="88"/>
      <c r="T301" s="89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T301" s="20" t="s">
        <v>141</v>
      </c>
      <c r="AU301" s="20" t="s">
        <v>137</v>
      </c>
    </row>
    <row r="302" spans="1:51" s="15" customFormat="1" ht="12">
      <c r="A302" s="15"/>
      <c r="B302" s="250"/>
      <c r="C302" s="251"/>
      <c r="D302" s="221" t="s">
        <v>143</v>
      </c>
      <c r="E302" s="252" t="s">
        <v>32</v>
      </c>
      <c r="F302" s="253" t="s">
        <v>398</v>
      </c>
      <c r="G302" s="251"/>
      <c r="H302" s="252" t="s">
        <v>32</v>
      </c>
      <c r="I302" s="254"/>
      <c r="J302" s="251"/>
      <c r="K302" s="251"/>
      <c r="L302" s="255"/>
      <c r="M302" s="256"/>
      <c r="N302" s="257"/>
      <c r="O302" s="257"/>
      <c r="P302" s="257"/>
      <c r="Q302" s="257"/>
      <c r="R302" s="257"/>
      <c r="S302" s="257"/>
      <c r="T302" s="258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59" t="s">
        <v>143</v>
      </c>
      <c r="AU302" s="259" t="s">
        <v>137</v>
      </c>
      <c r="AV302" s="15" t="s">
        <v>85</v>
      </c>
      <c r="AW302" s="15" t="s">
        <v>39</v>
      </c>
      <c r="AX302" s="15" t="s">
        <v>77</v>
      </c>
      <c r="AY302" s="259" t="s">
        <v>128</v>
      </c>
    </row>
    <row r="303" spans="1:51" s="13" customFormat="1" ht="12">
      <c r="A303" s="13"/>
      <c r="B303" s="228"/>
      <c r="C303" s="229"/>
      <c r="D303" s="221" t="s">
        <v>143</v>
      </c>
      <c r="E303" s="230" t="s">
        <v>32</v>
      </c>
      <c r="F303" s="231" t="s">
        <v>399</v>
      </c>
      <c r="G303" s="229"/>
      <c r="H303" s="232">
        <v>0.792</v>
      </c>
      <c r="I303" s="233"/>
      <c r="J303" s="229"/>
      <c r="K303" s="229"/>
      <c r="L303" s="234"/>
      <c r="M303" s="235"/>
      <c r="N303" s="236"/>
      <c r="O303" s="236"/>
      <c r="P303" s="236"/>
      <c r="Q303" s="236"/>
      <c r="R303" s="236"/>
      <c r="S303" s="236"/>
      <c r="T303" s="237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8" t="s">
        <v>143</v>
      </c>
      <c r="AU303" s="238" t="s">
        <v>137</v>
      </c>
      <c r="AV303" s="13" t="s">
        <v>137</v>
      </c>
      <c r="AW303" s="13" t="s">
        <v>39</v>
      </c>
      <c r="AX303" s="13" t="s">
        <v>77</v>
      </c>
      <c r="AY303" s="238" t="s">
        <v>128</v>
      </c>
    </row>
    <row r="304" spans="1:51" s="13" customFormat="1" ht="12">
      <c r="A304" s="13"/>
      <c r="B304" s="228"/>
      <c r="C304" s="229"/>
      <c r="D304" s="221" t="s">
        <v>143</v>
      </c>
      <c r="E304" s="230" t="s">
        <v>32</v>
      </c>
      <c r="F304" s="231" t="s">
        <v>33</v>
      </c>
      <c r="G304" s="229"/>
      <c r="H304" s="232">
        <v>0</v>
      </c>
      <c r="I304" s="233"/>
      <c r="J304" s="229"/>
      <c r="K304" s="229"/>
      <c r="L304" s="234"/>
      <c r="M304" s="235"/>
      <c r="N304" s="236"/>
      <c r="O304" s="236"/>
      <c r="P304" s="236"/>
      <c r="Q304" s="236"/>
      <c r="R304" s="236"/>
      <c r="S304" s="236"/>
      <c r="T304" s="23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8" t="s">
        <v>143</v>
      </c>
      <c r="AU304" s="238" t="s">
        <v>137</v>
      </c>
      <c r="AV304" s="13" t="s">
        <v>137</v>
      </c>
      <c r="AW304" s="13" t="s">
        <v>39</v>
      </c>
      <c r="AX304" s="13" t="s">
        <v>77</v>
      </c>
      <c r="AY304" s="238" t="s">
        <v>128</v>
      </c>
    </row>
    <row r="305" spans="1:51" s="16" customFormat="1" ht="12">
      <c r="A305" s="16"/>
      <c r="B305" s="260"/>
      <c r="C305" s="261"/>
      <c r="D305" s="221" t="s">
        <v>143</v>
      </c>
      <c r="E305" s="262" t="s">
        <v>32</v>
      </c>
      <c r="F305" s="263" t="s">
        <v>167</v>
      </c>
      <c r="G305" s="261"/>
      <c r="H305" s="264">
        <v>0.792</v>
      </c>
      <c r="I305" s="265"/>
      <c r="J305" s="261"/>
      <c r="K305" s="261"/>
      <c r="L305" s="266"/>
      <c r="M305" s="267"/>
      <c r="N305" s="268"/>
      <c r="O305" s="268"/>
      <c r="P305" s="268"/>
      <c r="Q305" s="268"/>
      <c r="R305" s="268"/>
      <c r="S305" s="268"/>
      <c r="T305" s="269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T305" s="270" t="s">
        <v>143</v>
      </c>
      <c r="AU305" s="270" t="s">
        <v>137</v>
      </c>
      <c r="AV305" s="16" t="s">
        <v>152</v>
      </c>
      <c r="AW305" s="16" t="s">
        <v>39</v>
      </c>
      <c r="AX305" s="16" t="s">
        <v>77</v>
      </c>
      <c r="AY305" s="270" t="s">
        <v>128</v>
      </c>
    </row>
    <row r="306" spans="1:51" s="14" customFormat="1" ht="12">
      <c r="A306" s="14"/>
      <c r="B306" s="239"/>
      <c r="C306" s="240"/>
      <c r="D306" s="221" t="s">
        <v>143</v>
      </c>
      <c r="E306" s="241" t="s">
        <v>32</v>
      </c>
      <c r="F306" s="242" t="s">
        <v>145</v>
      </c>
      <c r="G306" s="240"/>
      <c r="H306" s="243">
        <v>0.792</v>
      </c>
      <c r="I306" s="244"/>
      <c r="J306" s="240"/>
      <c r="K306" s="240"/>
      <c r="L306" s="245"/>
      <c r="M306" s="246"/>
      <c r="N306" s="247"/>
      <c r="O306" s="247"/>
      <c r="P306" s="247"/>
      <c r="Q306" s="247"/>
      <c r="R306" s="247"/>
      <c r="S306" s="247"/>
      <c r="T306" s="248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9" t="s">
        <v>143</v>
      </c>
      <c r="AU306" s="249" t="s">
        <v>137</v>
      </c>
      <c r="AV306" s="14" t="s">
        <v>136</v>
      </c>
      <c r="AW306" s="14" t="s">
        <v>39</v>
      </c>
      <c r="AX306" s="14" t="s">
        <v>85</v>
      </c>
      <c r="AY306" s="249" t="s">
        <v>128</v>
      </c>
    </row>
    <row r="307" spans="1:65" s="2" customFormat="1" ht="16.5" customHeight="1">
      <c r="A307" s="42"/>
      <c r="B307" s="43"/>
      <c r="C307" s="208" t="s">
        <v>410</v>
      </c>
      <c r="D307" s="208" t="s">
        <v>131</v>
      </c>
      <c r="E307" s="209" t="s">
        <v>411</v>
      </c>
      <c r="F307" s="210" t="s">
        <v>412</v>
      </c>
      <c r="G307" s="211" t="s">
        <v>134</v>
      </c>
      <c r="H307" s="212">
        <v>1.19</v>
      </c>
      <c r="I307" s="213"/>
      <c r="J307" s="214">
        <f>ROUND(I307*H307,2)</f>
        <v>0</v>
      </c>
      <c r="K307" s="210" t="s">
        <v>135</v>
      </c>
      <c r="L307" s="48"/>
      <c r="M307" s="215" t="s">
        <v>32</v>
      </c>
      <c r="N307" s="216" t="s">
        <v>49</v>
      </c>
      <c r="O307" s="88"/>
      <c r="P307" s="217">
        <f>O307*H307</f>
        <v>0</v>
      </c>
      <c r="Q307" s="217">
        <v>0.0071</v>
      </c>
      <c r="R307" s="217">
        <f>Q307*H307</f>
        <v>0.008449</v>
      </c>
      <c r="S307" s="217">
        <v>0.0071</v>
      </c>
      <c r="T307" s="218">
        <f>S307*H307</f>
        <v>0.008449</v>
      </c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R307" s="219" t="s">
        <v>246</v>
      </c>
      <c r="AT307" s="219" t="s">
        <v>131</v>
      </c>
      <c r="AU307" s="219" t="s">
        <v>137</v>
      </c>
      <c r="AY307" s="20" t="s">
        <v>128</v>
      </c>
      <c r="BE307" s="220">
        <f>IF(N307="základní",J307,0)</f>
        <v>0</v>
      </c>
      <c r="BF307" s="220">
        <f>IF(N307="snížená",J307,0)</f>
        <v>0</v>
      </c>
      <c r="BG307" s="220">
        <f>IF(N307="zákl. přenesená",J307,0)</f>
        <v>0</v>
      </c>
      <c r="BH307" s="220">
        <f>IF(N307="sníž. přenesená",J307,0)</f>
        <v>0</v>
      </c>
      <c r="BI307" s="220">
        <f>IF(N307="nulová",J307,0)</f>
        <v>0</v>
      </c>
      <c r="BJ307" s="20" t="s">
        <v>137</v>
      </c>
      <c r="BK307" s="220">
        <f>ROUND(I307*H307,2)</f>
        <v>0</v>
      </c>
      <c r="BL307" s="20" t="s">
        <v>246</v>
      </c>
      <c r="BM307" s="219" t="s">
        <v>413</v>
      </c>
    </row>
    <row r="308" spans="1:47" s="2" customFormat="1" ht="12">
      <c r="A308" s="42"/>
      <c r="B308" s="43"/>
      <c r="C308" s="44"/>
      <c r="D308" s="221" t="s">
        <v>139</v>
      </c>
      <c r="E308" s="44"/>
      <c r="F308" s="222" t="s">
        <v>414</v>
      </c>
      <c r="G308" s="44"/>
      <c r="H308" s="44"/>
      <c r="I308" s="223"/>
      <c r="J308" s="44"/>
      <c r="K308" s="44"/>
      <c r="L308" s="48"/>
      <c r="M308" s="224"/>
      <c r="N308" s="225"/>
      <c r="O308" s="88"/>
      <c r="P308" s="88"/>
      <c r="Q308" s="88"/>
      <c r="R308" s="88"/>
      <c r="S308" s="88"/>
      <c r="T308" s="89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T308" s="20" t="s">
        <v>139</v>
      </c>
      <c r="AU308" s="20" t="s">
        <v>137</v>
      </c>
    </row>
    <row r="309" spans="1:47" s="2" customFormat="1" ht="12">
      <c r="A309" s="42"/>
      <c r="B309" s="43"/>
      <c r="C309" s="44"/>
      <c r="D309" s="226" t="s">
        <v>141</v>
      </c>
      <c r="E309" s="44"/>
      <c r="F309" s="227" t="s">
        <v>415</v>
      </c>
      <c r="G309" s="44"/>
      <c r="H309" s="44"/>
      <c r="I309" s="223"/>
      <c r="J309" s="44"/>
      <c r="K309" s="44"/>
      <c r="L309" s="48"/>
      <c r="M309" s="224"/>
      <c r="N309" s="225"/>
      <c r="O309" s="88"/>
      <c r="P309" s="88"/>
      <c r="Q309" s="88"/>
      <c r="R309" s="88"/>
      <c r="S309" s="88"/>
      <c r="T309" s="89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T309" s="20" t="s">
        <v>141</v>
      </c>
      <c r="AU309" s="20" t="s">
        <v>137</v>
      </c>
    </row>
    <row r="310" spans="1:51" s="15" customFormat="1" ht="12">
      <c r="A310" s="15"/>
      <c r="B310" s="250"/>
      <c r="C310" s="251"/>
      <c r="D310" s="221" t="s">
        <v>143</v>
      </c>
      <c r="E310" s="252" t="s">
        <v>32</v>
      </c>
      <c r="F310" s="253" t="s">
        <v>398</v>
      </c>
      <c r="G310" s="251"/>
      <c r="H310" s="252" t="s">
        <v>32</v>
      </c>
      <c r="I310" s="254"/>
      <c r="J310" s="251"/>
      <c r="K310" s="251"/>
      <c r="L310" s="255"/>
      <c r="M310" s="256"/>
      <c r="N310" s="257"/>
      <c r="O310" s="257"/>
      <c r="P310" s="257"/>
      <c r="Q310" s="257"/>
      <c r="R310" s="257"/>
      <c r="S310" s="257"/>
      <c r="T310" s="258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59" t="s">
        <v>143</v>
      </c>
      <c r="AU310" s="259" t="s">
        <v>137</v>
      </c>
      <c r="AV310" s="15" t="s">
        <v>85</v>
      </c>
      <c r="AW310" s="15" t="s">
        <v>39</v>
      </c>
      <c r="AX310" s="15" t="s">
        <v>77</v>
      </c>
      <c r="AY310" s="259" t="s">
        <v>128</v>
      </c>
    </row>
    <row r="311" spans="1:51" s="13" customFormat="1" ht="12">
      <c r="A311" s="13"/>
      <c r="B311" s="228"/>
      <c r="C311" s="229"/>
      <c r="D311" s="221" t="s">
        <v>143</v>
      </c>
      <c r="E311" s="230" t="s">
        <v>32</v>
      </c>
      <c r="F311" s="231" t="s">
        <v>416</v>
      </c>
      <c r="G311" s="229"/>
      <c r="H311" s="232">
        <v>0.561</v>
      </c>
      <c r="I311" s="233"/>
      <c r="J311" s="229"/>
      <c r="K311" s="229"/>
      <c r="L311" s="234"/>
      <c r="M311" s="235"/>
      <c r="N311" s="236"/>
      <c r="O311" s="236"/>
      <c r="P311" s="236"/>
      <c r="Q311" s="236"/>
      <c r="R311" s="236"/>
      <c r="S311" s="236"/>
      <c r="T311" s="237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8" t="s">
        <v>143</v>
      </c>
      <c r="AU311" s="238" t="s">
        <v>137</v>
      </c>
      <c r="AV311" s="13" t="s">
        <v>137</v>
      </c>
      <c r="AW311" s="13" t="s">
        <v>39</v>
      </c>
      <c r="AX311" s="13" t="s">
        <v>77</v>
      </c>
      <c r="AY311" s="238" t="s">
        <v>128</v>
      </c>
    </row>
    <row r="312" spans="1:51" s="13" customFormat="1" ht="12">
      <c r="A312" s="13"/>
      <c r="B312" s="228"/>
      <c r="C312" s="229"/>
      <c r="D312" s="221" t="s">
        <v>143</v>
      </c>
      <c r="E312" s="230" t="s">
        <v>32</v>
      </c>
      <c r="F312" s="231" t="s">
        <v>417</v>
      </c>
      <c r="G312" s="229"/>
      <c r="H312" s="232">
        <v>0.629</v>
      </c>
      <c r="I312" s="233"/>
      <c r="J312" s="229"/>
      <c r="K312" s="229"/>
      <c r="L312" s="234"/>
      <c r="M312" s="235"/>
      <c r="N312" s="236"/>
      <c r="O312" s="236"/>
      <c r="P312" s="236"/>
      <c r="Q312" s="236"/>
      <c r="R312" s="236"/>
      <c r="S312" s="236"/>
      <c r="T312" s="237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8" t="s">
        <v>143</v>
      </c>
      <c r="AU312" s="238" t="s">
        <v>137</v>
      </c>
      <c r="AV312" s="13" t="s">
        <v>137</v>
      </c>
      <c r="AW312" s="13" t="s">
        <v>39</v>
      </c>
      <c r="AX312" s="13" t="s">
        <v>77</v>
      </c>
      <c r="AY312" s="238" t="s">
        <v>128</v>
      </c>
    </row>
    <row r="313" spans="1:51" s="16" customFormat="1" ht="12">
      <c r="A313" s="16"/>
      <c r="B313" s="260"/>
      <c r="C313" s="261"/>
      <c r="D313" s="221" t="s">
        <v>143</v>
      </c>
      <c r="E313" s="262" t="s">
        <v>32</v>
      </c>
      <c r="F313" s="263" t="s">
        <v>167</v>
      </c>
      <c r="G313" s="261"/>
      <c r="H313" s="264">
        <v>1.19</v>
      </c>
      <c r="I313" s="265"/>
      <c r="J313" s="261"/>
      <c r="K313" s="261"/>
      <c r="L313" s="266"/>
      <c r="M313" s="267"/>
      <c r="N313" s="268"/>
      <c r="O313" s="268"/>
      <c r="P313" s="268"/>
      <c r="Q313" s="268"/>
      <c r="R313" s="268"/>
      <c r="S313" s="268"/>
      <c r="T313" s="269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T313" s="270" t="s">
        <v>143</v>
      </c>
      <c r="AU313" s="270" t="s">
        <v>137</v>
      </c>
      <c r="AV313" s="16" t="s">
        <v>152</v>
      </c>
      <c r="AW313" s="16" t="s">
        <v>39</v>
      </c>
      <c r="AX313" s="16" t="s">
        <v>77</v>
      </c>
      <c r="AY313" s="270" t="s">
        <v>128</v>
      </c>
    </row>
    <row r="314" spans="1:51" s="14" customFormat="1" ht="12">
      <c r="A314" s="14"/>
      <c r="B314" s="239"/>
      <c r="C314" s="240"/>
      <c r="D314" s="221" t="s">
        <v>143</v>
      </c>
      <c r="E314" s="241" t="s">
        <v>32</v>
      </c>
      <c r="F314" s="242" t="s">
        <v>145</v>
      </c>
      <c r="G314" s="240"/>
      <c r="H314" s="243">
        <v>1.19</v>
      </c>
      <c r="I314" s="244"/>
      <c r="J314" s="240"/>
      <c r="K314" s="240"/>
      <c r="L314" s="245"/>
      <c r="M314" s="246"/>
      <c r="N314" s="247"/>
      <c r="O314" s="247"/>
      <c r="P314" s="247"/>
      <c r="Q314" s="247"/>
      <c r="R314" s="247"/>
      <c r="S314" s="247"/>
      <c r="T314" s="248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9" t="s">
        <v>143</v>
      </c>
      <c r="AU314" s="249" t="s">
        <v>137</v>
      </c>
      <c r="AV314" s="14" t="s">
        <v>136</v>
      </c>
      <c r="AW314" s="14" t="s">
        <v>39</v>
      </c>
      <c r="AX314" s="14" t="s">
        <v>85</v>
      </c>
      <c r="AY314" s="249" t="s">
        <v>128</v>
      </c>
    </row>
    <row r="315" spans="1:65" s="2" customFormat="1" ht="16.5" customHeight="1">
      <c r="A315" s="42"/>
      <c r="B315" s="43"/>
      <c r="C315" s="208" t="s">
        <v>29</v>
      </c>
      <c r="D315" s="208" t="s">
        <v>131</v>
      </c>
      <c r="E315" s="209" t="s">
        <v>418</v>
      </c>
      <c r="F315" s="210" t="s">
        <v>419</v>
      </c>
      <c r="G315" s="211" t="s">
        <v>134</v>
      </c>
      <c r="H315" s="212">
        <v>1.19</v>
      </c>
      <c r="I315" s="213"/>
      <c r="J315" s="214">
        <f>ROUND(I315*H315,2)</f>
        <v>0</v>
      </c>
      <c r="K315" s="210" t="s">
        <v>135</v>
      </c>
      <c r="L315" s="48"/>
      <c r="M315" s="215" t="s">
        <v>32</v>
      </c>
      <c r="N315" s="216" t="s">
        <v>49</v>
      </c>
      <c r="O315" s="88"/>
      <c r="P315" s="217">
        <f>O315*H315</f>
        <v>0</v>
      </c>
      <c r="Q315" s="217">
        <v>0</v>
      </c>
      <c r="R315" s="217">
        <f>Q315*H315</f>
        <v>0</v>
      </c>
      <c r="S315" s="217">
        <v>0</v>
      </c>
      <c r="T315" s="218">
        <f>S315*H315</f>
        <v>0</v>
      </c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R315" s="219" t="s">
        <v>246</v>
      </c>
      <c r="AT315" s="219" t="s">
        <v>131</v>
      </c>
      <c r="AU315" s="219" t="s">
        <v>137</v>
      </c>
      <c r="AY315" s="20" t="s">
        <v>128</v>
      </c>
      <c r="BE315" s="220">
        <f>IF(N315="základní",J315,0)</f>
        <v>0</v>
      </c>
      <c r="BF315" s="220">
        <f>IF(N315="snížená",J315,0)</f>
        <v>0</v>
      </c>
      <c r="BG315" s="220">
        <f>IF(N315="zákl. přenesená",J315,0)</f>
        <v>0</v>
      </c>
      <c r="BH315" s="220">
        <f>IF(N315="sníž. přenesená",J315,0)</f>
        <v>0</v>
      </c>
      <c r="BI315" s="220">
        <f>IF(N315="nulová",J315,0)</f>
        <v>0</v>
      </c>
      <c r="BJ315" s="20" t="s">
        <v>137</v>
      </c>
      <c r="BK315" s="220">
        <f>ROUND(I315*H315,2)</f>
        <v>0</v>
      </c>
      <c r="BL315" s="20" t="s">
        <v>246</v>
      </c>
      <c r="BM315" s="219" t="s">
        <v>420</v>
      </c>
    </row>
    <row r="316" spans="1:47" s="2" customFormat="1" ht="12">
      <c r="A316" s="42"/>
      <c r="B316" s="43"/>
      <c r="C316" s="44"/>
      <c r="D316" s="221" t="s">
        <v>139</v>
      </c>
      <c r="E316" s="44"/>
      <c r="F316" s="222" t="s">
        <v>421</v>
      </c>
      <c r="G316" s="44"/>
      <c r="H316" s="44"/>
      <c r="I316" s="223"/>
      <c r="J316" s="44"/>
      <c r="K316" s="44"/>
      <c r="L316" s="48"/>
      <c r="M316" s="224"/>
      <c r="N316" s="225"/>
      <c r="O316" s="88"/>
      <c r="P316" s="88"/>
      <c r="Q316" s="88"/>
      <c r="R316" s="88"/>
      <c r="S316" s="88"/>
      <c r="T316" s="89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T316" s="20" t="s">
        <v>139</v>
      </c>
      <c r="AU316" s="20" t="s">
        <v>137</v>
      </c>
    </row>
    <row r="317" spans="1:47" s="2" customFormat="1" ht="12">
      <c r="A317" s="42"/>
      <c r="B317" s="43"/>
      <c r="C317" s="44"/>
      <c r="D317" s="226" t="s">
        <v>141</v>
      </c>
      <c r="E317" s="44"/>
      <c r="F317" s="227" t="s">
        <v>422</v>
      </c>
      <c r="G317" s="44"/>
      <c r="H317" s="44"/>
      <c r="I317" s="223"/>
      <c r="J317" s="44"/>
      <c r="K317" s="44"/>
      <c r="L317" s="48"/>
      <c r="M317" s="224"/>
      <c r="N317" s="225"/>
      <c r="O317" s="88"/>
      <c r="P317" s="88"/>
      <c r="Q317" s="88"/>
      <c r="R317" s="88"/>
      <c r="S317" s="88"/>
      <c r="T317" s="89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T317" s="20" t="s">
        <v>141</v>
      </c>
      <c r="AU317" s="20" t="s">
        <v>137</v>
      </c>
    </row>
    <row r="318" spans="1:51" s="15" customFormat="1" ht="12">
      <c r="A318" s="15"/>
      <c r="B318" s="250"/>
      <c r="C318" s="251"/>
      <c r="D318" s="221" t="s">
        <v>143</v>
      </c>
      <c r="E318" s="252" t="s">
        <v>32</v>
      </c>
      <c r="F318" s="253" t="s">
        <v>398</v>
      </c>
      <c r="G318" s="251"/>
      <c r="H318" s="252" t="s">
        <v>32</v>
      </c>
      <c r="I318" s="254"/>
      <c r="J318" s="251"/>
      <c r="K318" s="251"/>
      <c r="L318" s="255"/>
      <c r="M318" s="256"/>
      <c r="N318" s="257"/>
      <c r="O318" s="257"/>
      <c r="P318" s="257"/>
      <c r="Q318" s="257"/>
      <c r="R318" s="257"/>
      <c r="S318" s="257"/>
      <c r="T318" s="258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59" t="s">
        <v>143</v>
      </c>
      <c r="AU318" s="259" t="s">
        <v>137</v>
      </c>
      <c r="AV318" s="15" t="s">
        <v>85</v>
      </c>
      <c r="AW318" s="15" t="s">
        <v>39</v>
      </c>
      <c r="AX318" s="15" t="s">
        <v>77</v>
      </c>
      <c r="AY318" s="259" t="s">
        <v>128</v>
      </c>
    </row>
    <row r="319" spans="1:51" s="13" customFormat="1" ht="12">
      <c r="A319" s="13"/>
      <c r="B319" s="228"/>
      <c r="C319" s="229"/>
      <c r="D319" s="221" t="s">
        <v>143</v>
      </c>
      <c r="E319" s="230" t="s">
        <v>32</v>
      </c>
      <c r="F319" s="231" t="s">
        <v>416</v>
      </c>
      <c r="G319" s="229"/>
      <c r="H319" s="232">
        <v>0.561</v>
      </c>
      <c r="I319" s="233"/>
      <c r="J319" s="229"/>
      <c r="K319" s="229"/>
      <c r="L319" s="234"/>
      <c r="M319" s="235"/>
      <c r="N319" s="236"/>
      <c r="O319" s="236"/>
      <c r="P319" s="236"/>
      <c r="Q319" s="236"/>
      <c r="R319" s="236"/>
      <c r="S319" s="236"/>
      <c r="T319" s="23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8" t="s">
        <v>143</v>
      </c>
      <c r="AU319" s="238" t="s">
        <v>137</v>
      </c>
      <c r="AV319" s="13" t="s">
        <v>137</v>
      </c>
      <c r="AW319" s="13" t="s">
        <v>39</v>
      </c>
      <c r="AX319" s="13" t="s">
        <v>77</v>
      </c>
      <c r="AY319" s="238" t="s">
        <v>128</v>
      </c>
    </row>
    <row r="320" spans="1:51" s="13" customFormat="1" ht="12">
      <c r="A320" s="13"/>
      <c r="B320" s="228"/>
      <c r="C320" s="229"/>
      <c r="D320" s="221" t="s">
        <v>143</v>
      </c>
      <c r="E320" s="230" t="s">
        <v>32</v>
      </c>
      <c r="F320" s="231" t="s">
        <v>417</v>
      </c>
      <c r="G320" s="229"/>
      <c r="H320" s="232">
        <v>0.629</v>
      </c>
      <c r="I320" s="233"/>
      <c r="J320" s="229"/>
      <c r="K320" s="229"/>
      <c r="L320" s="234"/>
      <c r="M320" s="235"/>
      <c r="N320" s="236"/>
      <c r="O320" s="236"/>
      <c r="P320" s="236"/>
      <c r="Q320" s="236"/>
      <c r="R320" s="236"/>
      <c r="S320" s="236"/>
      <c r="T320" s="237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8" t="s">
        <v>143</v>
      </c>
      <c r="AU320" s="238" t="s">
        <v>137</v>
      </c>
      <c r="AV320" s="13" t="s">
        <v>137</v>
      </c>
      <c r="AW320" s="13" t="s">
        <v>39</v>
      </c>
      <c r="AX320" s="13" t="s">
        <v>77</v>
      </c>
      <c r="AY320" s="238" t="s">
        <v>128</v>
      </c>
    </row>
    <row r="321" spans="1:51" s="16" customFormat="1" ht="12">
      <c r="A321" s="16"/>
      <c r="B321" s="260"/>
      <c r="C321" s="261"/>
      <c r="D321" s="221" t="s">
        <v>143</v>
      </c>
      <c r="E321" s="262" t="s">
        <v>32</v>
      </c>
      <c r="F321" s="263" t="s">
        <v>167</v>
      </c>
      <c r="G321" s="261"/>
      <c r="H321" s="264">
        <v>1.19</v>
      </c>
      <c r="I321" s="265"/>
      <c r="J321" s="261"/>
      <c r="K321" s="261"/>
      <c r="L321" s="266"/>
      <c r="M321" s="267"/>
      <c r="N321" s="268"/>
      <c r="O321" s="268"/>
      <c r="P321" s="268"/>
      <c r="Q321" s="268"/>
      <c r="R321" s="268"/>
      <c r="S321" s="268"/>
      <c r="T321" s="269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T321" s="270" t="s">
        <v>143</v>
      </c>
      <c r="AU321" s="270" t="s">
        <v>137</v>
      </c>
      <c r="AV321" s="16" t="s">
        <v>152</v>
      </c>
      <c r="AW321" s="16" t="s">
        <v>39</v>
      </c>
      <c r="AX321" s="16" t="s">
        <v>77</v>
      </c>
      <c r="AY321" s="270" t="s">
        <v>128</v>
      </c>
    </row>
    <row r="322" spans="1:51" s="14" customFormat="1" ht="12">
      <c r="A322" s="14"/>
      <c r="B322" s="239"/>
      <c r="C322" s="240"/>
      <c r="D322" s="221" t="s">
        <v>143</v>
      </c>
      <c r="E322" s="241" t="s">
        <v>32</v>
      </c>
      <c r="F322" s="242" t="s">
        <v>145</v>
      </c>
      <c r="G322" s="240"/>
      <c r="H322" s="243">
        <v>1.19</v>
      </c>
      <c r="I322" s="244"/>
      <c r="J322" s="240"/>
      <c r="K322" s="240"/>
      <c r="L322" s="245"/>
      <c r="M322" s="246"/>
      <c r="N322" s="247"/>
      <c r="O322" s="247"/>
      <c r="P322" s="247"/>
      <c r="Q322" s="247"/>
      <c r="R322" s="247"/>
      <c r="S322" s="247"/>
      <c r="T322" s="248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9" t="s">
        <v>143</v>
      </c>
      <c r="AU322" s="249" t="s">
        <v>137</v>
      </c>
      <c r="AV322" s="14" t="s">
        <v>136</v>
      </c>
      <c r="AW322" s="14" t="s">
        <v>39</v>
      </c>
      <c r="AX322" s="14" t="s">
        <v>85</v>
      </c>
      <c r="AY322" s="249" t="s">
        <v>128</v>
      </c>
    </row>
    <row r="323" spans="1:65" s="2" customFormat="1" ht="16.5" customHeight="1">
      <c r="A323" s="42"/>
      <c r="B323" s="43"/>
      <c r="C323" s="208" t="s">
        <v>423</v>
      </c>
      <c r="D323" s="208" t="s">
        <v>131</v>
      </c>
      <c r="E323" s="209" t="s">
        <v>424</v>
      </c>
      <c r="F323" s="210" t="s">
        <v>425</v>
      </c>
      <c r="G323" s="211" t="s">
        <v>134</v>
      </c>
      <c r="H323" s="212">
        <v>1.19</v>
      </c>
      <c r="I323" s="213"/>
      <c r="J323" s="214">
        <f>ROUND(I323*H323,2)</f>
        <v>0</v>
      </c>
      <c r="K323" s="210" t="s">
        <v>135</v>
      </c>
      <c r="L323" s="48"/>
      <c r="M323" s="215" t="s">
        <v>32</v>
      </c>
      <c r="N323" s="216" t="s">
        <v>49</v>
      </c>
      <c r="O323" s="88"/>
      <c r="P323" s="217">
        <f>O323*H323</f>
        <v>0</v>
      </c>
      <c r="Q323" s="217">
        <v>0.0264</v>
      </c>
      <c r="R323" s="217">
        <f>Q323*H323</f>
        <v>0.031416</v>
      </c>
      <c r="S323" s="217">
        <v>0</v>
      </c>
      <c r="T323" s="218">
        <f>S323*H323</f>
        <v>0</v>
      </c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R323" s="219" t="s">
        <v>246</v>
      </c>
      <c r="AT323" s="219" t="s">
        <v>131</v>
      </c>
      <c r="AU323" s="219" t="s">
        <v>137</v>
      </c>
      <c r="AY323" s="20" t="s">
        <v>128</v>
      </c>
      <c r="BE323" s="220">
        <f>IF(N323="základní",J323,0)</f>
        <v>0</v>
      </c>
      <c r="BF323" s="220">
        <f>IF(N323="snížená",J323,0)</f>
        <v>0</v>
      </c>
      <c r="BG323" s="220">
        <f>IF(N323="zákl. přenesená",J323,0)</f>
        <v>0</v>
      </c>
      <c r="BH323" s="220">
        <f>IF(N323="sníž. přenesená",J323,0)</f>
        <v>0</v>
      </c>
      <c r="BI323" s="220">
        <f>IF(N323="nulová",J323,0)</f>
        <v>0</v>
      </c>
      <c r="BJ323" s="20" t="s">
        <v>137</v>
      </c>
      <c r="BK323" s="220">
        <f>ROUND(I323*H323,2)</f>
        <v>0</v>
      </c>
      <c r="BL323" s="20" t="s">
        <v>246</v>
      </c>
      <c r="BM323" s="219" t="s">
        <v>426</v>
      </c>
    </row>
    <row r="324" spans="1:47" s="2" customFormat="1" ht="12">
      <c r="A324" s="42"/>
      <c r="B324" s="43"/>
      <c r="C324" s="44"/>
      <c r="D324" s="221" t="s">
        <v>139</v>
      </c>
      <c r="E324" s="44"/>
      <c r="F324" s="222" t="s">
        <v>427</v>
      </c>
      <c r="G324" s="44"/>
      <c r="H324" s="44"/>
      <c r="I324" s="223"/>
      <c r="J324" s="44"/>
      <c r="K324" s="44"/>
      <c r="L324" s="48"/>
      <c r="M324" s="224"/>
      <c r="N324" s="225"/>
      <c r="O324" s="88"/>
      <c r="P324" s="88"/>
      <c r="Q324" s="88"/>
      <c r="R324" s="88"/>
      <c r="S324" s="88"/>
      <c r="T324" s="89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T324" s="20" t="s">
        <v>139</v>
      </c>
      <c r="AU324" s="20" t="s">
        <v>137</v>
      </c>
    </row>
    <row r="325" spans="1:47" s="2" customFormat="1" ht="12">
      <c r="A325" s="42"/>
      <c r="B325" s="43"/>
      <c r="C325" s="44"/>
      <c r="D325" s="226" t="s">
        <v>141</v>
      </c>
      <c r="E325" s="44"/>
      <c r="F325" s="227" t="s">
        <v>428</v>
      </c>
      <c r="G325" s="44"/>
      <c r="H325" s="44"/>
      <c r="I325" s="223"/>
      <c r="J325" s="44"/>
      <c r="K325" s="44"/>
      <c r="L325" s="48"/>
      <c r="M325" s="224"/>
      <c r="N325" s="225"/>
      <c r="O325" s="88"/>
      <c r="P325" s="88"/>
      <c r="Q325" s="88"/>
      <c r="R325" s="88"/>
      <c r="S325" s="88"/>
      <c r="T325" s="89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T325" s="20" t="s">
        <v>141</v>
      </c>
      <c r="AU325" s="20" t="s">
        <v>137</v>
      </c>
    </row>
    <row r="326" spans="1:51" s="15" customFormat="1" ht="12">
      <c r="A326" s="15"/>
      <c r="B326" s="250"/>
      <c r="C326" s="251"/>
      <c r="D326" s="221" t="s">
        <v>143</v>
      </c>
      <c r="E326" s="252" t="s">
        <v>32</v>
      </c>
      <c r="F326" s="253" t="s">
        <v>398</v>
      </c>
      <c r="G326" s="251"/>
      <c r="H326" s="252" t="s">
        <v>32</v>
      </c>
      <c r="I326" s="254"/>
      <c r="J326" s="251"/>
      <c r="K326" s="251"/>
      <c r="L326" s="255"/>
      <c r="M326" s="256"/>
      <c r="N326" s="257"/>
      <c r="O326" s="257"/>
      <c r="P326" s="257"/>
      <c r="Q326" s="257"/>
      <c r="R326" s="257"/>
      <c r="S326" s="257"/>
      <c r="T326" s="258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59" t="s">
        <v>143</v>
      </c>
      <c r="AU326" s="259" t="s">
        <v>137</v>
      </c>
      <c r="AV326" s="15" t="s">
        <v>85</v>
      </c>
      <c r="AW326" s="15" t="s">
        <v>39</v>
      </c>
      <c r="AX326" s="15" t="s">
        <v>77</v>
      </c>
      <c r="AY326" s="259" t="s">
        <v>128</v>
      </c>
    </row>
    <row r="327" spans="1:51" s="13" customFormat="1" ht="12">
      <c r="A327" s="13"/>
      <c r="B327" s="228"/>
      <c r="C327" s="229"/>
      <c r="D327" s="221" t="s">
        <v>143</v>
      </c>
      <c r="E327" s="230" t="s">
        <v>32</v>
      </c>
      <c r="F327" s="231" t="s">
        <v>416</v>
      </c>
      <c r="G327" s="229"/>
      <c r="H327" s="232">
        <v>0.561</v>
      </c>
      <c r="I327" s="233"/>
      <c r="J327" s="229"/>
      <c r="K327" s="229"/>
      <c r="L327" s="234"/>
      <c r="M327" s="235"/>
      <c r="N327" s="236"/>
      <c r="O327" s="236"/>
      <c r="P327" s="236"/>
      <c r="Q327" s="236"/>
      <c r="R327" s="236"/>
      <c r="S327" s="236"/>
      <c r="T327" s="23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8" t="s">
        <v>143</v>
      </c>
      <c r="AU327" s="238" t="s">
        <v>137</v>
      </c>
      <c r="AV327" s="13" t="s">
        <v>137</v>
      </c>
      <c r="AW327" s="13" t="s">
        <v>39</v>
      </c>
      <c r="AX327" s="13" t="s">
        <v>77</v>
      </c>
      <c r="AY327" s="238" t="s">
        <v>128</v>
      </c>
    </row>
    <row r="328" spans="1:51" s="13" customFormat="1" ht="12">
      <c r="A328" s="13"/>
      <c r="B328" s="228"/>
      <c r="C328" s="229"/>
      <c r="D328" s="221" t="s">
        <v>143</v>
      </c>
      <c r="E328" s="230" t="s">
        <v>32</v>
      </c>
      <c r="F328" s="231" t="s">
        <v>417</v>
      </c>
      <c r="G328" s="229"/>
      <c r="H328" s="232">
        <v>0.629</v>
      </c>
      <c r="I328" s="233"/>
      <c r="J328" s="229"/>
      <c r="K328" s="229"/>
      <c r="L328" s="234"/>
      <c r="M328" s="235"/>
      <c r="N328" s="236"/>
      <c r="O328" s="236"/>
      <c r="P328" s="236"/>
      <c r="Q328" s="236"/>
      <c r="R328" s="236"/>
      <c r="S328" s="236"/>
      <c r="T328" s="237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8" t="s">
        <v>143</v>
      </c>
      <c r="AU328" s="238" t="s">
        <v>137</v>
      </c>
      <c r="AV328" s="13" t="s">
        <v>137</v>
      </c>
      <c r="AW328" s="13" t="s">
        <v>39</v>
      </c>
      <c r="AX328" s="13" t="s">
        <v>77</v>
      </c>
      <c r="AY328" s="238" t="s">
        <v>128</v>
      </c>
    </row>
    <row r="329" spans="1:51" s="16" customFormat="1" ht="12">
      <c r="A329" s="16"/>
      <c r="B329" s="260"/>
      <c r="C329" s="261"/>
      <c r="D329" s="221" t="s">
        <v>143</v>
      </c>
      <c r="E329" s="262" t="s">
        <v>32</v>
      </c>
      <c r="F329" s="263" t="s">
        <v>167</v>
      </c>
      <c r="G329" s="261"/>
      <c r="H329" s="264">
        <v>1.19</v>
      </c>
      <c r="I329" s="265"/>
      <c r="J329" s="261"/>
      <c r="K329" s="261"/>
      <c r="L329" s="266"/>
      <c r="M329" s="267"/>
      <c r="N329" s="268"/>
      <c r="O329" s="268"/>
      <c r="P329" s="268"/>
      <c r="Q329" s="268"/>
      <c r="R329" s="268"/>
      <c r="S329" s="268"/>
      <c r="T329" s="269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T329" s="270" t="s">
        <v>143</v>
      </c>
      <c r="AU329" s="270" t="s">
        <v>137</v>
      </c>
      <c r="AV329" s="16" t="s">
        <v>152</v>
      </c>
      <c r="AW329" s="16" t="s">
        <v>39</v>
      </c>
      <c r="AX329" s="16" t="s">
        <v>77</v>
      </c>
      <c r="AY329" s="270" t="s">
        <v>128</v>
      </c>
    </row>
    <row r="330" spans="1:51" s="14" customFormat="1" ht="12">
      <c r="A330" s="14"/>
      <c r="B330" s="239"/>
      <c r="C330" s="240"/>
      <c r="D330" s="221" t="s">
        <v>143</v>
      </c>
      <c r="E330" s="241" t="s">
        <v>32</v>
      </c>
      <c r="F330" s="242" t="s">
        <v>145</v>
      </c>
      <c r="G330" s="240"/>
      <c r="H330" s="243">
        <v>1.19</v>
      </c>
      <c r="I330" s="244"/>
      <c r="J330" s="240"/>
      <c r="K330" s="240"/>
      <c r="L330" s="245"/>
      <c r="M330" s="246"/>
      <c r="N330" s="247"/>
      <c r="O330" s="247"/>
      <c r="P330" s="247"/>
      <c r="Q330" s="247"/>
      <c r="R330" s="247"/>
      <c r="S330" s="247"/>
      <c r="T330" s="248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9" t="s">
        <v>143</v>
      </c>
      <c r="AU330" s="249" t="s">
        <v>137</v>
      </c>
      <c r="AV330" s="14" t="s">
        <v>136</v>
      </c>
      <c r="AW330" s="14" t="s">
        <v>39</v>
      </c>
      <c r="AX330" s="14" t="s">
        <v>85</v>
      </c>
      <c r="AY330" s="249" t="s">
        <v>128</v>
      </c>
    </row>
    <row r="331" spans="1:65" s="2" customFormat="1" ht="16.5" customHeight="1">
      <c r="A331" s="42"/>
      <c r="B331" s="43"/>
      <c r="C331" s="208" t="s">
        <v>429</v>
      </c>
      <c r="D331" s="208" t="s">
        <v>131</v>
      </c>
      <c r="E331" s="209" t="s">
        <v>430</v>
      </c>
      <c r="F331" s="210" t="s">
        <v>431</v>
      </c>
      <c r="G331" s="211" t="s">
        <v>134</v>
      </c>
      <c r="H331" s="212">
        <v>1.19</v>
      </c>
      <c r="I331" s="213"/>
      <c r="J331" s="214">
        <f>ROUND(I331*H331,2)</f>
        <v>0</v>
      </c>
      <c r="K331" s="210" t="s">
        <v>135</v>
      </c>
      <c r="L331" s="48"/>
      <c r="M331" s="215" t="s">
        <v>32</v>
      </c>
      <c r="N331" s="216" t="s">
        <v>49</v>
      </c>
      <c r="O331" s="88"/>
      <c r="P331" s="217">
        <f>O331*H331</f>
        <v>0</v>
      </c>
      <c r="Q331" s="217">
        <v>0</v>
      </c>
      <c r="R331" s="217">
        <f>Q331*H331</f>
        <v>0</v>
      </c>
      <c r="S331" s="217">
        <v>0</v>
      </c>
      <c r="T331" s="218">
        <f>S331*H331</f>
        <v>0</v>
      </c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R331" s="219" t="s">
        <v>246</v>
      </c>
      <c r="AT331" s="219" t="s">
        <v>131</v>
      </c>
      <c r="AU331" s="219" t="s">
        <v>137</v>
      </c>
      <c r="AY331" s="20" t="s">
        <v>128</v>
      </c>
      <c r="BE331" s="220">
        <f>IF(N331="základní",J331,0)</f>
        <v>0</v>
      </c>
      <c r="BF331" s="220">
        <f>IF(N331="snížená",J331,0)</f>
        <v>0</v>
      </c>
      <c r="BG331" s="220">
        <f>IF(N331="zákl. přenesená",J331,0)</f>
        <v>0</v>
      </c>
      <c r="BH331" s="220">
        <f>IF(N331="sníž. přenesená",J331,0)</f>
        <v>0</v>
      </c>
      <c r="BI331" s="220">
        <f>IF(N331="nulová",J331,0)</f>
        <v>0</v>
      </c>
      <c r="BJ331" s="20" t="s">
        <v>137</v>
      </c>
      <c r="BK331" s="220">
        <f>ROUND(I331*H331,2)</f>
        <v>0</v>
      </c>
      <c r="BL331" s="20" t="s">
        <v>246</v>
      </c>
      <c r="BM331" s="219" t="s">
        <v>432</v>
      </c>
    </row>
    <row r="332" spans="1:47" s="2" customFormat="1" ht="12">
      <c r="A332" s="42"/>
      <c r="B332" s="43"/>
      <c r="C332" s="44"/>
      <c r="D332" s="221" t="s">
        <v>139</v>
      </c>
      <c r="E332" s="44"/>
      <c r="F332" s="222" t="s">
        <v>433</v>
      </c>
      <c r="G332" s="44"/>
      <c r="H332" s="44"/>
      <c r="I332" s="223"/>
      <c r="J332" s="44"/>
      <c r="K332" s="44"/>
      <c r="L332" s="48"/>
      <c r="M332" s="224"/>
      <c r="N332" s="225"/>
      <c r="O332" s="88"/>
      <c r="P332" s="88"/>
      <c r="Q332" s="88"/>
      <c r="R332" s="88"/>
      <c r="S332" s="88"/>
      <c r="T332" s="89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T332" s="20" t="s">
        <v>139</v>
      </c>
      <c r="AU332" s="20" t="s">
        <v>137</v>
      </c>
    </row>
    <row r="333" spans="1:47" s="2" customFormat="1" ht="12">
      <c r="A333" s="42"/>
      <c r="B333" s="43"/>
      <c r="C333" s="44"/>
      <c r="D333" s="226" t="s">
        <v>141</v>
      </c>
      <c r="E333" s="44"/>
      <c r="F333" s="227" t="s">
        <v>434</v>
      </c>
      <c r="G333" s="44"/>
      <c r="H333" s="44"/>
      <c r="I333" s="223"/>
      <c r="J333" s="44"/>
      <c r="K333" s="44"/>
      <c r="L333" s="48"/>
      <c r="M333" s="224"/>
      <c r="N333" s="225"/>
      <c r="O333" s="88"/>
      <c r="P333" s="88"/>
      <c r="Q333" s="88"/>
      <c r="R333" s="88"/>
      <c r="S333" s="88"/>
      <c r="T333" s="89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T333" s="20" t="s">
        <v>141</v>
      </c>
      <c r="AU333" s="20" t="s">
        <v>137</v>
      </c>
    </row>
    <row r="334" spans="1:51" s="15" customFormat="1" ht="12">
      <c r="A334" s="15"/>
      <c r="B334" s="250"/>
      <c r="C334" s="251"/>
      <c r="D334" s="221" t="s">
        <v>143</v>
      </c>
      <c r="E334" s="252" t="s">
        <v>32</v>
      </c>
      <c r="F334" s="253" t="s">
        <v>398</v>
      </c>
      <c r="G334" s="251"/>
      <c r="H334" s="252" t="s">
        <v>32</v>
      </c>
      <c r="I334" s="254"/>
      <c r="J334" s="251"/>
      <c r="K334" s="251"/>
      <c r="L334" s="255"/>
      <c r="M334" s="256"/>
      <c r="N334" s="257"/>
      <c r="O334" s="257"/>
      <c r="P334" s="257"/>
      <c r="Q334" s="257"/>
      <c r="R334" s="257"/>
      <c r="S334" s="257"/>
      <c r="T334" s="258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9" t="s">
        <v>143</v>
      </c>
      <c r="AU334" s="259" t="s">
        <v>137</v>
      </c>
      <c r="AV334" s="15" t="s">
        <v>85</v>
      </c>
      <c r="AW334" s="15" t="s">
        <v>39</v>
      </c>
      <c r="AX334" s="15" t="s">
        <v>77</v>
      </c>
      <c r="AY334" s="259" t="s">
        <v>128</v>
      </c>
    </row>
    <row r="335" spans="1:51" s="13" customFormat="1" ht="12">
      <c r="A335" s="13"/>
      <c r="B335" s="228"/>
      <c r="C335" s="229"/>
      <c r="D335" s="221" t="s">
        <v>143</v>
      </c>
      <c r="E335" s="230" t="s">
        <v>32</v>
      </c>
      <c r="F335" s="231" t="s">
        <v>416</v>
      </c>
      <c r="G335" s="229"/>
      <c r="H335" s="232">
        <v>0.561</v>
      </c>
      <c r="I335" s="233"/>
      <c r="J335" s="229"/>
      <c r="K335" s="229"/>
      <c r="L335" s="234"/>
      <c r="M335" s="235"/>
      <c r="N335" s="236"/>
      <c r="O335" s="236"/>
      <c r="P335" s="236"/>
      <c r="Q335" s="236"/>
      <c r="R335" s="236"/>
      <c r="S335" s="236"/>
      <c r="T335" s="237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8" t="s">
        <v>143</v>
      </c>
      <c r="AU335" s="238" t="s">
        <v>137</v>
      </c>
      <c r="AV335" s="13" t="s">
        <v>137</v>
      </c>
      <c r="AW335" s="13" t="s">
        <v>39</v>
      </c>
      <c r="AX335" s="13" t="s">
        <v>77</v>
      </c>
      <c r="AY335" s="238" t="s">
        <v>128</v>
      </c>
    </row>
    <row r="336" spans="1:51" s="13" customFormat="1" ht="12">
      <c r="A336" s="13"/>
      <c r="B336" s="228"/>
      <c r="C336" s="229"/>
      <c r="D336" s="221" t="s">
        <v>143</v>
      </c>
      <c r="E336" s="230" t="s">
        <v>32</v>
      </c>
      <c r="F336" s="231" t="s">
        <v>417</v>
      </c>
      <c r="G336" s="229"/>
      <c r="H336" s="232">
        <v>0.629</v>
      </c>
      <c r="I336" s="233"/>
      <c r="J336" s="229"/>
      <c r="K336" s="229"/>
      <c r="L336" s="234"/>
      <c r="M336" s="235"/>
      <c r="N336" s="236"/>
      <c r="O336" s="236"/>
      <c r="P336" s="236"/>
      <c r="Q336" s="236"/>
      <c r="R336" s="236"/>
      <c r="S336" s="236"/>
      <c r="T336" s="23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8" t="s">
        <v>143</v>
      </c>
      <c r="AU336" s="238" t="s">
        <v>137</v>
      </c>
      <c r="AV336" s="13" t="s">
        <v>137</v>
      </c>
      <c r="AW336" s="13" t="s">
        <v>39</v>
      </c>
      <c r="AX336" s="13" t="s">
        <v>77</v>
      </c>
      <c r="AY336" s="238" t="s">
        <v>128</v>
      </c>
    </row>
    <row r="337" spans="1:51" s="16" customFormat="1" ht="12">
      <c r="A337" s="16"/>
      <c r="B337" s="260"/>
      <c r="C337" s="261"/>
      <c r="D337" s="221" t="s">
        <v>143</v>
      </c>
      <c r="E337" s="262" t="s">
        <v>32</v>
      </c>
      <c r="F337" s="263" t="s">
        <v>167</v>
      </c>
      <c r="G337" s="261"/>
      <c r="H337" s="264">
        <v>1.19</v>
      </c>
      <c r="I337" s="265"/>
      <c r="J337" s="261"/>
      <c r="K337" s="261"/>
      <c r="L337" s="266"/>
      <c r="M337" s="267"/>
      <c r="N337" s="268"/>
      <c r="O337" s="268"/>
      <c r="P337" s="268"/>
      <c r="Q337" s="268"/>
      <c r="R337" s="268"/>
      <c r="S337" s="268"/>
      <c r="T337" s="269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T337" s="270" t="s">
        <v>143</v>
      </c>
      <c r="AU337" s="270" t="s">
        <v>137</v>
      </c>
      <c r="AV337" s="16" t="s">
        <v>152</v>
      </c>
      <c r="AW337" s="16" t="s">
        <v>39</v>
      </c>
      <c r="AX337" s="16" t="s">
        <v>77</v>
      </c>
      <c r="AY337" s="270" t="s">
        <v>128</v>
      </c>
    </row>
    <row r="338" spans="1:51" s="14" customFormat="1" ht="12">
      <c r="A338" s="14"/>
      <c r="B338" s="239"/>
      <c r="C338" s="240"/>
      <c r="D338" s="221" t="s">
        <v>143</v>
      </c>
      <c r="E338" s="241" t="s">
        <v>32</v>
      </c>
      <c r="F338" s="242" t="s">
        <v>145</v>
      </c>
      <c r="G338" s="240"/>
      <c r="H338" s="243">
        <v>1.19</v>
      </c>
      <c r="I338" s="244"/>
      <c r="J338" s="240"/>
      <c r="K338" s="240"/>
      <c r="L338" s="245"/>
      <c r="M338" s="246"/>
      <c r="N338" s="247"/>
      <c r="O338" s="247"/>
      <c r="P338" s="247"/>
      <c r="Q338" s="247"/>
      <c r="R338" s="247"/>
      <c r="S338" s="247"/>
      <c r="T338" s="248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9" t="s">
        <v>143</v>
      </c>
      <c r="AU338" s="249" t="s">
        <v>137</v>
      </c>
      <c r="AV338" s="14" t="s">
        <v>136</v>
      </c>
      <c r="AW338" s="14" t="s">
        <v>39</v>
      </c>
      <c r="AX338" s="14" t="s">
        <v>85</v>
      </c>
      <c r="AY338" s="249" t="s">
        <v>128</v>
      </c>
    </row>
    <row r="339" spans="1:65" s="2" customFormat="1" ht="16.5" customHeight="1">
      <c r="A339" s="42"/>
      <c r="B339" s="43"/>
      <c r="C339" s="208" t="s">
        <v>435</v>
      </c>
      <c r="D339" s="208" t="s">
        <v>131</v>
      </c>
      <c r="E339" s="209" t="s">
        <v>436</v>
      </c>
      <c r="F339" s="210" t="s">
        <v>437</v>
      </c>
      <c r="G339" s="211" t="s">
        <v>134</v>
      </c>
      <c r="H339" s="212">
        <v>1.19</v>
      </c>
      <c r="I339" s="213"/>
      <c r="J339" s="214">
        <f>ROUND(I339*H339,2)</f>
        <v>0</v>
      </c>
      <c r="K339" s="210" t="s">
        <v>135</v>
      </c>
      <c r="L339" s="48"/>
      <c r="M339" s="215" t="s">
        <v>32</v>
      </c>
      <c r="N339" s="216" t="s">
        <v>49</v>
      </c>
      <c r="O339" s="88"/>
      <c r="P339" s="217">
        <f>O339*H339</f>
        <v>0</v>
      </c>
      <c r="Q339" s="217">
        <v>0.00025</v>
      </c>
      <c r="R339" s="217">
        <f>Q339*H339</f>
        <v>0.00029749999999999997</v>
      </c>
      <c r="S339" s="217">
        <v>0</v>
      </c>
      <c r="T339" s="218">
        <f>S339*H339</f>
        <v>0</v>
      </c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R339" s="219" t="s">
        <v>246</v>
      </c>
      <c r="AT339" s="219" t="s">
        <v>131</v>
      </c>
      <c r="AU339" s="219" t="s">
        <v>137</v>
      </c>
      <c r="AY339" s="20" t="s">
        <v>128</v>
      </c>
      <c r="BE339" s="220">
        <f>IF(N339="základní",J339,0)</f>
        <v>0</v>
      </c>
      <c r="BF339" s="220">
        <f>IF(N339="snížená",J339,0)</f>
        <v>0</v>
      </c>
      <c r="BG339" s="220">
        <f>IF(N339="zákl. přenesená",J339,0)</f>
        <v>0</v>
      </c>
      <c r="BH339" s="220">
        <f>IF(N339="sníž. přenesená",J339,0)</f>
        <v>0</v>
      </c>
      <c r="BI339" s="220">
        <f>IF(N339="nulová",J339,0)</f>
        <v>0</v>
      </c>
      <c r="BJ339" s="20" t="s">
        <v>137</v>
      </c>
      <c r="BK339" s="220">
        <f>ROUND(I339*H339,2)</f>
        <v>0</v>
      </c>
      <c r="BL339" s="20" t="s">
        <v>246</v>
      </c>
      <c r="BM339" s="219" t="s">
        <v>438</v>
      </c>
    </row>
    <row r="340" spans="1:47" s="2" customFormat="1" ht="12">
      <c r="A340" s="42"/>
      <c r="B340" s="43"/>
      <c r="C340" s="44"/>
      <c r="D340" s="221" t="s">
        <v>139</v>
      </c>
      <c r="E340" s="44"/>
      <c r="F340" s="222" t="s">
        <v>439</v>
      </c>
      <c r="G340" s="44"/>
      <c r="H340" s="44"/>
      <c r="I340" s="223"/>
      <c r="J340" s="44"/>
      <c r="K340" s="44"/>
      <c r="L340" s="48"/>
      <c r="M340" s="224"/>
      <c r="N340" s="225"/>
      <c r="O340" s="88"/>
      <c r="P340" s="88"/>
      <c r="Q340" s="88"/>
      <c r="R340" s="88"/>
      <c r="S340" s="88"/>
      <c r="T340" s="89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T340" s="20" t="s">
        <v>139</v>
      </c>
      <c r="AU340" s="20" t="s">
        <v>137</v>
      </c>
    </row>
    <row r="341" spans="1:47" s="2" customFormat="1" ht="12">
      <c r="A341" s="42"/>
      <c r="B341" s="43"/>
      <c r="C341" s="44"/>
      <c r="D341" s="226" t="s">
        <v>141</v>
      </c>
      <c r="E341" s="44"/>
      <c r="F341" s="227" t="s">
        <v>440</v>
      </c>
      <c r="G341" s="44"/>
      <c r="H341" s="44"/>
      <c r="I341" s="223"/>
      <c r="J341" s="44"/>
      <c r="K341" s="44"/>
      <c r="L341" s="48"/>
      <c r="M341" s="224"/>
      <c r="N341" s="225"/>
      <c r="O341" s="88"/>
      <c r="P341" s="88"/>
      <c r="Q341" s="88"/>
      <c r="R341" s="88"/>
      <c r="S341" s="88"/>
      <c r="T341" s="89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T341" s="20" t="s">
        <v>141</v>
      </c>
      <c r="AU341" s="20" t="s">
        <v>137</v>
      </c>
    </row>
    <row r="342" spans="1:51" s="15" customFormat="1" ht="12">
      <c r="A342" s="15"/>
      <c r="B342" s="250"/>
      <c r="C342" s="251"/>
      <c r="D342" s="221" t="s">
        <v>143</v>
      </c>
      <c r="E342" s="252" t="s">
        <v>32</v>
      </c>
      <c r="F342" s="253" t="s">
        <v>398</v>
      </c>
      <c r="G342" s="251"/>
      <c r="H342" s="252" t="s">
        <v>32</v>
      </c>
      <c r="I342" s="254"/>
      <c r="J342" s="251"/>
      <c r="K342" s="251"/>
      <c r="L342" s="255"/>
      <c r="M342" s="256"/>
      <c r="N342" s="257"/>
      <c r="O342" s="257"/>
      <c r="P342" s="257"/>
      <c r="Q342" s="257"/>
      <c r="R342" s="257"/>
      <c r="S342" s="257"/>
      <c r="T342" s="258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59" t="s">
        <v>143</v>
      </c>
      <c r="AU342" s="259" t="s">
        <v>137</v>
      </c>
      <c r="AV342" s="15" t="s">
        <v>85</v>
      </c>
      <c r="AW342" s="15" t="s">
        <v>39</v>
      </c>
      <c r="AX342" s="15" t="s">
        <v>77</v>
      </c>
      <c r="AY342" s="259" t="s">
        <v>128</v>
      </c>
    </row>
    <row r="343" spans="1:51" s="13" customFormat="1" ht="12">
      <c r="A343" s="13"/>
      <c r="B343" s="228"/>
      <c r="C343" s="229"/>
      <c r="D343" s="221" t="s">
        <v>143</v>
      </c>
      <c r="E343" s="230" t="s">
        <v>32</v>
      </c>
      <c r="F343" s="231" t="s">
        <v>416</v>
      </c>
      <c r="G343" s="229"/>
      <c r="H343" s="232">
        <v>0.561</v>
      </c>
      <c r="I343" s="233"/>
      <c r="J343" s="229"/>
      <c r="K343" s="229"/>
      <c r="L343" s="234"/>
      <c r="M343" s="235"/>
      <c r="N343" s="236"/>
      <c r="O343" s="236"/>
      <c r="P343" s="236"/>
      <c r="Q343" s="236"/>
      <c r="R343" s="236"/>
      <c r="S343" s="236"/>
      <c r="T343" s="237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8" t="s">
        <v>143</v>
      </c>
      <c r="AU343" s="238" t="s">
        <v>137</v>
      </c>
      <c r="AV343" s="13" t="s">
        <v>137</v>
      </c>
      <c r="AW343" s="13" t="s">
        <v>39</v>
      </c>
      <c r="AX343" s="13" t="s">
        <v>77</v>
      </c>
      <c r="AY343" s="238" t="s">
        <v>128</v>
      </c>
    </row>
    <row r="344" spans="1:51" s="13" customFormat="1" ht="12">
      <c r="A344" s="13"/>
      <c r="B344" s="228"/>
      <c r="C344" s="229"/>
      <c r="D344" s="221" t="s">
        <v>143</v>
      </c>
      <c r="E344" s="230" t="s">
        <v>32</v>
      </c>
      <c r="F344" s="231" t="s">
        <v>417</v>
      </c>
      <c r="G344" s="229"/>
      <c r="H344" s="232">
        <v>0.629</v>
      </c>
      <c r="I344" s="233"/>
      <c r="J344" s="229"/>
      <c r="K344" s="229"/>
      <c r="L344" s="234"/>
      <c r="M344" s="235"/>
      <c r="N344" s="236"/>
      <c r="O344" s="236"/>
      <c r="P344" s="236"/>
      <c r="Q344" s="236"/>
      <c r="R344" s="236"/>
      <c r="S344" s="236"/>
      <c r="T344" s="237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8" t="s">
        <v>143</v>
      </c>
      <c r="AU344" s="238" t="s">
        <v>137</v>
      </c>
      <c r="AV344" s="13" t="s">
        <v>137</v>
      </c>
      <c r="AW344" s="13" t="s">
        <v>39</v>
      </c>
      <c r="AX344" s="13" t="s">
        <v>77</v>
      </c>
      <c r="AY344" s="238" t="s">
        <v>128</v>
      </c>
    </row>
    <row r="345" spans="1:51" s="16" customFormat="1" ht="12">
      <c r="A345" s="16"/>
      <c r="B345" s="260"/>
      <c r="C345" s="261"/>
      <c r="D345" s="221" t="s">
        <v>143</v>
      </c>
      <c r="E345" s="262" t="s">
        <v>32</v>
      </c>
      <c r="F345" s="263" t="s">
        <v>167</v>
      </c>
      <c r="G345" s="261"/>
      <c r="H345" s="264">
        <v>1.19</v>
      </c>
      <c r="I345" s="265"/>
      <c r="J345" s="261"/>
      <c r="K345" s="261"/>
      <c r="L345" s="266"/>
      <c r="M345" s="267"/>
      <c r="N345" s="268"/>
      <c r="O345" s="268"/>
      <c r="P345" s="268"/>
      <c r="Q345" s="268"/>
      <c r="R345" s="268"/>
      <c r="S345" s="268"/>
      <c r="T345" s="269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T345" s="270" t="s">
        <v>143</v>
      </c>
      <c r="AU345" s="270" t="s">
        <v>137</v>
      </c>
      <c r="AV345" s="16" t="s">
        <v>152</v>
      </c>
      <c r="AW345" s="16" t="s">
        <v>39</v>
      </c>
      <c r="AX345" s="16" t="s">
        <v>77</v>
      </c>
      <c r="AY345" s="270" t="s">
        <v>128</v>
      </c>
    </row>
    <row r="346" spans="1:51" s="14" customFormat="1" ht="12">
      <c r="A346" s="14"/>
      <c r="B346" s="239"/>
      <c r="C346" s="240"/>
      <c r="D346" s="221" t="s">
        <v>143</v>
      </c>
      <c r="E346" s="241" t="s">
        <v>32</v>
      </c>
      <c r="F346" s="242" t="s">
        <v>145</v>
      </c>
      <c r="G346" s="240"/>
      <c r="H346" s="243">
        <v>1.19</v>
      </c>
      <c r="I346" s="244"/>
      <c r="J346" s="240"/>
      <c r="K346" s="240"/>
      <c r="L346" s="245"/>
      <c r="M346" s="246"/>
      <c r="N346" s="247"/>
      <c r="O346" s="247"/>
      <c r="P346" s="247"/>
      <c r="Q346" s="247"/>
      <c r="R346" s="247"/>
      <c r="S346" s="247"/>
      <c r="T346" s="248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9" t="s">
        <v>143</v>
      </c>
      <c r="AU346" s="249" t="s">
        <v>137</v>
      </c>
      <c r="AV346" s="14" t="s">
        <v>136</v>
      </c>
      <c r="AW346" s="14" t="s">
        <v>39</v>
      </c>
      <c r="AX346" s="14" t="s">
        <v>85</v>
      </c>
      <c r="AY346" s="249" t="s">
        <v>128</v>
      </c>
    </row>
    <row r="347" spans="1:65" s="2" customFormat="1" ht="16.5" customHeight="1">
      <c r="A347" s="42"/>
      <c r="B347" s="43"/>
      <c r="C347" s="208" t="s">
        <v>441</v>
      </c>
      <c r="D347" s="208" t="s">
        <v>131</v>
      </c>
      <c r="E347" s="209" t="s">
        <v>442</v>
      </c>
      <c r="F347" s="210" t="s">
        <v>443</v>
      </c>
      <c r="G347" s="211" t="s">
        <v>134</v>
      </c>
      <c r="H347" s="212">
        <v>1.19</v>
      </c>
      <c r="I347" s="213"/>
      <c r="J347" s="214">
        <f>ROUND(I347*H347,2)</f>
        <v>0</v>
      </c>
      <c r="K347" s="210" t="s">
        <v>135</v>
      </c>
      <c r="L347" s="48"/>
      <c r="M347" s="215" t="s">
        <v>32</v>
      </c>
      <c r="N347" s="216" t="s">
        <v>49</v>
      </c>
      <c r="O347" s="88"/>
      <c r="P347" s="217">
        <f>O347*H347</f>
        <v>0</v>
      </c>
      <c r="Q347" s="217">
        <v>0.0002508</v>
      </c>
      <c r="R347" s="217">
        <f>Q347*H347</f>
        <v>0.000298452</v>
      </c>
      <c r="S347" s="217">
        <v>0</v>
      </c>
      <c r="T347" s="218">
        <f>S347*H347</f>
        <v>0</v>
      </c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R347" s="219" t="s">
        <v>246</v>
      </c>
      <c r="AT347" s="219" t="s">
        <v>131</v>
      </c>
      <c r="AU347" s="219" t="s">
        <v>137</v>
      </c>
      <c r="AY347" s="20" t="s">
        <v>128</v>
      </c>
      <c r="BE347" s="220">
        <f>IF(N347="základní",J347,0)</f>
        <v>0</v>
      </c>
      <c r="BF347" s="220">
        <f>IF(N347="snížená",J347,0)</f>
        <v>0</v>
      </c>
      <c r="BG347" s="220">
        <f>IF(N347="zákl. přenesená",J347,0)</f>
        <v>0</v>
      </c>
      <c r="BH347" s="220">
        <f>IF(N347="sníž. přenesená",J347,0)</f>
        <v>0</v>
      </c>
      <c r="BI347" s="220">
        <f>IF(N347="nulová",J347,0)</f>
        <v>0</v>
      </c>
      <c r="BJ347" s="20" t="s">
        <v>137</v>
      </c>
      <c r="BK347" s="220">
        <f>ROUND(I347*H347,2)</f>
        <v>0</v>
      </c>
      <c r="BL347" s="20" t="s">
        <v>246</v>
      </c>
      <c r="BM347" s="219" t="s">
        <v>444</v>
      </c>
    </row>
    <row r="348" spans="1:47" s="2" customFormat="1" ht="12">
      <c r="A348" s="42"/>
      <c r="B348" s="43"/>
      <c r="C348" s="44"/>
      <c r="D348" s="221" t="s">
        <v>139</v>
      </c>
      <c r="E348" s="44"/>
      <c r="F348" s="222" t="s">
        <v>445</v>
      </c>
      <c r="G348" s="44"/>
      <c r="H348" s="44"/>
      <c r="I348" s="223"/>
      <c r="J348" s="44"/>
      <c r="K348" s="44"/>
      <c r="L348" s="48"/>
      <c r="M348" s="224"/>
      <c r="N348" s="225"/>
      <c r="O348" s="88"/>
      <c r="P348" s="88"/>
      <c r="Q348" s="88"/>
      <c r="R348" s="88"/>
      <c r="S348" s="88"/>
      <c r="T348" s="89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T348" s="20" t="s">
        <v>139</v>
      </c>
      <c r="AU348" s="20" t="s">
        <v>137</v>
      </c>
    </row>
    <row r="349" spans="1:47" s="2" customFormat="1" ht="12">
      <c r="A349" s="42"/>
      <c r="B349" s="43"/>
      <c r="C349" s="44"/>
      <c r="D349" s="226" t="s">
        <v>141</v>
      </c>
      <c r="E349" s="44"/>
      <c r="F349" s="227" t="s">
        <v>446</v>
      </c>
      <c r="G349" s="44"/>
      <c r="H349" s="44"/>
      <c r="I349" s="223"/>
      <c r="J349" s="44"/>
      <c r="K349" s="44"/>
      <c r="L349" s="48"/>
      <c r="M349" s="224"/>
      <c r="N349" s="225"/>
      <c r="O349" s="88"/>
      <c r="P349" s="88"/>
      <c r="Q349" s="88"/>
      <c r="R349" s="88"/>
      <c r="S349" s="88"/>
      <c r="T349" s="89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T349" s="20" t="s">
        <v>141</v>
      </c>
      <c r="AU349" s="20" t="s">
        <v>137</v>
      </c>
    </row>
    <row r="350" spans="1:51" s="15" customFormat="1" ht="12">
      <c r="A350" s="15"/>
      <c r="B350" s="250"/>
      <c r="C350" s="251"/>
      <c r="D350" s="221" t="s">
        <v>143</v>
      </c>
      <c r="E350" s="252" t="s">
        <v>32</v>
      </c>
      <c r="F350" s="253" t="s">
        <v>398</v>
      </c>
      <c r="G350" s="251"/>
      <c r="H350" s="252" t="s">
        <v>32</v>
      </c>
      <c r="I350" s="254"/>
      <c r="J350" s="251"/>
      <c r="K350" s="251"/>
      <c r="L350" s="255"/>
      <c r="M350" s="256"/>
      <c r="N350" s="257"/>
      <c r="O350" s="257"/>
      <c r="P350" s="257"/>
      <c r="Q350" s="257"/>
      <c r="R350" s="257"/>
      <c r="S350" s="257"/>
      <c r="T350" s="258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9" t="s">
        <v>143</v>
      </c>
      <c r="AU350" s="259" t="s">
        <v>137</v>
      </c>
      <c r="AV350" s="15" t="s">
        <v>85</v>
      </c>
      <c r="AW350" s="15" t="s">
        <v>39</v>
      </c>
      <c r="AX350" s="15" t="s">
        <v>77</v>
      </c>
      <c r="AY350" s="259" t="s">
        <v>128</v>
      </c>
    </row>
    <row r="351" spans="1:51" s="13" customFormat="1" ht="12">
      <c r="A351" s="13"/>
      <c r="B351" s="228"/>
      <c r="C351" s="229"/>
      <c r="D351" s="221" t="s">
        <v>143</v>
      </c>
      <c r="E351" s="230" t="s">
        <v>32</v>
      </c>
      <c r="F351" s="231" t="s">
        <v>416</v>
      </c>
      <c r="G351" s="229"/>
      <c r="H351" s="232">
        <v>0.561</v>
      </c>
      <c r="I351" s="233"/>
      <c r="J351" s="229"/>
      <c r="K351" s="229"/>
      <c r="L351" s="234"/>
      <c r="M351" s="235"/>
      <c r="N351" s="236"/>
      <c r="O351" s="236"/>
      <c r="P351" s="236"/>
      <c r="Q351" s="236"/>
      <c r="R351" s="236"/>
      <c r="S351" s="236"/>
      <c r="T351" s="237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8" t="s">
        <v>143</v>
      </c>
      <c r="AU351" s="238" t="s">
        <v>137</v>
      </c>
      <c r="AV351" s="13" t="s">
        <v>137</v>
      </c>
      <c r="AW351" s="13" t="s">
        <v>39</v>
      </c>
      <c r="AX351" s="13" t="s">
        <v>77</v>
      </c>
      <c r="AY351" s="238" t="s">
        <v>128</v>
      </c>
    </row>
    <row r="352" spans="1:51" s="13" customFormat="1" ht="12">
      <c r="A352" s="13"/>
      <c r="B352" s="228"/>
      <c r="C352" s="229"/>
      <c r="D352" s="221" t="s">
        <v>143</v>
      </c>
      <c r="E352" s="230" t="s">
        <v>32</v>
      </c>
      <c r="F352" s="231" t="s">
        <v>417</v>
      </c>
      <c r="G352" s="229"/>
      <c r="H352" s="232">
        <v>0.629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8" t="s">
        <v>143</v>
      </c>
      <c r="AU352" s="238" t="s">
        <v>137</v>
      </c>
      <c r="AV352" s="13" t="s">
        <v>137</v>
      </c>
      <c r="AW352" s="13" t="s">
        <v>39</v>
      </c>
      <c r="AX352" s="13" t="s">
        <v>77</v>
      </c>
      <c r="AY352" s="238" t="s">
        <v>128</v>
      </c>
    </row>
    <row r="353" spans="1:51" s="16" customFormat="1" ht="12">
      <c r="A353" s="16"/>
      <c r="B353" s="260"/>
      <c r="C353" s="261"/>
      <c r="D353" s="221" t="s">
        <v>143</v>
      </c>
      <c r="E353" s="262" t="s">
        <v>32</v>
      </c>
      <c r="F353" s="263" t="s">
        <v>167</v>
      </c>
      <c r="G353" s="261"/>
      <c r="H353" s="264">
        <v>1.19</v>
      </c>
      <c r="I353" s="265"/>
      <c r="J353" s="261"/>
      <c r="K353" s="261"/>
      <c r="L353" s="266"/>
      <c r="M353" s="267"/>
      <c r="N353" s="268"/>
      <c r="O353" s="268"/>
      <c r="P353" s="268"/>
      <c r="Q353" s="268"/>
      <c r="R353" s="268"/>
      <c r="S353" s="268"/>
      <c r="T353" s="269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T353" s="270" t="s">
        <v>143</v>
      </c>
      <c r="AU353" s="270" t="s">
        <v>137</v>
      </c>
      <c r="AV353" s="16" t="s">
        <v>152</v>
      </c>
      <c r="AW353" s="16" t="s">
        <v>39</v>
      </c>
      <c r="AX353" s="16" t="s">
        <v>77</v>
      </c>
      <c r="AY353" s="270" t="s">
        <v>128</v>
      </c>
    </row>
    <row r="354" spans="1:51" s="14" customFormat="1" ht="12">
      <c r="A354" s="14"/>
      <c r="B354" s="239"/>
      <c r="C354" s="240"/>
      <c r="D354" s="221" t="s">
        <v>143</v>
      </c>
      <c r="E354" s="241" t="s">
        <v>32</v>
      </c>
      <c r="F354" s="242" t="s">
        <v>145</v>
      </c>
      <c r="G354" s="240"/>
      <c r="H354" s="243">
        <v>1.19</v>
      </c>
      <c r="I354" s="244"/>
      <c r="J354" s="240"/>
      <c r="K354" s="240"/>
      <c r="L354" s="245"/>
      <c r="M354" s="246"/>
      <c r="N354" s="247"/>
      <c r="O354" s="247"/>
      <c r="P354" s="247"/>
      <c r="Q354" s="247"/>
      <c r="R354" s="247"/>
      <c r="S354" s="247"/>
      <c r="T354" s="248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9" t="s">
        <v>143</v>
      </c>
      <c r="AU354" s="249" t="s">
        <v>137</v>
      </c>
      <c r="AV354" s="14" t="s">
        <v>136</v>
      </c>
      <c r="AW354" s="14" t="s">
        <v>39</v>
      </c>
      <c r="AX354" s="14" t="s">
        <v>85</v>
      </c>
      <c r="AY354" s="249" t="s">
        <v>128</v>
      </c>
    </row>
    <row r="355" spans="1:65" s="2" customFormat="1" ht="16.5" customHeight="1">
      <c r="A355" s="42"/>
      <c r="B355" s="43"/>
      <c r="C355" s="208" t="s">
        <v>447</v>
      </c>
      <c r="D355" s="208" t="s">
        <v>131</v>
      </c>
      <c r="E355" s="209" t="s">
        <v>448</v>
      </c>
      <c r="F355" s="210" t="s">
        <v>449</v>
      </c>
      <c r="G355" s="211" t="s">
        <v>134</v>
      </c>
      <c r="H355" s="212">
        <v>1.19</v>
      </c>
      <c r="I355" s="213"/>
      <c r="J355" s="214">
        <f>ROUND(I355*H355,2)</f>
        <v>0</v>
      </c>
      <c r="K355" s="210" t="s">
        <v>135</v>
      </c>
      <c r="L355" s="48"/>
      <c r="M355" s="215" t="s">
        <v>32</v>
      </c>
      <c r="N355" s="216" t="s">
        <v>49</v>
      </c>
      <c r="O355" s="88"/>
      <c r="P355" s="217">
        <f>O355*H355</f>
        <v>0</v>
      </c>
      <c r="Q355" s="217">
        <v>0.000275</v>
      </c>
      <c r="R355" s="217">
        <f>Q355*H355</f>
        <v>0.00032725</v>
      </c>
      <c r="S355" s="217">
        <v>0</v>
      </c>
      <c r="T355" s="218">
        <f>S355*H355</f>
        <v>0</v>
      </c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R355" s="219" t="s">
        <v>246</v>
      </c>
      <c r="AT355" s="219" t="s">
        <v>131</v>
      </c>
      <c r="AU355" s="219" t="s">
        <v>137</v>
      </c>
      <c r="AY355" s="20" t="s">
        <v>128</v>
      </c>
      <c r="BE355" s="220">
        <f>IF(N355="základní",J355,0)</f>
        <v>0</v>
      </c>
      <c r="BF355" s="220">
        <f>IF(N355="snížená",J355,0)</f>
        <v>0</v>
      </c>
      <c r="BG355" s="220">
        <f>IF(N355="zákl. přenesená",J355,0)</f>
        <v>0</v>
      </c>
      <c r="BH355" s="220">
        <f>IF(N355="sníž. přenesená",J355,0)</f>
        <v>0</v>
      </c>
      <c r="BI355" s="220">
        <f>IF(N355="nulová",J355,0)</f>
        <v>0</v>
      </c>
      <c r="BJ355" s="20" t="s">
        <v>137</v>
      </c>
      <c r="BK355" s="220">
        <f>ROUND(I355*H355,2)</f>
        <v>0</v>
      </c>
      <c r="BL355" s="20" t="s">
        <v>246</v>
      </c>
      <c r="BM355" s="219" t="s">
        <v>450</v>
      </c>
    </row>
    <row r="356" spans="1:47" s="2" customFormat="1" ht="12">
      <c r="A356" s="42"/>
      <c r="B356" s="43"/>
      <c r="C356" s="44"/>
      <c r="D356" s="221" t="s">
        <v>139</v>
      </c>
      <c r="E356" s="44"/>
      <c r="F356" s="222" t="s">
        <v>451</v>
      </c>
      <c r="G356" s="44"/>
      <c r="H356" s="44"/>
      <c r="I356" s="223"/>
      <c r="J356" s="44"/>
      <c r="K356" s="44"/>
      <c r="L356" s="48"/>
      <c r="M356" s="224"/>
      <c r="N356" s="225"/>
      <c r="O356" s="88"/>
      <c r="P356" s="88"/>
      <c r="Q356" s="88"/>
      <c r="R356" s="88"/>
      <c r="S356" s="88"/>
      <c r="T356" s="89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T356" s="20" t="s">
        <v>139</v>
      </c>
      <c r="AU356" s="20" t="s">
        <v>137</v>
      </c>
    </row>
    <row r="357" spans="1:47" s="2" customFormat="1" ht="12">
      <c r="A357" s="42"/>
      <c r="B357" s="43"/>
      <c r="C357" s="44"/>
      <c r="D357" s="226" t="s">
        <v>141</v>
      </c>
      <c r="E357" s="44"/>
      <c r="F357" s="227" t="s">
        <v>452</v>
      </c>
      <c r="G357" s="44"/>
      <c r="H357" s="44"/>
      <c r="I357" s="223"/>
      <c r="J357" s="44"/>
      <c r="K357" s="44"/>
      <c r="L357" s="48"/>
      <c r="M357" s="224"/>
      <c r="N357" s="225"/>
      <c r="O357" s="88"/>
      <c r="P357" s="88"/>
      <c r="Q357" s="88"/>
      <c r="R357" s="88"/>
      <c r="S357" s="88"/>
      <c r="T357" s="89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T357" s="20" t="s">
        <v>141</v>
      </c>
      <c r="AU357" s="20" t="s">
        <v>137</v>
      </c>
    </row>
    <row r="358" spans="1:51" s="15" customFormat="1" ht="12">
      <c r="A358" s="15"/>
      <c r="B358" s="250"/>
      <c r="C358" s="251"/>
      <c r="D358" s="221" t="s">
        <v>143</v>
      </c>
      <c r="E358" s="252" t="s">
        <v>32</v>
      </c>
      <c r="F358" s="253" t="s">
        <v>398</v>
      </c>
      <c r="G358" s="251"/>
      <c r="H358" s="252" t="s">
        <v>32</v>
      </c>
      <c r="I358" s="254"/>
      <c r="J358" s="251"/>
      <c r="K358" s="251"/>
      <c r="L358" s="255"/>
      <c r="M358" s="256"/>
      <c r="N358" s="257"/>
      <c r="O358" s="257"/>
      <c r="P358" s="257"/>
      <c r="Q358" s="257"/>
      <c r="R358" s="257"/>
      <c r="S358" s="257"/>
      <c r="T358" s="258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9" t="s">
        <v>143</v>
      </c>
      <c r="AU358" s="259" t="s">
        <v>137</v>
      </c>
      <c r="AV358" s="15" t="s">
        <v>85</v>
      </c>
      <c r="AW358" s="15" t="s">
        <v>39</v>
      </c>
      <c r="AX358" s="15" t="s">
        <v>77</v>
      </c>
      <c r="AY358" s="259" t="s">
        <v>128</v>
      </c>
    </row>
    <row r="359" spans="1:51" s="13" customFormat="1" ht="12">
      <c r="A359" s="13"/>
      <c r="B359" s="228"/>
      <c r="C359" s="229"/>
      <c r="D359" s="221" t="s">
        <v>143</v>
      </c>
      <c r="E359" s="230" t="s">
        <v>32</v>
      </c>
      <c r="F359" s="231" t="s">
        <v>416</v>
      </c>
      <c r="G359" s="229"/>
      <c r="H359" s="232">
        <v>0.561</v>
      </c>
      <c r="I359" s="233"/>
      <c r="J359" s="229"/>
      <c r="K359" s="229"/>
      <c r="L359" s="234"/>
      <c r="M359" s="235"/>
      <c r="N359" s="236"/>
      <c r="O359" s="236"/>
      <c r="P359" s="236"/>
      <c r="Q359" s="236"/>
      <c r="R359" s="236"/>
      <c r="S359" s="236"/>
      <c r="T359" s="23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8" t="s">
        <v>143</v>
      </c>
      <c r="AU359" s="238" t="s">
        <v>137</v>
      </c>
      <c r="AV359" s="13" t="s">
        <v>137</v>
      </c>
      <c r="AW359" s="13" t="s">
        <v>39</v>
      </c>
      <c r="AX359" s="13" t="s">
        <v>77</v>
      </c>
      <c r="AY359" s="238" t="s">
        <v>128</v>
      </c>
    </row>
    <row r="360" spans="1:51" s="13" customFormat="1" ht="12">
      <c r="A360" s="13"/>
      <c r="B360" s="228"/>
      <c r="C360" s="229"/>
      <c r="D360" s="221" t="s">
        <v>143</v>
      </c>
      <c r="E360" s="230" t="s">
        <v>32</v>
      </c>
      <c r="F360" s="231" t="s">
        <v>417</v>
      </c>
      <c r="G360" s="229"/>
      <c r="H360" s="232">
        <v>0.629</v>
      </c>
      <c r="I360" s="233"/>
      <c r="J360" s="229"/>
      <c r="K360" s="229"/>
      <c r="L360" s="234"/>
      <c r="M360" s="235"/>
      <c r="N360" s="236"/>
      <c r="O360" s="236"/>
      <c r="P360" s="236"/>
      <c r="Q360" s="236"/>
      <c r="R360" s="236"/>
      <c r="S360" s="236"/>
      <c r="T360" s="237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8" t="s">
        <v>143</v>
      </c>
      <c r="AU360" s="238" t="s">
        <v>137</v>
      </c>
      <c r="AV360" s="13" t="s">
        <v>137</v>
      </c>
      <c r="AW360" s="13" t="s">
        <v>39</v>
      </c>
      <c r="AX360" s="13" t="s">
        <v>77</v>
      </c>
      <c r="AY360" s="238" t="s">
        <v>128</v>
      </c>
    </row>
    <row r="361" spans="1:51" s="16" customFormat="1" ht="12">
      <c r="A361" s="16"/>
      <c r="B361" s="260"/>
      <c r="C361" s="261"/>
      <c r="D361" s="221" t="s">
        <v>143</v>
      </c>
      <c r="E361" s="262" t="s">
        <v>32</v>
      </c>
      <c r="F361" s="263" t="s">
        <v>167</v>
      </c>
      <c r="G361" s="261"/>
      <c r="H361" s="264">
        <v>1.19</v>
      </c>
      <c r="I361" s="265"/>
      <c r="J361" s="261"/>
      <c r="K361" s="261"/>
      <c r="L361" s="266"/>
      <c r="M361" s="267"/>
      <c r="N361" s="268"/>
      <c r="O361" s="268"/>
      <c r="P361" s="268"/>
      <c r="Q361" s="268"/>
      <c r="R361" s="268"/>
      <c r="S361" s="268"/>
      <c r="T361" s="269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T361" s="270" t="s">
        <v>143</v>
      </c>
      <c r="AU361" s="270" t="s">
        <v>137</v>
      </c>
      <c r="AV361" s="16" t="s">
        <v>152</v>
      </c>
      <c r="AW361" s="16" t="s">
        <v>39</v>
      </c>
      <c r="AX361" s="16" t="s">
        <v>77</v>
      </c>
      <c r="AY361" s="270" t="s">
        <v>128</v>
      </c>
    </row>
    <row r="362" spans="1:51" s="14" customFormat="1" ht="12">
      <c r="A362" s="14"/>
      <c r="B362" s="239"/>
      <c r="C362" s="240"/>
      <c r="D362" s="221" t="s">
        <v>143</v>
      </c>
      <c r="E362" s="241" t="s">
        <v>32</v>
      </c>
      <c r="F362" s="242" t="s">
        <v>145</v>
      </c>
      <c r="G362" s="240"/>
      <c r="H362" s="243">
        <v>1.19</v>
      </c>
      <c r="I362" s="244"/>
      <c r="J362" s="240"/>
      <c r="K362" s="240"/>
      <c r="L362" s="245"/>
      <c r="M362" s="246"/>
      <c r="N362" s="247"/>
      <c r="O362" s="247"/>
      <c r="P362" s="247"/>
      <c r="Q362" s="247"/>
      <c r="R362" s="247"/>
      <c r="S362" s="247"/>
      <c r="T362" s="248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9" t="s">
        <v>143</v>
      </c>
      <c r="AU362" s="249" t="s">
        <v>137</v>
      </c>
      <c r="AV362" s="14" t="s">
        <v>136</v>
      </c>
      <c r="AW362" s="14" t="s">
        <v>39</v>
      </c>
      <c r="AX362" s="14" t="s">
        <v>85</v>
      </c>
      <c r="AY362" s="249" t="s">
        <v>128</v>
      </c>
    </row>
    <row r="363" spans="1:65" s="2" customFormat="1" ht="16.5" customHeight="1">
      <c r="A363" s="42"/>
      <c r="B363" s="43"/>
      <c r="C363" s="208" t="s">
        <v>453</v>
      </c>
      <c r="D363" s="208" t="s">
        <v>131</v>
      </c>
      <c r="E363" s="209" t="s">
        <v>454</v>
      </c>
      <c r="F363" s="210" t="s">
        <v>455</v>
      </c>
      <c r="G363" s="211" t="s">
        <v>385</v>
      </c>
      <c r="H363" s="271"/>
      <c r="I363" s="213"/>
      <c r="J363" s="214">
        <f>ROUND(I363*H363,2)</f>
        <v>0</v>
      </c>
      <c r="K363" s="210" t="s">
        <v>135</v>
      </c>
      <c r="L363" s="48"/>
      <c r="M363" s="215" t="s">
        <v>32</v>
      </c>
      <c r="N363" s="216" t="s">
        <v>49</v>
      </c>
      <c r="O363" s="88"/>
      <c r="P363" s="217">
        <f>O363*H363</f>
        <v>0</v>
      </c>
      <c r="Q363" s="217">
        <v>0</v>
      </c>
      <c r="R363" s="217">
        <f>Q363*H363</f>
        <v>0</v>
      </c>
      <c r="S363" s="217">
        <v>0</v>
      </c>
      <c r="T363" s="218">
        <f>S363*H363</f>
        <v>0</v>
      </c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R363" s="219" t="s">
        <v>246</v>
      </c>
      <c r="AT363" s="219" t="s">
        <v>131</v>
      </c>
      <c r="AU363" s="219" t="s">
        <v>137</v>
      </c>
      <c r="AY363" s="20" t="s">
        <v>128</v>
      </c>
      <c r="BE363" s="220">
        <f>IF(N363="základní",J363,0)</f>
        <v>0</v>
      </c>
      <c r="BF363" s="220">
        <f>IF(N363="snížená",J363,0)</f>
        <v>0</v>
      </c>
      <c r="BG363" s="220">
        <f>IF(N363="zákl. přenesená",J363,0)</f>
        <v>0</v>
      </c>
      <c r="BH363" s="220">
        <f>IF(N363="sníž. přenesená",J363,0)</f>
        <v>0</v>
      </c>
      <c r="BI363" s="220">
        <f>IF(N363="nulová",J363,0)</f>
        <v>0</v>
      </c>
      <c r="BJ363" s="20" t="s">
        <v>137</v>
      </c>
      <c r="BK363" s="220">
        <f>ROUND(I363*H363,2)</f>
        <v>0</v>
      </c>
      <c r="BL363" s="20" t="s">
        <v>246</v>
      </c>
      <c r="BM363" s="219" t="s">
        <v>456</v>
      </c>
    </row>
    <row r="364" spans="1:47" s="2" customFormat="1" ht="12">
      <c r="A364" s="42"/>
      <c r="B364" s="43"/>
      <c r="C364" s="44"/>
      <c r="D364" s="221" t="s">
        <v>139</v>
      </c>
      <c r="E364" s="44"/>
      <c r="F364" s="222" t="s">
        <v>457</v>
      </c>
      <c r="G364" s="44"/>
      <c r="H364" s="44"/>
      <c r="I364" s="223"/>
      <c r="J364" s="44"/>
      <c r="K364" s="44"/>
      <c r="L364" s="48"/>
      <c r="M364" s="224"/>
      <c r="N364" s="225"/>
      <c r="O364" s="88"/>
      <c r="P364" s="88"/>
      <c r="Q364" s="88"/>
      <c r="R364" s="88"/>
      <c r="S364" s="88"/>
      <c r="T364" s="89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T364" s="20" t="s">
        <v>139</v>
      </c>
      <c r="AU364" s="20" t="s">
        <v>137</v>
      </c>
    </row>
    <row r="365" spans="1:47" s="2" customFormat="1" ht="12">
      <c r="A365" s="42"/>
      <c r="B365" s="43"/>
      <c r="C365" s="44"/>
      <c r="D365" s="226" t="s">
        <v>141</v>
      </c>
      <c r="E365" s="44"/>
      <c r="F365" s="227" t="s">
        <v>458</v>
      </c>
      <c r="G365" s="44"/>
      <c r="H365" s="44"/>
      <c r="I365" s="223"/>
      <c r="J365" s="44"/>
      <c r="K365" s="44"/>
      <c r="L365" s="48"/>
      <c r="M365" s="224"/>
      <c r="N365" s="225"/>
      <c r="O365" s="88"/>
      <c r="P365" s="88"/>
      <c r="Q365" s="88"/>
      <c r="R365" s="88"/>
      <c r="S365" s="88"/>
      <c r="T365" s="89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T365" s="20" t="s">
        <v>141</v>
      </c>
      <c r="AU365" s="20" t="s">
        <v>137</v>
      </c>
    </row>
    <row r="366" spans="1:63" s="12" customFormat="1" ht="22.8" customHeight="1">
      <c r="A366" s="12"/>
      <c r="B366" s="192"/>
      <c r="C366" s="193"/>
      <c r="D366" s="194" t="s">
        <v>76</v>
      </c>
      <c r="E366" s="206" t="s">
        <v>459</v>
      </c>
      <c r="F366" s="206" t="s">
        <v>460</v>
      </c>
      <c r="G366" s="193"/>
      <c r="H366" s="193"/>
      <c r="I366" s="196"/>
      <c r="J366" s="207">
        <f>BK366</f>
        <v>0</v>
      </c>
      <c r="K366" s="193"/>
      <c r="L366" s="198"/>
      <c r="M366" s="199"/>
      <c r="N366" s="200"/>
      <c r="O366" s="200"/>
      <c r="P366" s="201">
        <f>SUM(P367:P427)</f>
        <v>0</v>
      </c>
      <c r="Q366" s="200"/>
      <c r="R366" s="201">
        <f>SUM(R367:R427)</f>
        <v>0.13559331812000003</v>
      </c>
      <c r="S366" s="200"/>
      <c r="T366" s="202">
        <f>SUM(T367:T427)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03" t="s">
        <v>137</v>
      </c>
      <c r="AT366" s="204" t="s">
        <v>76</v>
      </c>
      <c r="AU366" s="204" t="s">
        <v>85</v>
      </c>
      <c r="AY366" s="203" t="s">
        <v>128</v>
      </c>
      <c r="BK366" s="205">
        <f>SUM(BK367:BK427)</f>
        <v>0</v>
      </c>
    </row>
    <row r="367" spans="1:65" s="2" customFormat="1" ht="16.5" customHeight="1">
      <c r="A367" s="42"/>
      <c r="B367" s="43"/>
      <c r="C367" s="208" t="s">
        <v>461</v>
      </c>
      <c r="D367" s="208" t="s">
        <v>131</v>
      </c>
      <c r="E367" s="209" t="s">
        <v>462</v>
      </c>
      <c r="F367" s="210" t="s">
        <v>463</v>
      </c>
      <c r="G367" s="211" t="s">
        <v>134</v>
      </c>
      <c r="H367" s="212">
        <v>75.92</v>
      </c>
      <c r="I367" s="213"/>
      <c r="J367" s="214">
        <f>ROUND(I367*H367,2)</f>
        <v>0</v>
      </c>
      <c r="K367" s="210" t="s">
        <v>135</v>
      </c>
      <c r="L367" s="48"/>
      <c r="M367" s="215" t="s">
        <v>32</v>
      </c>
      <c r="N367" s="216" t="s">
        <v>49</v>
      </c>
      <c r="O367" s="88"/>
      <c r="P367" s="217">
        <f>O367*H367</f>
        <v>0</v>
      </c>
      <c r="Q367" s="217">
        <v>6.7E-05</v>
      </c>
      <c r="R367" s="217">
        <f>Q367*H367</f>
        <v>0.00508664</v>
      </c>
      <c r="S367" s="217">
        <v>0</v>
      </c>
      <c r="T367" s="218">
        <f>S367*H367</f>
        <v>0</v>
      </c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R367" s="219" t="s">
        <v>246</v>
      </c>
      <c r="AT367" s="219" t="s">
        <v>131</v>
      </c>
      <c r="AU367" s="219" t="s">
        <v>137</v>
      </c>
      <c r="AY367" s="20" t="s">
        <v>128</v>
      </c>
      <c r="BE367" s="220">
        <f>IF(N367="základní",J367,0)</f>
        <v>0</v>
      </c>
      <c r="BF367" s="220">
        <f>IF(N367="snížená",J367,0)</f>
        <v>0</v>
      </c>
      <c r="BG367" s="220">
        <f>IF(N367="zákl. přenesená",J367,0)</f>
        <v>0</v>
      </c>
      <c r="BH367" s="220">
        <f>IF(N367="sníž. přenesená",J367,0)</f>
        <v>0</v>
      </c>
      <c r="BI367" s="220">
        <f>IF(N367="nulová",J367,0)</f>
        <v>0</v>
      </c>
      <c r="BJ367" s="20" t="s">
        <v>137</v>
      </c>
      <c r="BK367" s="220">
        <f>ROUND(I367*H367,2)</f>
        <v>0</v>
      </c>
      <c r="BL367" s="20" t="s">
        <v>246</v>
      </c>
      <c r="BM367" s="219" t="s">
        <v>464</v>
      </c>
    </row>
    <row r="368" spans="1:47" s="2" customFormat="1" ht="12">
      <c r="A368" s="42"/>
      <c r="B368" s="43"/>
      <c r="C368" s="44"/>
      <c r="D368" s="221" t="s">
        <v>139</v>
      </c>
      <c r="E368" s="44"/>
      <c r="F368" s="222" t="s">
        <v>465</v>
      </c>
      <c r="G368" s="44"/>
      <c r="H368" s="44"/>
      <c r="I368" s="223"/>
      <c r="J368" s="44"/>
      <c r="K368" s="44"/>
      <c r="L368" s="48"/>
      <c r="M368" s="224"/>
      <c r="N368" s="225"/>
      <c r="O368" s="88"/>
      <c r="P368" s="88"/>
      <c r="Q368" s="88"/>
      <c r="R368" s="88"/>
      <c r="S368" s="88"/>
      <c r="T368" s="89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T368" s="20" t="s">
        <v>139</v>
      </c>
      <c r="AU368" s="20" t="s">
        <v>137</v>
      </c>
    </row>
    <row r="369" spans="1:47" s="2" customFormat="1" ht="12">
      <c r="A369" s="42"/>
      <c r="B369" s="43"/>
      <c r="C369" s="44"/>
      <c r="D369" s="226" t="s">
        <v>141</v>
      </c>
      <c r="E369" s="44"/>
      <c r="F369" s="227" t="s">
        <v>466</v>
      </c>
      <c r="G369" s="44"/>
      <c r="H369" s="44"/>
      <c r="I369" s="223"/>
      <c r="J369" s="44"/>
      <c r="K369" s="44"/>
      <c r="L369" s="48"/>
      <c r="M369" s="224"/>
      <c r="N369" s="225"/>
      <c r="O369" s="88"/>
      <c r="P369" s="88"/>
      <c r="Q369" s="88"/>
      <c r="R369" s="88"/>
      <c r="S369" s="88"/>
      <c r="T369" s="89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T369" s="20" t="s">
        <v>141</v>
      </c>
      <c r="AU369" s="20" t="s">
        <v>137</v>
      </c>
    </row>
    <row r="370" spans="1:51" s="13" customFormat="1" ht="12">
      <c r="A370" s="13"/>
      <c r="B370" s="228"/>
      <c r="C370" s="229"/>
      <c r="D370" s="221" t="s">
        <v>143</v>
      </c>
      <c r="E370" s="230" t="s">
        <v>32</v>
      </c>
      <c r="F370" s="231" t="s">
        <v>467</v>
      </c>
      <c r="G370" s="229"/>
      <c r="H370" s="232">
        <v>75.92</v>
      </c>
      <c r="I370" s="233"/>
      <c r="J370" s="229"/>
      <c r="K370" s="229"/>
      <c r="L370" s="234"/>
      <c r="M370" s="235"/>
      <c r="N370" s="236"/>
      <c r="O370" s="236"/>
      <c r="P370" s="236"/>
      <c r="Q370" s="236"/>
      <c r="R370" s="236"/>
      <c r="S370" s="236"/>
      <c r="T370" s="23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8" t="s">
        <v>143</v>
      </c>
      <c r="AU370" s="238" t="s">
        <v>137</v>
      </c>
      <c r="AV370" s="13" t="s">
        <v>137</v>
      </c>
      <c r="AW370" s="13" t="s">
        <v>39</v>
      </c>
      <c r="AX370" s="13" t="s">
        <v>85</v>
      </c>
      <c r="AY370" s="238" t="s">
        <v>128</v>
      </c>
    </row>
    <row r="371" spans="1:65" s="2" customFormat="1" ht="16.5" customHeight="1">
      <c r="A371" s="42"/>
      <c r="B371" s="43"/>
      <c r="C371" s="208" t="s">
        <v>468</v>
      </c>
      <c r="D371" s="208" t="s">
        <v>131</v>
      </c>
      <c r="E371" s="209" t="s">
        <v>469</v>
      </c>
      <c r="F371" s="210" t="s">
        <v>470</v>
      </c>
      <c r="G371" s="211" t="s">
        <v>134</v>
      </c>
      <c r="H371" s="212">
        <v>75.92</v>
      </c>
      <c r="I371" s="213"/>
      <c r="J371" s="214">
        <f>ROUND(I371*H371,2)</f>
        <v>0</v>
      </c>
      <c r="K371" s="210" t="s">
        <v>135</v>
      </c>
      <c r="L371" s="48"/>
      <c r="M371" s="215" t="s">
        <v>32</v>
      </c>
      <c r="N371" s="216" t="s">
        <v>49</v>
      </c>
      <c r="O371" s="88"/>
      <c r="P371" s="217">
        <f>O371*H371</f>
        <v>0</v>
      </c>
      <c r="Q371" s="217">
        <v>6.7E-05</v>
      </c>
      <c r="R371" s="217">
        <f>Q371*H371</f>
        <v>0.00508664</v>
      </c>
      <c r="S371" s="217">
        <v>0</v>
      </c>
      <c r="T371" s="218">
        <f>S371*H371</f>
        <v>0</v>
      </c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R371" s="219" t="s">
        <v>246</v>
      </c>
      <c r="AT371" s="219" t="s">
        <v>131</v>
      </c>
      <c r="AU371" s="219" t="s">
        <v>137</v>
      </c>
      <c r="AY371" s="20" t="s">
        <v>128</v>
      </c>
      <c r="BE371" s="220">
        <f>IF(N371="základní",J371,0)</f>
        <v>0</v>
      </c>
      <c r="BF371" s="220">
        <f>IF(N371="snížená",J371,0)</f>
        <v>0</v>
      </c>
      <c r="BG371" s="220">
        <f>IF(N371="zákl. přenesená",J371,0)</f>
        <v>0</v>
      </c>
      <c r="BH371" s="220">
        <f>IF(N371="sníž. přenesená",J371,0)</f>
        <v>0</v>
      </c>
      <c r="BI371" s="220">
        <f>IF(N371="nulová",J371,0)</f>
        <v>0</v>
      </c>
      <c r="BJ371" s="20" t="s">
        <v>137</v>
      </c>
      <c r="BK371" s="220">
        <f>ROUND(I371*H371,2)</f>
        <v>0</v>
      </c>
      <c r="BL371" s="20" t="s">
        <v>246</v>
      </c>
      <c r="BM371" s="219" t="s">
        <v>471</v>
      </c>
    </row>
    <row r="372" spans="1:47" s="2" customFormat="1" ht="12">
      <c r="A372" s="42"/>
      <c r="B372" s="43"/>
      <c r="C372" s="44"/>
      <c r="D372" s="221" t="s">
        <v>139</v>
      </c>
      <c r="E372" s="44"/>
      <c r="F372" s="222" t="s">
        <v>472</v>
      </c>
      <c r="G372" s="44"/>
      <c r="H372" s="44"/>
      <c r="I372" s="223"/>
      <c r="J372" s="44"/>
      <c r="K372" s="44"/>
      <c r="L372" s="48"/>
      <c r="M372" s="224"/>
      <c r="N372" s="225"/>
      <c r="O372" s="88"/>
      <c r="P372" s="88"/>
      <c r="Q372" s="88"/>
      <c r="R372" s="88"/>
      <c r="S372" s="88"/>
      <c r="T372" s="89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T372" s="20" t="s">
        <v>139</v>
      </c>
      <c r="AU372" s="20" t="s">
        <v>137</v>
      </c>
    </row>
    <row r="373" spans="1:47" s="2" customFormat="1" ht="12">
      <c r="A373" s="42"/>
      <c r="B373" s="43"/>
      <c r="C373" s="44"/>
      <c r="D373" s="226" t="s">
        <v>141</v>
      </c>
      <c r="E373" s="44"/>
      <c r="F373" s="227" t="s">
        <v>473</v>
      </c>
      <c r="G373" s="44"/>
      <c r="H373" s="44"/>
      <c r="I373" s="223"/>
      <c r="J373" s="44"/>
      <c r="K373" s="44"/>
      <c r="L373" s="48"/>
      <c r="M373" s="224"/>
      <c r="N373" s="225"/>
      <c r="O373" s="88"/>
      <c r="P373" s="88"/>
      <c r="Q373" s="88"/>
      <c r="R373" s="88"/>
      <c r="S373" s="88"/>
      <c r="T373" s="89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T373" s="20" t="s">
        <v>141</v>
      </c>
      <c r="AU373" s="20" t="s">
        <v>137</v>
      </c>
    </row>
    <row r="374" spans="1:51" s="13" customFormat="1" ht="12">
      <c r="A374" s="13"/>
      <c r="B374" s="228"/>
      <c r="C374" s="229"/>
      <c r="D374" s="221" t="s">
        <v>143</v>
      </c>
      <c r="E374" s="230" t="s">
        <v>32</v>
      </c>
      <c r="F374" s="231" t="s">
        <v>467</v>
      </c>
      <c r="G374" s="229"/>
      <c r="H374" s="232">
        <v>75.92</v>
      </c>
      <c r="I374" s="233"/>
      <c r="J374" s="229"/>
      <c r="K374" s="229"/>
      <c r="L374" s="234"/>
      <c r="M374" s="235"/>
      <c r="N374" s="236"/>
      <c r="O374" s="236"/>
      <c r="P374" s="236"/>
      <c r="Q374" s="236"/>
      <c r="R374" s="236"/>
      <c r="S374" s="236"/>
      <c r="T374" s="237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8" t="s">
        <v>143</v>
      </c>
      <c r="AU374" s="238" t="s">
        <v>137</v>
      </c>
      <c r="AV374" s="13" t="s">
        <v>137</v>
      </c>
      <c r="AW374" s="13" t="s">
        <v>39</v>
      </c>
      <c r="AX374" s="13" t="s">
        <v>85</v>
      </c>
      <c r="AY374" s="238" t="s">
        <v>128</v>
      </c>
    </row>
    <row r="375" spans="1:65" s="2" customFormat="1" ht="16.5" customHeight="1">
      <c r="A375" s="42"/>
      <c r="B375" s="43"/>
      <c r="C375" s="208" t="s">
        <v>474</v>
      </c>
      <c r="D375" s="208" t="s">
        <v>131</v>
      </c>
      <c r="E375" s="209" t="s">
        <v>475</v>
      </c>
      <c r="F375" s="210" t="s">
        <v>476</v>
      </c>
      <c r="G375" s="211" t="s">
        <v>134</v>
      </c>
      <c r="H375" s="212">
        <v>75.92</v>
      </c>
      <c r="I375" s="213"/>
      <c r="J375" s="214">
        <f>ROUND(I375*H375,2)</f>
        <v>0</v>
      </c>
      <c r="K375" s="210" t="s">
        <v>135</v>
      </c>
      <c r="L375" s="48"/>
      <c r="M375" s="215" t="s">
        <v>32</v>
      </c>
      <c r="N375" s="216" t="s">
        <v>49</v>
      </c>
      <c r="O375" s="88"/>
      <c r="P375" s="217">
        <f>O375*H375</f>
        <v>0</v>
      </c>
      <c r="Q375" s="217">
        <v>0</v>
      </c>
      <c r="R375" s="217">
        <f>Q375*H375</f>
        <v>0</v>
      </c>
      <c r="S375" s="217">
        <v>0</v>
      </c>
      <c r="T375" s="218">
        <f>S375*H375</f>
        <v>0</v>
      </c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R375" s="219" t="s">
        <v>246</v>
      </c>
      <c r="AT375" s="219" t="s">
        <v>131</v>
      </c>
      <c r="AU375" s="219" t="s">
        <v>137</v>
      </c>
      <c r="AY375" s="20" t="s">
        <v>128</v>
      </c>
      <c r="BE375" s="220">
        <f>IF(N375="základní",J375,0)</f>
        <v>0</v>
      </c>
      <c r="BF375" s="220">
        <f>IF(N375="snížená",J375,0)</f>
        <v>0</v>
      </c>
      <c r="BG375" s="220">
        <f>IF(N375="zákl. přenesená",J375,0)</f>
        <v>0</v>
      </c>
      <c r="BH375" s="220">
        <f>IF(N375="sníž. přenesená",J375,0)</f>
        <v>0</v>
      </c>
      <c r="BI375" s="220">
        <f>IF(N375="nulová",J375,0)</f>
        <v>0</v>
      </c>
      <c r="BJ375" s="20" t="s">
        <v>137</v>
      </c>
      <c r="BK375" s="220">
        <f>ROUND(I375*H375,2)</f>
        <v>0</v>
      </c>
      <c r="BL375" s="20" t="s">
        <v>246</v>
      </c>
      <c r="BM375" s="219" t="s">
        <v>477</v>
      </c>
    </row>
    <row r="376" spans="1:47" s="2" customFormat="1" ht="12">
      <c r="A376" s="42"/>
      <c r="B376" s="43"/>
      <c r="C376" s="44"/>
      <c r="D376" s="221" t="s">
        <v>139</v>
      </c>
      <c r="E376" s="44"/>
      <c r="F376" s="222" t="s">
        <v>478</v>
      </c>
      <c r="G376" s="44"/>
      <c r="H376" s="44"/>
      <c r="I376" s="223"/>
      <c r="J376" s="44"/>
      <c r="K376" s="44"/>
      <c r="L376" s="48"/>
      <c r="M376" s="224"/>
      <c r="N376" s="225"/>
      <c r="O376" s="88"/>
      <c r="P376" s="88"/>
      <c r="Q376" s="88"/>
      <c r="R376" s="88"/>
      <c r="S376" s="88"/>
      <c r="T376" s="89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T376" s="20" t="s">
        <v>139</v>
      </c>
      <c r="AU376" s="20" t="s">
        <v>137</v>
      </c>
    </row>
    <row r="377" spans="1:47" s="2" customFormat="1" ht="12">
      <c r="A377" s="42"/>
      <c r="B377" s="43"/>
      <c r="C377" s="44"/>
      <c r="D377" s="226" t="s">
        <v>141</v>
      </c>
      <c r="E377" s="44"/>
      <c r="F377" s="227" t="s">
        <v>479</v>
      </c>
      <c r="G377" s="44"/>
      <c r="H377" s="44"/>
      <c r="I377" s="223"/>
      <c r="J377" s="44"/>
      <c r="K377" s="44"/>
      <c r="L377" s="48"/>
      <c r="M377" s="224"/>
      <c r="N377" s="225"/>
      <c r="O377" s="88"/>
      <c r="P377" s="88"/>
      <c r="Q377" s="88"/>
      <c r="R377" s="88"/>
      <c r="S377" s="88"/>
      <c r="T377" s="89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T377" s="20" t="s">
        <v>141</v>
      </c>
      <c r="AU377" s="20" t="s">
        <v>137</v>
      </c>
    </row>
    <row r="378" spans="1:51" s="13" customFormat="1" ht="12">
      <c r="A378" s="13"/>
      <c r="B378" s="228"/>
      <c r="C378" s="229"/>
      <c r="D378" s="221" t="s">
        <v>143</v>
      </c>
      <c r="E378" s="230" t="s">
        <v>32</v>
      </c>
      <c r="F378" s="231" t="s">
        <v>467</v>
      </c>
      <c r="G378" s="229"/>
      <c r="H378" s="232">
        <v>75.92</v>
      </c>
      <c r="I378" s="233"/>
      <c r="J378" s="229"/>
      <c r="K378" s="229"/>
      <c r="L378" s="234"/>
      <c r="M378" s="235"/>
      <c r="N378" s="236"/>
      <c r="O378" s="236"/>
      <c r="P378" s="236"/>
      <c r="Q378" s="236"/>
      <c r="R378" s="236"/>
      <c r="S378" s="236"/>
      <c r="T378" s="23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8" t="s">
        <v>143</v>
      </c>
      <c r="AU378" s="238" t="s">
        <v>137</v>
      </c>
      <c r="AV378" s="13" t="s">
        <v>137</v>
      </c>
      <c r="AW378" s="13" t="s">
        <v>39</v>
      </c>
      <c r="AX378" s="13" t="s">
        <v>85</v>
      </c>
      <c r="AY378" s="238" t="s">
        <v>128</v>
      </c>
    </row>
    <row r="379" spans="1:65" s="2" customFormat="1" ht="16.5" customHeight="1">
      <c r="A379" s="42"/>
      <c r="B379" s="43"/>
      <c r="C379" s="208" t="s">
        <v>480</v>
      </c>
      <c r="D379" s="208" t="s">
        <v>131</v>
      </c>
      <c r="E379" s="209" t="s">
        <v>481</v>
      </c>
      <c r="F379" s="210" t="s">
        <v>482</v>
      </c>
      <c r="G379" s="211" t="s">
        <v>134</v>
      </c>
      <c r="H379" s="212">
        <v>75.92</v>
      </c>
      <c r="I379" s="213"/>
      <c r="J379" s="214">
        <f>ROUND(I379*H379,2)</f>
        <v>0</v>
      </c>
      <c r="K379" s="210" t="s">
        <v>135</v>
      </c>
      <c r="L379" s="48"/>
      <c r="M379" s="215" t="s">
        <v>32</v>
      </c>
      <c r="N379" s="216" t="s">
        <v>49</v>
      </c>
      <c r="O379" s="88"/>
      <c r="P379" s="217">
        <f>O379*H379</f>
        <v>0</v>
      </c>
      <c r="Q379" s="217">
        <v>5.7036E-05</v>
      </c>
      <c r="R379" s="217">
        <f>Q379*H379</f>
        <v>0.00433017312</v>
      </c>
      <c r="S379" s="217">
        <v>0</v>
      </c>
      <c r="T379" s="218">
        <f>S379*H379</f>
        <v>0</v>
      </c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R379" s="219" t="s">
        <v>246</v>
      </c>
      <c r="AT379" s="219" t="s">
        <v>131</v>
      </c>
      <c r="AU379" s="219" t="s">
        <v>137</v>
      </c>
      <c r="AY379" s="20" t="s">
        <v>128</v>
      </c>
      <c r="BE379" s="220">
        <f>IF(N379="základní",J379,0)</f>
        <v>0</v>
      </c>
      <c r="BF379" s="220">
        <f>IF(N379="snížená",J379,0)</f>
        <v>0</v>
      </c>
      <c r="BG379" s="220">
        <f>IF(N379="zákl. přenesená",J379,0)</f>
        <v>0</v>
      </c>
      <c r="BH379" s="220">
        <f>IF(N379="sníž. přenesená",J379,0)</f>
        <v>0</v>
      </c>
      <c r="BI379" s="220">
        <f>IF(N379="nulová",J379,0)</f>
        <v>0</v>
      </c>
      <c r="BJ379" s="20" t="s">
        <v>137</v>
      </c>
      <c r="BK379" s="220">
        <f>ROUND(I379*H379,2)</f>
        <v>0</v>
      </c>
      <c r="BL379" s="20" t="s">
        <v>246</v>
      </c>
      <c r="BM379" s="219" t="s">
        <v>483</v>
      </c>
    </row>
    <row r="380" spans="1:47" s="2" customFormat="1" ht="12">
      <c r="A380" s="42"/>
      <c r="B380" s="43"/>
      <c r="C380" s="44"/>
      <c r="D380" s="221" t="s">
        <v>139</v>
      </c>
      <c r="E380" s="44"/>
      <c r="F380" s="222" t="s">
        <v>482</v>
      </c>
      <c r="G380" s="44"/>
      <c r="H380" s="44"/>
      <c r="I380" s="223"/>
      <c r="J380" s="44"/>
      <c r="K380" s="44"/>
      <c r="L380" s="48"/>
      <c r="M380" s="224"/>
      <c r="N380" s="225"/>
      <c r="O380" s="88"/>
      <c r="P380" s="88"/>
      <c r="Q380" s="88"/>
      <c r="R380" s="88"/>
      <c r="S380" s="88"/>
      <c r="T380" s="89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T380" s="20" t="s">
        <v>139</v>
      </c>
      <c r="AU380" s="20" t="s">
        <v>137</v>
      </c>
    </row>
    <row r="381" spans="1:47" s="2" customFormat="1" ht="12">
      <c r="A381" s="42"/>
      <c r="B381" s="43"/>
      <c r="C381" s="44"/>
      <c r="D381" s="226" t="s">
        <v>141</v>
      </c>
      <c r="E381" s="44"/>
      <c r="F381" s="227" t="s">
        <v>484</v>
      </c>
      <c r="G381" s="44"/>
      <c r="H381" s="44"/>
      <c r="I381" s="223"/>
      <c r="J381" s="44"/>
      <c r="K381" s="44"/>
      <c r="L381" s="48"/>
      <c r="M381" s="224"/>
      <c r="N381" s="225"/>
      <c r="O381" s="88"/>
      <c r="P381" s="88"/>
      <c r="Q381" s="88"/>
      <c r="R381" s="88"/>
      <c r="S381" s="88"/>
      <c r="T381" s="89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T381" s="20" t="s">
        <v>141</v>
      </c>
      <c r="AU381" s="20" t="s">
        <v>137</v>
      </c>
    </row>
    <row r="382" spans="1:51" s="13" customFormat="1" ht="12">
      <c r="A382" s="13"/>
      <c r="B382" s="228"/>
      <c r="C382" s="229"/>
      <c r="D382" s="221" t="s">
        <v>143</v>
      </c>
      <c r="E382" s="230" t="s">
        <v>32</v>
      </c>
      <c r="F382" s="231" t="s">
        <v>467</v>
      </c>
      <c r="G382" s="229"/>
      <c r="H382" s="232">
        <v>75.92</v>
      </c>
      <c r="I382" s="233"/>
      <c r="J382" s="229"/>
      <c r="K382" s="229"/>
      <c r="L382" s="234"/>
      <c r="M382" s="235"/>
      <c r="N382" s="236"/>
      <c r="O382" s="236"/>
      <c r="P382" s="236"/>
      <c r="Q382" s="236"/>
      <c r="R382" s="236"/>
      <c r="S382" s="236"/>
      <c r="T382" s="237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8" t="s">
        <v>143</v>
      </c>
      <c r="AU382" s="238" t="s">
        <v>137</v>
      </c>
      <c r="AV382" s="13" t="s">
        <v>137</v>
      </c>
      <c r="AW382" s="13" t="s">
        <v>39</v>
      </c>
      <c r="AX382" s="13" t="s">
        <v>85</v>
      </c>
      <c r="AY382" s="238" t="s">
        <v>128</v>
      </c>
    </row>
    <row r="383" spans="1:65" s="2" customFormat="1" ht="16.5" customHeight="1">
      <c r="A383" s="42"/>
      <c r="B383" s="43"/>
      <c r="C383" s="208" t="s">
        <v>485</v>
      </c>
      <c r="D383" s="208" t="s">
        <v>131</v>
      </c>
      <c r="E383" s="209" t="s">
        <v>486</v>
      </c>
      <c r="F383" s="210" t="s">
        <v>487</v>
      </c>
      <c r="G383" s="211" t="s">
        <v>134</v>
      </c>
      <c r="H383" s="212">
        <v>75.92</v>
      </c>
      <c r="I383" s="213"/>
      <c r="J383" s="214">
        <f>ROUND(I383*H383,2)</f>
        <v>0</v>
      </c>
      <c r="K383" s="210" t="s">
        <v>135</v>
      </c>
      <c r="L383" s="48"/>
      <c r="M383" s="215" t="s">
        <v>32</v>
      </c>
      <c r="N383" s="216" t="s">
        <v>49</v>
      </c>
      <c r="O383" s="88"/>
      <c r="P383" s="217">
        <f>O383*H383</f>
        <v>0</v>
      </c>
      <c r="Q383" s="217">
        <v>0</v>
      </c>
      <c r="R383" s="217">
        <f>Q383*H383</f>
        <v>0</v>
      </c>
      <c r="S383" s="217">
        <v>0</v>
      </c>
      <c r="T383" s="218">
        <f>S383*H383</f>
        <v>0</v>
      </c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R383" s="219" t="s">
        <v>246</v>
      </c>
      <c r="AT383" s="219" t="s">
        <v>131</v>
      </c>
      <c r="AU383" s="219" t="s">
        <v>137</v>
      </c>
      <c r="AY383" s="20" t="s">
        <v>128</v>
      </c>
      <c r="BE383" s="220">
        <f>IF(N383="základní",J383,0)</f>
        <v>0</v>
      </c>
      <c r="BF383" s="220">
        <f>IF(N383="snížená",J383,0)</f>
        <v>0</v>
      </c>
      <c r="BG383" s="220">
        <f>IF(N383="zákl. přenesená",J383,0)</f>
        <v>0</v>
      </c>
      <c r="BH383" s="220">
        <f>IF(N383="sníž. přenesená",J383,0)</f>
        <v>0</v>
      </c>
      <c r="BI383" s="220">
        <f>IF(N383="nulová",J383,0)</f>
        <v>0</v>
      </c>
      <c r="BJ383" s="20" t="s">
        <v>137</v>
      </c>
      <c r="BK383" s="220">
        <f>ROUND(I383*H383,2)</f>
        <v>0</v>
      </c>
      <c r="BL383" s="20" t="s">
        <v>246</v>
      </c>
      <c r="BM383" s="219" t="s">
        <v>488</v>
      </c>
    </row>
    <row r="384" spans="1:47" s="2" customFormat="1" ht="12">
      <c r="A384" s="42"/>
      <c r="B384" s="43"/>
      <c r="C384" s="44"/>
      <c r="D384" s="221" t="s">
        <v>139</v>
      </c>
      <c r="E384" s="44"/>
      <c r="F384" s="222" t="s">
        <v>487</v>
      </c>
      <c r="G384" s="44"/>
      <c r="H384" s="44"/>
      <c r="I384" s="223"/>
      <c r="J384" s="44"/>
      <c r="K384" s="44"/>
      <c r="L384" s="48"/>
      <c r="M384" s="224"/>
      <c r="N384" s="225"/>
      <c r="O384" s="88"/>
      <c r="P384" s="88"/>
      <c r="Q384" s="88"/>
      <c r="R384" s="88"/>
      <c r="S384" s="88"/>
      <c r="T384" s="89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T384" s="20" t="s">
        <v>139</v>
      </c>
      <c r="AU384" s="20" t="s">
        <v>137</v>
      </c>
    </row>
    <row r="385" spans="1:47" s="2" customFormat="1" ht="12">
      <c r="A385" s="42"/>
      <c r="B385" s="43"/>
      <c r="C385" s="44"/>
      <c r="D385" s="226" t="s">
        <v>141</v>
      </c>
      <c r="E385" s="44"/>
      <c r="F385" s="227" t="s">
        <v>489</v>
      </c>
      <c r="G385" s="44"/>
      <c r="H385" s="44"/>
      <c r="I385" s="223"/>
      <c r="J385" s="44"/>
      <c r="K385" s="44"/>
      <c r="L385" s="48"/>
      <c r="M385" s="224"/>
      <c r="N385" s="225"/>
      <c r="O385" s="88"/>
      <c r="P385" s="88"/>
      <c r="Q385" s="88"/>
      <c r="R385" s="88"/>
      <c r="S385" s="88"/>
      <c r="T385" s="89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T385" s="20" t="s">
        <v>141</v>
      </c>
      <c r="AU385" s="20" t="s">
        <v>137</v>
      </c>
    </row>
    <row r="386" spans="1:51" s="13" customFormat="1" ht="12">
      <c r="A386" s="13"/>
      <c r="B386" s="228"/>
      <c r="C386" s="229"/>
      <c r="D386" s="221" t="s">
        <v>143</v>
      </c>
      <c r="E386" s="230" t="s">
        <v>32</v>
      </c>
      <c r="F386" s="231" t="s">
        <v>467</v>
      </c>
      <c r="G386" s="229"/>
      <c r="H386" s="232">
        <v>75.92</v>
      </c>
      <c r="I386" s="233"/>
      <c r="J386" s="229"/>
      <c r="K386" s="229"/>
      <c r="L386" s="234"/>
      <c r="M386" s="235"/>
      <c r="N386" s="236"/>
      <c r="O386" s="236"/>
      <c r="P386" s="236"/>
      <c r="Q386" s="236"/>
      <c r="R386" s="236"/>
      <c r="S386" s="236"/>
      <c r="T386" s="237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8" t="s">
        <v>143</v>
      </c>
      <c r="AU386" s="238" t="s">
        <v>137</v>
      </c>
      <c r="AV386" s="13" t="s">
        <v>137</v>
      </c>
      <c r="AW386" s="13" t="s">
        <v>39</v>
      </c>
      <c r="AX386" s="13" t="s">
        <v>85</v>
      </c>
      <c r="AY386" s="238" t="s">
        <v>128</v>
      </c>
    </row>
    <row r="387" spans="1:65" s="2" customFormat="1" ht="16.5" customHeight="1">
      <c r="A387" s="42"/>
      <c r="B387" s="43"/>
      <c r="C387" s="208" t="s">
        <v>490</v>
      </c>
      <c r="D387" s="208" t="s">
        <v>131</v>
      </c>
      <c r="E387" s="209" t="s">
        <v>491</v>
      </c>
      <c r="F387" s="210" t="s">
        <v>492</v>
      </c>
      <c r="G387" s="211" t="s">
        <v>134</v>
      </c>
      <c r="H387" s="212">
        <v>75.92</v>
      </c>
      <c r="I387" s="213"/>
      <c r="J387" s="214">
        <f>ROUND(I387*H387,2)</f>
        <v>0</v>
      </c>
      <c r="K387" s="210" t="s">
        <v>135</v>
      </c>
      <c r="L387" s="48"/>
      <c r="M387" s="215" t="s">
        <v>32</v>
      </c>
      <c r="N387" s="216" t="s">
        <v>49</v>
      </c>
      <c r="O387" s="88"/>
      <c r="P387" s="217">
        <f>O387*H387</f>
        <v>0</v>
      </c>
      <c r="Q387" s="217">
        <v>0.000135</v>
      </c>
      <c r="R387" s="217">
        <f>Q387*H387</f>
        <v>0.0102492</v>
      </c>
      <c r="S387" s="217">
        <v>0</v>
      </c>
      <c r="T387" s="218">
        <f>S387*H387</f>
        <v>0</v>
      </c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R387" s="219" t="s">
        <v>246</v>
      </c>
      <c r="AT387" s="219" t="s">
        <v>131</v>
      </c>
      <c r="AU387" s="219" t="s">
        <v>137</v>
      </c>
      <c r="AY387" s="20" t="s">
        <v>128</v>
      </c>
      <c r="BE387" s="220">
        <f>IF(N387="základní",J387,0)</f>
        <v>0</v>
      </c>
      <c r="BF387" s="220">
        <f>IF(N387="snížená",J387,0)</f>
        <v>0</v>
      </c>
      <c r="BG387" s="220">
        <f>IF(N387="zákl. přenesená",J387,0)</f>
        <v>0</v>
      </c>
      <c r="BH387" s="220">
        <f>IF(N387="sníž. přenesená",J387,0)</f>
        <v>0</v>
      </c>
      <c r="BI387" s="220">
        <f>IF(N387="nulová",J387,0)</f>
        <v>0</v>
      </c>
      <c r="BJ387" s="20" t="s">
        <v>137</v>
      </c>
      <c r="BK387" s="220">
        <f>ROUND(I387*H387,2)</f>
        <v>0</v>
      </c>
      <c r="BL387" s="20" t="s">
        <v>246</v>
      </c>
      <c r="BM387" s="219" t="s">
        <v>493</v>
      </c>
    </row>
    <row r="388" spans="1:47" s="2" customFormat="1" ht="12">
      <c r="A388" s="42"/>
      <c r="B388" s="43"/>
      <c r="C388" s="44"/>
      <c r="D388" s="221" t="s">
        <v>139</v>
      </c>
      <c r="E388" s="44"/>
      <c r="F388" s="222" t="s">
        <v>494</v>
      </c>
      <c r="G388" s="44"/>
      <c r="H388" s="44"/>
      <c r="I388" s="223"/>
      <c r="J388" s="44"/>
      <c r="K388" s="44"/>
      <c r="L388" s="48"/>
      <c r="M388" s="224"/>
      <c r="N388" s="225"/>
      <c r="O388" s="88"/>
      <c r="P388" s="88"/>
      <c r="Q388" s="88"/>
      <c r="R388" s="88"/>
      <c r="S388" s="88"/>
      <c r="T388" s="89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T388" s="20" t="s">
        <v>139</v>
      </c>
      <c r="AU388" s="20" t="s">
        <v>137</v>
      </c>
    </row>
    <row r="389" spans="1:47" s="2" customFormat="1" ht="12">
      <c r="A389" s="42"/>
      <c r="B389" s="43"/>
      <c r="C389" s="44"/>
      <c r="D389" s="226" t="s">
        <v>141</v>
      </c>
      <c r="E389" s="44"/>
      <c r="F389" s="227" t="s">
        <v>495</v>
      </c>
      <c r="G389" s="44"/>
      <c r="H389" s="44"/>
      <c r="I389" s="223"/>
      <c r="J389" s="44"/>
      <c r="K389" s="44"/>
      <c r="L389" s="48"/>
      <c r="M389" s="224"/>
      <c r="N389" s="225"/>
      <c r="O389" s="88"/>
      <c r="P389" s="88"/>
      <c r="Q389" s="88"/>
      <c r="R389" s="88"/>
      <c r="S389" s="88"/>
      <c r="T389" s="89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T389" s="20" t="s">
        <v>141</v>
      </c>
      <c r="AU389" s="20" t="s">
        <v>137</v>
      </c>
    </row>
    <row r="390" spans="1:51" s="13" customFormat="1" ht="12">
      <c r="A390" s="13"/>
      <c r="B390" s="228"/>
      <c r="C390" s="229"/>
      <c r="D390" s="221" t="s">
        <v>143</v>
      </c>
      <c r="E390" s="230" t="s">
        <v>32</v>
      </c>
      <c r="F390" s="231" t="s">
        <v>467</v>
      </c>
      <c r="G390" s="229"/>
      <c r="H390" s="232">
        <v>75.92</v>
      </c>
      <c r="I390" s="233"/>
      <c r="J390" s="229"/>
      <c r="K390" s="229"/>
      <c r="L390" s="234"/>
      <c r="M390" s="235"/>
      <c r="N390" s="236"/>
      <c r="O390" s="236"/>
      <c r="P390" s="236"/>
      <c r="Q390" s="236"/>
      <c r="R390" s="236"/>
      <c r="S390" s="236"/>
      <c r="T390" s="23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8" t="s">
        <v>143</v>
      </c>
      <c r="AU390" s="238" t="s">
        <v>137</v>
      </c>
      <c r="AV390" s="13" t="s">
        <v>137</v>
      </c>
      <c r="AW390" s="13" t="s">
        <v>39</v>
      </c>
      <c r="AX390" s="13" t="s">
        <v>85</v>
      </c>
      <c r="AY390" s="238" t="s">
        <v>128</v>
      </c>
    </row>
    <row r="391" spans="1:65" s="2" customFormat="1" ht="16.5" customHeight="1">
      <c r="A391" s="42"/>
      <c r="B391" s="43"/>
      <c r="C391" s="208" t="s">
        <v>496</v>
      </c>
      <c r="D391" s="208" t="s">
        <v>131</v>
      </c>
      <c r="E391" s="209" t="s">
        <v>497</v>
      </c>
      <c r="F391" s="210" t="s">
        <v>498</v>
      </c>
      <c r="G391" s="211" t="s">
        <v>134</v>
      </c>
      <c r="H391" s="212">
        <v>75.92</v>
      </c>
      <c r="I391" s="213"/>
      <c r="J391" s="214">
        <f>ROUND(I391*H391,2)</f>
        <v>0</v>
      </c>
      <c r="K391" s="210" t="s">
        <v>135</v>
      </c>
      <c r="L391" s="48"/>
      <c r="M391" s="215" t="s">
        <v>32</v>
      </c>
      <c r="N391" s="216" t="s">
        <v>49</v>
      </c>
      <c r="O391" s="88"/>
      <c r="P391" s="217">
        <f>O391*H391</f>
        <v>0</v>
      </c>
      <c r="Q391" s="217">
        <v>0.00014375</v>
      </c>
      <c r="R391" s="217">
        <f>Q391*H391</f>
        <v>0.0109135</v>
      </c>
      <c r="S391" s="217">
        <v>0</v>
      </c>
      <c r="T391" s="218">
        <f>S391*H391</f>
        <v>0</v>
      </c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R391" s="219" t="s">
        <v>246</v>
      </c>
      <c r="AT391" s="219" t="s">
        <v>131</v>
      </c>
      <c r="AU391" s="219" t="s">
        <v>137</v>
      </c>
      <c r="AY391" s="20" t="s">
        <v>128</v>
      </c>
      <c r="BE391" s="220">
        <f>IF(N391="základní",J391,0)</f>
        <v>0</v>
      </c>
      <c r="BF391" s="220">
        <f>IF(N391="snížená",J391,0)</f>
        <v>0</v>
      </c>
      <c r="BG391" s="220">
        <f>IF(N391="zákl. přenesená",J391,0)</f>
        <v>0</v>
      </c>
      <c r="BH391" s="220">
        <f>IF(N391="sníž. přenesená",J391,0)</f>
        <v>0</v>
      </c>
      <c r="BI391" s="220">
        <f>IF(N391="nulová",J391,0)</f>
        <v>0</v>
      </c>
      <c r="BJ391" s="20" t="s">
        <v>137</v>
      </c>
      <c r="BK391" s="220">
        <f>ROUND(I391*H391,2)</f>
        <v>0</v>
      </c>
      <c r="BL391" s="20" t="s">
        <v>246</v>
      </c>
      <c r="BM391" s="219" t="s">
        <v>499</v>
      </c>
    </row>
    <row r="392" spans="1:47" s="2" customFormat="1" ht="12">
      <c r="A392" s="42"/>
      <c r="B392" s="43"/>
      <c r="C392" s="44"/>
      <c r="D392" s="221" t="s">
        <v>139</v>
      </c>
      <c r="E392" s="44"/>
      <c r="F392" s="222" t="s">
        <v>500</v>
      </c>
      <c r="G392" s="44"/>
      <c r="H392" s="44"/>
      <c r="I392" s="223"/>
      <c r="J392" s="44"/>
      <c r="K392" s="44"/>
      <c r="L392" s="48"/>
      <c r="M392" s="224"/>
      <c r="N392" s="225"/>
      <c r="O392" s="88"/>
      <c r="P392" s="88"/>
      <c r="Q392" s="88"/>
      <c r="R392" s="88"/>
      <c r="S392" s="88"/>
      <c r="T392" s="89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T392" s="20" t="s">
        <v>139</v>
      </c>
      <c r="AU392" s="20" t="s">
        <v>137</v>
      </c>
    </row>
    <row r="393" spans="1:47" s="2" customFormat="1" ht="12">
      <c r="A393" s="42"/>
      <c r="B393" s="43"/>
      <c r="C393" s="44"/>
      <c r="D393" s="226" t="s">
        <v>141</v>
      </c>
      <c r="E393" s="44"/>
      <c r="F393" s="227" t="s">
        <v>501</v>
      </c>
      <c r="G393" s="44"/>
      <c r="H393" s="44"/>
      <c r="I393" s="223"/>
      <c r="J393" s="44"/>
      <c r="K393" s="44"/>
      <c r="L393" s="48"/>
      <c r="M393" s="224"/>
      <c r="N393" s="225"/>
      <c r="O393" s="88"/>
      <c r="P393" s="88"/>
      <c r="Q393" s="88"/>
      <c r="R393" s="88"/>
      <c r="S393" s="88"/>
      <c r="T393" s="89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T393" s="20" t="s">
        <v>141</v>
      </c>
      <c r="AU393" s="20" t="s">
        <v>137</v>
      </c>
    </row>
    <row r="394" spans="1:51" s="13" customFormat="1" ht="12">
      <c r="A394" s="13"/>
      <c r="B394" s="228"/>
      <c r="C394" s="229"/>
      <c r="D394" s="221" t="s">
        <v>143</v>
      </c>
      <c r="E394" s="230" t="s">
        <v>32</v>
      </c>
      <c r="F394" s="231" t="s">
        <v>467</v>
      </c>
      <c r="G394" s="229"/>
      <c r="H394" s="232">
        <v>75.92</v>
      </c>
      <c r="I394" s="233"/>
      <c r="J394" s="229"/>
      <c r="K394" s="229"/>
      <c r="L394" s="234"/>
      <c r="M394" s="235"/>
      <c r="N394" s="236"/>
      <c r="O394" s="236"/>
      <c r="P394" s="236"/>
      <c r="Q394" s="236"/>
      <c r="R394" s="236"/>
      <c r="S394" s="236"/>
      <c r="T394" s="23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8" t="s">
        <v>143</v>
      </c>
      <c r="AU394" s="238" t="s">
        <v>137</v>
      </c>
      <c r="AV394" s="13" t="s">
        <v>137</v>
      </c>
      <c r="AW394" s="13" t="s">
        <v>39</v>
      </c>
      <c r="AX394" s="13" t="s">
        <v>85</v>
      </c>
      <c r="AY394" s="238" t="s">
        <v>128</v>
      </c>
    </row>
    <row r="395" spans="1:65" s="2" customFormat="1" ht="16.5" customHeight="1">
      <c r="A395" s="42"/>
      <c r="B395" s="43"/>
      <c r="C395" s="208" t="s">
        <v>502</v>
      </c>
      <c r="D395" s="208" t="s">
        <v>131</v>
      </c>
      <c r="E395" s="209" t="s">
        <v>503</v>
      </c>
      <c r="F395" s="210" t="s">
        <v>504</v>
      </c>
      <c r="G395" s="211" t="s">
        <v>134</v>
      </c>
      <c r="H395" s="212">
        <v>75.92</v>
      </c>
      <c r="I395" s="213"/>
      <c r="J395" s="214">
        <f>ROUND(I395*H395,2)</f>
        <v>0</v>
      </c>
      <c r="K395" s="210" t="s">
        <v>135</v>
      </c>
      <c r="L395" s="48"/>
      <c r="M395" s="215" t="s">
        <v>32</v>
      </c>
      <c r="N395" s="216" t="s">
        <v>49</v>
      </c>
      <c r="O395" s="88"/>
      <c r="P395" s="217">
        <f>O395*H395</f>
        <v>0</v>
      </c>
      <c r="Q395" s="217">
        <v>0.00012765</v>
      </c>
      <c r="R395" s="217">
        <f>Q395*H395</f>
        <v>0.009691188000000002</v>
      </c>
      <c r="S395" s="217">
        <v>0</v>
      </c>
      <c r="T395" s="218">
        <f>S395*H395</f>
        <v>0</v>
      </c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R395" s="219" t="s">
        <v>246</v>
      </c>
      <c r="AT395" s="219" t="s">
        <v>131</v>
      </c>
      <c r="AU395" s="219" t="s">
        <v>137</v>
      </c>
      <c r="AY395" s="20" t="s">
        <v>128</v>
      </c>
      <c r="BE395" s="220">
        <f>IF(N395="základní",J395,0)</f>
        <v>0</v>
      </c>
      <c r="BF395" s="220">
        <f>IF(N395="snížená",J395,0)</f>
        <v>0</v>
      </c>
      <c r="BG395" s="220">
        <f>IF(N395="zákl. přenesená",J395,0)</f>
        <v>0</v>
      </c>
      <c r="BH395" s="220">
        <f>IF(N395="sníž. přenesená",J395,0)</f>
        <v>0</v>
      </c>
      <c r="BI395" s="220">
        <f>IF(N395="nulová",J395,0)</f>
        <v>0</v>
      </c>
      <c r="BJ395" s="20" t="s">
        <v>137</v>
      </c>
      <c r="BK395" s="220">
        <f>ROUND(I395*H395,2)</f>
        <v>0</v>
      </c>
      <c r="BL395" s="20" t="s">
        <v>246</v>
      </c>
      <c r="BM395" s="219" t="s">
        <v>505</v>
      </c>
    </row>
    <row r="396" spans="1:47" s="2" customFormat="1" ht="12">
      <c r="A396" s="42"/>
      <c r="B396" s="43"/>
      <c r="C396" s="44"/>
      <c r="D396" s="221" t="s">
        <v>139</v>
      </c>
      <c r="E396" s="44"/>
      <c r="F396" s="222" t="s">
        <v>506</v>
      </c>
      <c r="G396" s="44"/>
      <c r="H396" s="44"/>
      <c r="I396" s="223"/>
      <c r="J396" s="44"/>
      <c r="K396" s="44"/>
      <c r="L396" s="48"/>
      <c r="M396" s="224"/>
      <c r="N396" s="225"/>
      <c r="O396" s="88"/>
      <c r="P396" s="88"/>
      <c r="Q396" s="88"/>
      <c r="R396" s="88"/>
      <c r="S396" s="88"/>
      <c r="T396" s="89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T396" s="20" t="s">
        <v>139</v>
      </c>
      <c r="AU396" s="20" t="s">
        <v>137</v>
      </c>
    </row>
    <row r="397" spans="1:47" s="2" customFormat="1" ht="12">
      <c r="A397" s="42"/>
      <c r="B397" s="43"/>
      <c r="C397" s="44"/>
      <c r="D397" s="226" t="s">
        <v>141</v>
      </c>
      <c r="E397" s="44"/>
      <c r="F397" s="227" t="s">
        <v>507</v>
      </c>
      <c r="G397" s="44"/>
      <c r="H397" s="44"/>
      <c r="I397" s="223"/>
      <c r="J397" s="44"/>
      <c r="K397" s="44"/>
      <c r="L397" s="48"/>
      <c r="M397" s="224"/>
      <c r="N397" s="225"/>
      <c r="O397" s="88"/>
      <c r="P397" s="88"/>
      <c r="Q397" s="88"/>
      <c r="R397" s="88"/>
      <c r="S397" s="88"/>
      <c r="T397" s="89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T397" s="20" t="s">
        <v>141</v>
      </c>
      <c r="AU397" s="20" t="s">
        <v>137</v>
      </c>
    </row>
    <row r="398" spans="1:51" s="13" customFormat="1" ht="12">
      <c r="A398" s="13"/>
      <c r="B398" s="228"/>
      <c r="C398" s="229"/>
      <c r="D398" s="221" t="s">
        <v>143</v>
      </c>
      <c r="E398" s="230" t="s">
        <v>32</v>
      </c>
      <c r="F398" s="231" t="s">
        <v>467</v>
      </c>
      <c r="G398" s="229"/>
      <c r="H398" s="232">
        <v>75.92</v>
      </c>
      <c r="I398" s="233"/>
      <c r="J398" s="229"/>
      <c r="K398" s="229"/>
      <c r="L398" s="234"/>
      <c r="M398" s="235"/>
      <c r="N398" s="236"/>
      <c r="O398" s="236"/>
      <c r="P398" s="236"/>
      <c r="Q398" s="236"/>
      <c r="R398" s="236"/>
      <c r="S398" s="236"/>
      <c r="T398" s="237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8" t="s">
        <v>143</v>
      </c>
      <c r="AU398" s="238" t="s">
        <v>137</v>
      </c>
      <c r="AV398" s="13" t="s">
        <v>137</v>
      </c>
      <c r="AW398" s="13" t="s">
        <v>39</v>
      </c>
      <c r="AX398" s="13" t="s">
        <v>85</v>
      </c>
      <c r="AY398" s="238" t="s">
        <v>128</v>
      </c>
    </row>
    <row r="399" spans="1:65" s="2" customFormat="1" ht="16.5" customHeight="1">
      <c r="A399" s="42"/>
      <c r="B399" s="43"/>
      <c r="C399" s="208" t="s">
        <v>508</v>
      </c>
      <c r="D399" s="208" t="s">
        <v>131</v>
      </c>
      <c r="E399" s="209" t="s">
        <v>509</v>
      </c>
      <c r="F399" s="210" t="s">
        <v>510</v>
      </c>
      <c r="G399" s="211" t="s">
        <v>134</v>
      </c>
      <c r="H399" s="212">
        <v>75.92</v>
      </c>
      <c r="I399" s="213"/>
      <c r="J399" s="214">
        <f>ROUND(I399*H399,2)</f>
        <v>0</v>
      </c>
      <c r="K399" s="210" t="s">
        <v>135</v>
      </c>
      <c r="L399" s="48"/>
      <c r="M399" s="215" t="s">
        <v>32</v>
      </c>
      <c r="N399" s="216" t="s">
        <v>49</v>
      </c>
      <c r="O399" s="88"/>
      <c r="P399" s="217">
        <f>O399*H399</f>
        <v>0</v>
      </c>
      <c r="Q399" s="217">
        <v>0.00012765</v>
      </c>
      <c r="R399" s="217">
        <f>Q399*H399</f>
        <v>0.009691188000000002</v>
      </c>
      <c r="S399" s="217">
        <v>0</v>
      </c>
      <c r="T399" s="218">
        <f>S399*H399</f>
        <v>0</v>
      </c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R399" s="219" t="s">
        <v>246</v>
      </c>
      <c r="AT399" s="219" t="s">
        <v>131</v>
      </c>
      <c r="AU399" s="219" t="s">
        <v>137</v>
      </c>
      <c r="AY399" s="20" t="s">
        <v>128</v>
      </c>
      <c r="BE399" s="220">
        <f>IF(N399="základní",J399,0)</f>
        <v>0</v>
      </c>
      <c r="BF399" s="220">
        <f>IF(N399="snížená",J399,0)</f>
        <v>0</v>
      </c>
      <c r="BG399" s="220">
        <f>IF(N399="zákl. přenesená",J399,0)</f>
        <v>0</v>
      </c>
      <c r="BH399" s="220">
        <f>IF(N399="sníž. přenesená",J399,0)</f>
        <v>0</v>
      </c>
      <c r="BI399" s="220">
        <f>IF(N399="nulová",J399,0)</f>
        <v>0</v>
      </c>
      <c r="BJ399" s="20" t="s">
        <v>137</v>
      </c>
      <c r="BK399" s="220">
        <f>ROUND(I399*H399,2)</f>
        <v>0</v>
      </c>
      <c r="BL399" s="20" t="s">
        <v>246</v>
      </c>
      <c r="BM399" s="219" t="s">
        <v>511</v>
      </c>
    </row>
    <row r="400" spans="1:47" s="2" customFormat="1" ht="12">
      <c r="A400" s="42"/>
      <c r="B400" s="43"/>
      <c r="C400" s="44"/>
      <c r="D400" s="221" t="s">
        <v>139</v>
      </c>
      <c r="E400" s="44"/>
      <c r="F400" s="222" t="s">
        <v>512</v>
      </c>
      <c r="G400" s="44"/>
      <c r="H400" s="44"/>
      <c r="I400" s="223"/>
      <c r="J400" s="44"/>
      <c r="K400" s="44"/>
      <c r="L400" s="48"/>
      <c r="M400" s="224"/>
      <c r="N400" s="225"/>
      <c r="O400" s="88"/>
      <c r="P400" s="88"/>
      <c r="Q400" s="88"/>
      <c r="R400" s="88"/>
      <c r="S400" s="88"/>
      <c r="T400" s="89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T400" s="20" t="s">
        <v>139</v>
      </c>
      <c r="AU400" s="20" t="s">
        <v>137</v>
      </c>
    </row>
    <row r="401" spans="1:47" s="2" customFormat="1" ht="12">
      <c r="A401" s="42"/>
      <c r="B401" s="43"/>
      <c r="C401" s="44"/>
      <c r="D401" s="226" t="s">
        <v>141</v>
      </c>
      <c r="E401" s="44"/>
      <c r="F401" s="227" t="s">
        <v>513</v>
      </c>
      <c r="G401" s="44"/>
      <c r="H401" s="44"/>
      <c r="I401" s="223"/>
      <c r="J401" s="44"/>
      <c r="K401" s="44"/>
      <c r="L401" s="48"/>
      <c r="M401" s="224"/>
      <c r="N401" s="225"/>
      <c r="O401" s="88"/>
      <c r="P401" s="88"/>
      <c r="Q401" s="88"/>
      <c r="R401" s="88"/>
      <c r="S401" s="88"/>
      <c r="T401" s="89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T401" s="20" t="s">
        <v>141</v>
      </c>
      <c r="AU401" s="20" t="s">
        <v>137</v>
      </c>
    </row>
    <row r="402" spans="1:51" s="13" customFormat="1" ht="12">
      <c r="A402" s="13"/>
      <c r="B402" s="228"/>
      <c r="C402" s="229"/>
      <c r="D402" s="221" t="s">
        <v>143</v>
      </c>
      <c r="E402" s="230" t="s">
        <v>32</v>
      </c>
      <c r="F402" s="231" t="s">
        <v>467</v>
      </c>
      <c r="G402" s="229"/>
      <c r="H402" s="232">
        <v>75.92</v>
      </c>
      <c r="I402" s="233"/>
      <c r="J402" s="229"/>
      <c r="K402" s="229"/>
      <c r="L402" s="234"/>
      <c r="M402" s="235"/>
      <c r="N402" s="236"/>
      <c r="O402" s="236"/>
      <c r="P402" s="236"/>
      <c r="Q402" s="236"/>
      <c r="R402" s="236"/>
      <c r="S402" s="236"/>
      <c r="T402" s="23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8" t="s">
        <v>143</v>
      </c>
      <c r="AU402" s="238" t="s">
        <v>137</v>
      </c>
      <c r="AV402" s="13" t="s">
        <v>137</v>
      </c>
      <c r="AW402" s="13" t="s">
        <v>39</v>
      </c>
      <c r="AX402" s="13" t="s">
        <v>85</v>
      </c>
      <c r="AY402" s="238" t="s">
        <v>128</v>
      </c>
    </row>
    <row r="403" spans="1:65" s="2" customFormat="1" ht="16.5" customHeight="1">
      <c r="A403" s="42"/>
      <c r="B403" s="43"/>
      <c r="C403" s="208" t="s">
        <v>514</v>
      </c>
      <c r="D403" s="208" t="s">
        <v>131</v>
      </c>
      <c r="E403" s="209" t="s">
        <v>515</v>
      </c>
      <c r="F403" s="210" t="s">
        <v>516</v>
      </c>
      <c r="G403" s="211" t="s">
        <v>134</v>
      </c>
      <c r="H403" s="212">
        <v>60.45</v>
      </c>
      <c r="I403" s="213"/>
      <c r="J403" s="214">
        <f>ROUND(I403*H403,2)</f>
        <v>0</v>
      </c>
      <c r="K403" s="210" t="s">
        <v>135</v>
      </c>
      <c r="L403" s="48"/>
      <c r="M403" s="215" t="s">
        <v>32</v>
      </c>
      <c r="N403" s="216" t="s">
        <v>49</v>
      </c>
      <c r="O403" s="88"/>
      <c r="P403" s="217">
        <f>O403*H403</f>
        <v>0</v>
      </c>
      <c r="Q403" s="217">
        <v>0</v>
      </c>
      <c r="R403" s="217">
        <f>Q403*H403</f>
        <v>0</v>
      </c>
      <c r="S403" s="217">
        <v>0</v>
      </c>
      <c r="T403" s="218">
        <f>S403*H403</f>
        <v>0</v>
      </c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R403" s="219" t="s">
        <v>246</v>
      </c>
      <c r="AT403" s="219" t="s">
        <v>131</v>
      </c>
      <c r="AU403" s="219" t="s">
        <v>137</v>
      </c>
      <c r="AY403" s="20" t="s">
        <v>128</v>
      </c>
      <c r="BE403" s="220">
        <f>IF(N403="základní",J403,0)</f>
        <v>0</v>
      </c>
      <c r="BF403" s="220">
        <f>IF(N403="snížená",J403,0)</f>
        <v>0</v>
      </c>
      <c r="BG403" s="220">
        <f>IF(N403="zákl. přenesená",J403,0)</f>
        <v>0</v>
      </c>
      <c r="BH403" s="220">
        <f>IF(N403="sníž. přenesená",J403,0)</f>
        <v>0</v>
      </c>
      <c r="BI403" s="220">
        <f>IF(N403="nulová",J403,0)</f>
        <v>0</v>
      </c>
      <c r="BJ403" s="20" t="s">
        <v>137</v>
      </c>
      <c r="BK403" s="220">
        <f>ROUND(I403*H403,2)</f>
        <v>0</v>
      </c>
      <c r="BL403" s="20" t="s">
        <v>246</v>
      </c>
      <c r="BM403" s="219" t="s">
        <v>517</v>
      </c>
    </row>
    <row r="404" spans="1:47" s="2" customFormat="1" ht="12">
      <c r="A404" s="42"/>
      <c r="B404" s="43"/>
      <c r="C404" s="44"/>
      <c r="D404" s="221" t="s">
        <v>139</v>
      </c>
      <c r="E404" s="44"/>
      <c r="F404" s="222" t="s">
        <v>518</v>
      </c>
      <c r="G404" s="44"/>
      <c r="H404" s="44"/>
      <c r="I404" s="223"/>
      <c r="J404" s="44"/>
      <c r="K404" s="44"/>
      <c r="L404" s="48"/>
      <c r="M404" s="224"/>
      <c r="N404" s="225"/>
      <c r="O404" s="88"/>
      <c r="P404" s="88"/>
      <c r="Q404" s="88"/>
      <c r="R404" s="88"/>
      <c r="S404" s="88"/>
      <c r="T404" s="89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T404" s="20" t="s">
        <v>139</v>
      </c>
      <c r="AU404" s="20" t="s">
        <v>137</v>
      </c>
    </row>
    <row r="405" spans="1:47" s="2" customFormat="1" ht="12">
      <c r="A405" s="42"/>
      <c r="B405" s="43"/>
      <c r="C405" s="44"/>
      <c r="D405" s="226" t="s">
        <v>141</v>
      </c>
      <c r="E405" s="44"/>
      <c r="F405" s="227" t="s">
        <v>519</v>
      </c>
      <c r="G405" s="44"/>
      <c r="H405" s="44"/>
      <c r="I405" s="223"/>
      <c r="J405" s="44"/>
      <c r="K405" s="44"/>
      <c r="L405" s="48"/>
      <c r="M405" s="224"/>
      <c r="N405" s="225"/>
      <c r="O405" s="88"/>
      <c r="P405" s="88"/>
      <c r="Q405" s="88"/>
      <c r="R405" s="88"/>
      <c r="S405" s="88"/>
      <c r="T405" s="89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T405" s="20" t="s">
        <v>141</v>
      </c>
      <c r="AU405" s="20" t="s">
        <v>137</v>
      </c>
    </row>
    <row r="406" spans="1:51" s="13" customFormat="1" ht="12">
      <c r="A406" s="13"/>
      <c r="B406" s="228"/>
      <c r="C406" s="229"/>
      <c r="D406" s="221" t="s">
        <v>143</v>
      </c>
      <c r="E406" s="230" t="s">
        <v>32</v>
      </c>
      <c r="F406" s="231" t="s">
        <v>166</v>
      </c>
      <c r="G406" s="229"/>
      <c r="H406" s="232">
        <v>60.45</v>
      </c>
      <c r="I406" s="233"/>
      <c r="J406" s="229"/>
      <c r="K406" s="229"/>
      <c r="L406" s="234"/>
      <c r="M406" s="235"/>
      <c r="N406" s="236"/>
      <c r="O406" s="236"/>
      <c r="P406" s="236"/>
      <c r="Q406" s="236"/>
      <c r="R406" s="236"/>
      <c r="S406" s="236"/>
      <c r="T406" s="237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8" t="s">
        <v>143</v>
      </c>
      <c r="AU406" s="238" t="s">
        <v>137</v>
      </c>
      <c r="AV406" s="13" t="s">
        <v>137</v>
      </c>
      <c r="AW406" s="13" t="s">
        <v>39</v>
      </c>
      <c r="AX406" s="13" t="s">
        <v>77</v>
      </c>
      <c r="AY406" s="238" t="s">
        <v>128</v>
      </c>
    </row>
    <row r="407" spans="1:51" s="14" customFormat="1" ht="12">
      <c r="A407" s="14"/>
      <c r="B407" s="239"/>
      <c r="C407" s="240"/>
      <c r="D407" s="221" t="s">
        <v>143</v>
      </c>
      <c r="E407" s="241" t="s">
        <v>32</v>
      </c>
      <c r="F407" s="242" t="s">
        <v>145</v>
      </c>
      <c r="G407" s="240"/>
      <c r="H407" s="243">
        <v>60.45</v>
      </c>
      <c r="I407" s="244"/>
      <c r="J407" s="240"/>
      <c r="K407" s="240"/>
      <c r="L407" s="245"/>
      <c r="M407" s="246"/>
      <c r="N407" s="247"/>
      <c r="O407" s="247"/>
      <c r="P407" s="247"/>
      <c r="Q407" s="247"/>
      <c r="R407" s="247"/>
      <c r="S407" s="247"/>
      <c r="T407" s="248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9" t="s">
        <v>143</v>
      </c>
      <c r="AU407" s="249" t="s">
        <v>137</v>
      </c>
      <c r="AV407" s="14" t="s">
        <v>136</v>
      </c>
      <c r="AW407" s="14" t="s">
        <v>39</v>
      </c>
      <c r="AX407" s="14" t="s">
        <v>85</v>
      </c>
      <c r="AY407" s="249" t="s">
        <v>128</v>
      </c>
    </row>
    <row r="408" spans="1:65" s="2" customFormat="1" ht="16.5" customHeight="1">
      <c r="A408" s="42"/>
      <c r="B408" s="43"/>
      <c r="C408" s="208" t="s">
        <v>520</v>
      </c>
      <c r="D408" s="208" t="s">
        <v>131</v>
      </c>
      <c r="E408" s="209" t="s">
        <v>521</v>
      </c>
      <c r="F408" s="210" t="s">
        <v>522</v>
      </c>
      <c r="G408" s="211" t="s">
        <v>134</v>
      </c>
      <c r="H408" s="212">
        <v>60.45</v>
      </c>
      <c r="I408" s="213"/>
      <c r="J408" s="214">
        <f>ROUND(I408*H408,2)</f>
        <v>0</v>
      </c>
      <c r="K408" s="210" t="s">
        <v>135</v>
      </c>
      <c r="L408" s="48"/>
      <c r="M408" s="215" t="s">
        <v>32</v>
      </c>
      <c r="N408" s="216" t="s">
        <v>49</v>
      </c>
      <c r="O408" s="88"/>
      <c r="P408" s="217">
        <f>O408*H408</f>
        <v>0</v>
      </c>
      <c r="Q408" s="217">
        <v>0.000391</v>
      </c>
      <c r="R408" s="217">
        <f>Q408*H408</f>
        <v>0.023635950000000003</v>
      </c>
      <c r="S408" s="217">
        <v>0</v>
      </c>
      <c r="T408" s="218">
        <f>S408*H408</f>
        <v>0</v>
      </c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R408" s="219" t="s">
        <v>246</v>
      </c>
      <c r="AT408" s="219" t="s">
        <v>131</v>
      </c>
      <c r="AU408" s="219" t="s">
        <v>137</v>
      </c>
      <c r="AY408" s="20" t="s">
        <v>128</v>
      </c>
      <c r="BE408" s="220">
        <f>IF(N408="základní",J408,0)</f>
        <v>0</v>
      </c>
      <c r="BF408" s="220">
        <f>IF(N408="snížená",J408,0)</f>
        <v>0</v>
      </c>
      <c r="BG408" s="220">
        <f>IF(N408="zákl. přenesená",J408,0)</f>
        <v>0</v>
      </c>
      <c r="BH408" s="220">
        <f>IF(N408="sníž. přenesená",J408,0)</f>
        <v>0</v>
      </c>
      <c r="BI408" s="220">
        <f>IF(N408="nulová",J408,0)</f>
        <v>0</v>
      </c>
      <c r="BJ408" s="20" t="s">
        <v>137</v>
      </c>
      <c r="BK408" s="220">
        <f>ROUND(I408*H408,2)</f>
        <v>0</v>
      </c>
      <c r="BL408" s="20" t="s">
        <v>246</v>
      </c>
      <c r="BM408" s="219" t="s">
        <v>523</v>
      </c>
    </row>
    <row r="409" spans="1:47" s="2" customFormat="1" ht="12">
      <c r="A409" s="42"/>
      <c r="B409" s="43"/>
      <c r="C409" s="44"/>
      <c r="D409" s="221" t="s">
        <v>139</v>
      </c>
      <c r="E409" s="44"/>
      <c r="F409" s="222" t="s">
        <v>524</v>
      </c>
      <c r="G409" s="44"/>
      <c r="H409" s="44"/>
      <c r="I409" s="223"/>
      <c r="J409" s="44"/>
      <c r="K409" s="44"/>
      <c r="L409" s="48"/>
      <c r="M409" s="224"/>
      <c r="N409" s="225"/>
      <c r="O409" s="88"/>
      <c r="P409" s="88"/>
      <c r="Q409" s="88"/>
      <c r="R409" s="88"/>
      <c r="S409" s="88"/>
      <c r="T409" s="89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T409" s="20" t="s">
        <v>139</v>
      </c>
      <c r="AU409" s="20" t="s">
        <v>137</v>
      </c>
    </row>
    <row r="410" spans="1:47" s="2" customFormat="1" ht="12">
      <c r="A410" s="42"/>
      <c r="B410" s="43"/>
      <c r="C410" s="44"/>
      <c r="D410" s="226" t="s">
        <v>141</v>
      </c>
      <c r="E410" s="44"/>
      <c r="F410" s="227" t="s">
        <v>525</v>
      </c>
      <c r="G410" s="44"/>
      <c r="H410" s="44"/>
      <c r="I410" s="223"/>
      <c r="J410" s="44"/>
      <c r="K410" s="44"/>
      <c r="L410" s="48"/>
      <c r="M410" s="224"/>
      <c r="N410" s="225"/>
      <c r="O410" s="88"/>
      <c r="P410" s="88"/>
      <c r="Q410" s="88"/>
      <c r="R410" s="88"/>
      <c r="S410" s="88"/>
      <c r="T410" s="89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T410" s="20" t="s">
        <v>141</v>
      </c>
      <c r="AU410" s="20" t="s">
        <v>137</v>
      </c>
    </row>
    <row r="411" spans="1:51" s="13" customFormat="1" ht="12">
      <c r="A411" s="13"/>
      <c r="B411" s="228"/>
      <c r="C411" s="229"/>
      <c r="D411" s="221" t="s">
        <v>143</v>
      </c>
      <c r="E411" s="230" t="s">
        <v>32</v>
      </c>
      <c r="F411" s="231" t="s">
        <v>166</v>
      </c>
      <c r="G411" s="229"/>
      <c r="H411" s="232">
        <v>60.45</v>
      </c>
      <c r="I411" s="233"/>
      <c r="J411" s="229"/>
      <c r="K411" s="229"/>
      <c r="L411" s="234"/>
      <c r="M411" s="235"/>
      <c r="N411" s="236"/>
      <c r="O411" s="236"/>
      <c r="P411" s="236"/>
      <c r="Q411" s="236"/>
      <c r="R411" s="236"/>
      <c r="S411" s="236"/>
      <c r="T411" s="237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8" t="s">
        <v>143</v>
      </c>
      <c r="AU411" s="238" t="s">
        <v>137</v>
      </c>
      <c r="AV411" s="13" t="s">
        <v>137</v>
      </c>
      <c r="AW411" s="13" t="s">
        <v>39</v>
      </c>
      <c r="AX411" s="13" t="s">
        <v>77</v>
      </c>
      <c r="AY411" s="238" t="s">
        <v>128</v>
      </c>
    </row>
    <row r="412" spans="1:51" s="14" customFormat="1" ht="12">
      <c r="A412" s="14"/>
      <c r="B412" s="239"/>
      <c r="C412" s="240"/>
      <c r="D412" s="221" t="s">
        <v>143</v>
      </c>
      <c r="E412" s="241" t="s">
        <v>32</v>
      </c>
      <c r="F412" s="242" t="s">
        <v>145</v>
      </c>
      <c r="G412" s="240"/>
      <c r="H412" s="243">
        <v>60.45</v>
      </c>
      <c r="I412" s="244"/>
      <c r="J412" s="240"/>
      <c r="K412" s="240"/>
      <c r="L412" s="245"/>
      <c r="M412" s="246"/>
      <c r="N412" s="247"/>
      <c r="O412" s="247"/>
      <c r="P412" s="247"/>
      <c r="Q412" s="247"/>
      <c r="R412" s="247"/>
      <c r="S412" s="247"/>
      <c r="T412" s="248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9" t="s">
        <v>143</v>
      </c>
      <c r="AU412" s="249" t="s">
        <v>137</v>
      </c>
      <c r="AV412" s="14" t="s">
        <v>136</v>
      </c>
      <c r="AW412" s="14" t="s">
        <v>39</v>
      </c>
      <c r="AX412" s="14" t="s">
        <v>85</v>
      </c>
      <c r="AY412" s="249" t="s">
        <v>128</v>
      </c>
    </row>
    <row r="413" spans="1:65" s="2" customFormat="1" ht="16.5" customHeight="1">
      <c r="A413" s="42"/>
      <c r="B413" s="43"/>
      <c r="C413" s="208" t="s">
        <v>526</v>
      </c>
      <c r="D413" s="208" t="s">
        <v>131</v>
      </c>
      <c r="E413" s="209" t="s">
        <v>527</v>
      </c>
      <c r="F413" s="210" t="s">
        <v>528</v>
      </c>
      <c r="G413" s="211" t="s">
        <v>134</v>
      </c>
      <c r="H413" s="212">
        <v>60.45</v>
      </c>
      <c r="I413" s="213"/>
      <c r="J413" s="214">
        <f>ROUND(I413*H413,2)</f>
        <v>0</v>
      </c>
      <c r="K413" s="210" t="s">
        <v>135</v>
      </c>
      <c r="L413" s="48"/>
      <c r="M413" s="215" t="s">
        <v>32</v>
      </c>
      <c r="N413" s="216" t="s">
        <v>49</v>
      </c>
      <c r="O413" s="88"/>
      <c r="P413" s="217">
        <f>O413*H413</f>
        <v>0</v>
      </c>
      <c r="Q413" s="217">
        <v>0.000924</v>
      </c>
      <c r="R413" s="217">
        <f>Q413*H413</f>
        <v>0.055855800000000004</v>
      </c>
      <c r="S413" s="217">
        <v>0</v>
      </c>
      <c r="T413" s="218">
        <f>S413*H413</f>
        <v>0</v>
      </c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R413" s="219" t="s">
        <v>246</v>
      </c>
      <c r="AT413" s="219" t="s">
        <v>131</v>
      </c>
      <c r="AU413" s="219" t="s">
        <v>137</v>
      </c>
      <c r="AY413" s="20" t="s">
        <v>128</v>
      </c>
      <c r="BE413" s="220">
        <f>IF(N413="základní",J413,0)</f>
        <v>0</v>
      </c>
      <c r="BF413" s="220">
        <f>IF(N413="snížená",J413,0)</f>
        <v>0</v>
      </c>
      <c r="BG413" s="220">
        <f>IF(N413="zákl. přenesená",J413,0)</f>
        <v>0</v>
      </c>
      <c r="BH413" s="220">
        <f>IF(N413="sníž. přenesená",J413,0)</f>
        <v>0</v>
      </c>
      <c r="BI413" s="220">
        <f>IF(N413="nulová",J413,0)</f>
        <v>0</v>
      </c>
      <c r="BJ413" s="20" t="s">
        <v>137</v>
      </c>
      <c r="BK413" s="220">
        <f>ROUND(I413*H413,2)</f>
        <v>0</v>
      </c>
      <c r="BL413" s="20" t="s">
        <v>246</v>
      </c>
      <c r="BM413" s="219" t="s">
        <v>529</v>
      </c>
    </row>
    <row r="414" spans="1:47" s="2" customFormat="1" ht="12">
      <c r="A414" s="42"/>
      <c r="B414" s="43"/>
      <c r="C414" s="44"/>
      <c r="D414" s="221" t="s">
        <v>139</v>
      </c>
      <c r="E414" s="44"/>
      <c r="F414" s="222" t="s">
        <v>530</v>
      </c>
      <c r="G414" s="44"/>
      <c r="H414" s="44"/>
      <c r="I414" s="223"/>
      <c r="J414" s="44"/>
      <c r="K414" s="44"/>
      <c r="L414" s="48"/>
      <c r="M414" s="224"/>
      <c r="N414" s="225"/>
      <c r="O414" s="88"/>
      <c r="P414" s="88"/>
      <c r="Q414" s="88"/>
      <c r="R414" s="88"/>
      <c r="S414" s="88"/>
      <c r="T414" s="89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T414" s="20" t="s">
        <v>139</v>
      </c>
      <c r="AU414" s="20" t="s">
        <v>137</v>
      </c>
    </row>
    <row r="415" spans="1:47" s="2" customFormat="1" ht="12">
      <c r="A415" s="42"/>
      <c r="B415" s="43"/>
      <c r="C415" s="44"/>
      <c r="D415" s="226" t="s">
        <v>141</v>
      </c>
      <c r="E415" s="44"/>
      <c r="F415" s="227" t="s">
        <v>531</v>
      </c>
      <c r="G415" s="44"/>
      <c r="H415" s="44"/>
      <c r="I415" s="223"/>
      <c r="J415" s="44"/>
      <c r="K415" s="44"/>
      <c r="L415" s="48"/>
      <c r="M415" s="224"/>
      <c r="N415" s="225"/>
      <c r="O415" s="88"/>
      <c r="P415" s="88"/>
      <c r="Q415" s="88"/>
      <c r="R415" s="88"/>
      <c r="S415" s="88"/>
      <c r="T415" s="89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T415" s="20" t="s">
        <v>141</v>
      </c>
      <c r="AU415" s="20" t="s">
        <v>137</v>
      </c>
    </row>
    <row r="416" spans="1:51" s="13" customFormat="1" ht="12">
      <c r="A416" s="13"/>
      <c r="B416" s="228"/>
      <c r="C416" s="229"/>
      <c r="D416" s="221" t="s">
        <v>143</v>
      </c>
      <c r="E416" s="230" t="s">
        <v>32</v>
      </c>
      <c r="F416" s="231" t="s">
        <v>166</v>
      </c>
      <c r="G416" s="229"/>
      <c r="H416" s="232">
        <v>60.45</v>
      </c>
      <c r="I416" s="233"/>
      <c r="J416" s="229"/>
      <c r="K416" s="229"/>
      <c r="L416" s="234"/>
      <c r="M416" s="235"/>
      <c r="N416" s="236"/>
      <c r="O416" s="236"/>
      <c r="P416" s="236"/>
      <c r="Q416" s="236"/>
      <c r="R416" s="236"/>
      <c r="S416" s="236"/>
      <c r="T416" s="237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8" t="s">
        <v>143</v>
      </c>
      <c r="AU416" s="238" t="s">
        <v>137</v>
      </c>
      <c r="AV416" s="13" t="s">
        <v>137</v>
      </c>
      <c r="AW416" s="13" t="s">
        <v>39</v>
      </c>
      <c r="AX416" s="13" t="s">
        <v>77</v>
      </c>
      <c r="AY416" s="238" t="s">
        <v>128</v>
      </c>
    </row>
    <row r="417" spans="1:51" s="14" customFormat="1" ht="12">
      <c r="A417" s="14"/>
      <c r="B417" s="239"/>
      <c r="C417" s="240"/>
      <c r="D417" s="221" t="s">
        <v>143</v>
      </c>
      <c r="E417" s="241" t="s">
        <v>32</v>
      </c>
      <c r="F417" s="242" t="s">
        <v>145</v>
      </c>
      <c r="G417" s="240"/>
      <c r="H417" s="243">
        <v>60.45</v>
      </c>
      <c r="I417" s="244"/>
      <c r="J417" s="240"/>
      <c r="K417" s="240"/>
      <c r="L417" s="245"/>
      <c r="M417" s="246"/>
      <c r="N417" s="247"/>
      <c r="O417" s="247"/>
      <c r="P417" s="247"/>
      <c r="Q417" s="247"/>
      <c r="R417" s="247"/>
      <c r="S417" s="247"/>
      <c r="T417" s="248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9" t="s">
        <v>143</v>
      </c>
      <c r="AU417" s="249" t="s">
        <v>137</v>
      </c>
      <c r="AV417" s="14" t="s">
        <v>136</v>
      </c>
      <c r="AW417" s="14" t="s">
        <v>39</v>
      </c>
      <c r="AX417" s="14" t="s">
        <v>85</v>
      </c>
      <c r="AY417" s="249" t="s">
        <v>128</v>
      </c>
    </row>
    <row r="418" spans="1:65" s="2" customFormat="1" ht="16.5" customHeight="1">
      <c r="A418" s="42"/>
      <c r="B418" s="43"/>
      <c r="C418" s="208" t="s">
        <v>532</v>
      </c>
      <c r="D418" s="208" t="s">
        <v>131</v>
      </c>
      <c r="E418" s="209" t="s">
        <v>533</v>
      </c>
      <c r="F418" s="210" t="s">
        <v>534</v>
      </c>
      <c r="G418" s="211" t="s">
        <v>134</v>
      </c>
      <c r="H418" s="212">
        <v>60.45</v>
      </c>
      <c r="I418" s="213"/>
      <c r="J418" s="214">
        <f>ROUND(I418*H418,2)</f>
        <v>0</v>
      </c>
      <c r="K418" s="210" t="s">
        <v>135</v>
      </c>
      <c r="L418" s="48"/>
      <c r="M418" s="215" t="s">
        <v>32</v>
      </c>
      <c r="N418" s="216" t="s">
        <v>49</v>
      </c>
      <c r="O418" s="88"/>
      <c r="P418" s="217">
        <f>O418*H418</f>
        <v>0</v>
      </c>
      <c r="Q418" s="217">
        <v>0</v>
      </c>
      <c r="R418" s="217">
        <f>Q418*H418</f>
        <v>0</v>
      </c>
      <c r="S418" s="217">
        <v>0</v>
      </c>
      <c r="T418" s="218">
        <f>S418*H418</f>
        <v>0</v>
      </c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R418" s="219" t="s">
        <v>246</v>
      </c>
      <c r="AT418" s="219" t="s">
        <v>131</v>
      </c>
      <c r="AU418" s="219" t="s">
        <v>137</v>
      </c>
      <c r="AY418" s="20" t="s">
        <v>128</v>
      </c>
      <c r="BE418" s="220">
        <f>IF(N418="základní",J418,0)</f>
        <v>0</v>
      </c>
      <c r="BF418" s="220">
        <f>IF(N418="snížená",J418,0)</f>
        <v>0</v>
      </c>
      <c r="BG418" s="220">
        <f>IF(N418="zákl. přenesená",J418,0)</f>
        <v>0</v>
      </c>
      <c r="BH418" s="220">
        <f>IF(N418="sníž. přenesená",J418,0)</f>
        <v>0</v>
      </c>
      <c r="BI418" s="220">
        <f>IF(N418="nulová",J418,0)</f>
        <v>0</v>
      </c>
      <c r="BJ418" s="20" t="s">
        <v>137</v>
      </c>
      <c r="BK418" s="220">
        <f>ROUND(I418*H418,2)</f>
        <v>0</v>
      </c>
      <c r="BL418" s="20" t="s">
        <v>246</v>
      </c>
      <c r="BM418" s="219" t="s">
        <v>535</v>
      </c>
    </row>
    <row r="419" spans="1:47" s="2" customFormat="1" ht="12">
      <c r="A419" s="42"/>
      <c r="B419" s="43"/>
      <c r="C419" s="44"/>
      <c r="D419" s="221" t="s">
        <v>139</v>
      </c>
      <c r="E419" s="44"/>
      <c r="F419" s="222" t="s">
        <v>536</v>
      </c>
      <c r="G419" s="44"/>
      <c r="H419" s="44"/>
      <c r="I419" s="223"/>
      <c r="J419" s="44"/>
      <c r="K419" s="44"/>
      <c r="L419" s="48"/>
      <c r="M419" s="224"/>
      <c r="N419" s="225"/>
      <c r="O419" s="88"/>
      <c r="P419" s="88"/>
      <c r="Q419" s="88"/>
      <c r="R419" s="88"/>
      <c r="S419" s="88"/>
      <c r="T419" s="89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T419" s="20" t="s">
        <v>139</v>
      </c>
      <c r="AU419" s="20" t="s">
        <v>137</v>
      </c>
    </row>
    <row r="420" spans="1:47" s="2" customFormat="1" ht="12">
      <c r="A420" s="42"/>
      <c r="B420" s="43"/>
      <c r="C420" s="44"/>
      <c r="D420" s="226" t="s">
        <v>141</v>
      </c>
      <c r="E420" s="44"/>
      <c r="F420" s="227" t="s">
        <v>537</v>
      </c>
      <c r="G420" s="44"/>
      <c r="H420" s="44"/>
      <c r="I420" s="223"/>
      <c r="J420" s="44"/>
      <c r="K420" s="44"/>
      <c r="L420" s="48"/>
      <c r="M420" s="224"/>
      <c r="N420" s="225"/>
      <c r="O420" s="88"/>
      <c r="P420" s="88"/>
      <c r="Q420" s="88"/>
      <c r="R420" s="88"/>
      <c r="S420" s="88"/>
      <c r="T420" s="89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T420" s="20" t="s">
        <v>141</v>
      </c>
      <c r="AU420" s="20" t="s">
        <v>137</v>
      </c>
    </row>
    <row r="421" spans="1:51" s="13" customFormat="1" ht="12">
      <c r="A421" s="13"/>
      <c r="B421" s="228"/>
      <c r="C421" s="229"/>
      <c r="D421" s="221" t="s">
        <v>143</v>
      </c>
      <c r="E421" s="230" t="s">
        <v>32</v>
      </c>
      <c r="F421" s="231" t="s">
        <v>166</v>
      </c>
      <c r="G421" s="229"/>
      <c r="H421" s="232">
        <v>60.45</v>
      </c>
      <c r="I421" s="233"/>
      <c r="J421" s="229"/>
      <c r="K421" s="229"/>
      <c r="L421" s="234"/>
      <c r="M421" s="235"/>
      <c r="N421" s="236"/>
      <c r="O421" s="236"/>
      <c r="P421" s="236"/>
      <c r="Q421" s="236"/>
      <c r="R421" s="236"/>
      <c r="S421" s="236"/>
      <c r="T421" s="237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8" t="s">
        <v>143</v>
      </c>
      <c r="AU421" s="238" t="s">
        <v>137</v>
      </c>
      <c r="AV421" s="13" t="s">
        <v>137</v>
      </c>
      <c r="AW421" s="13" t="s">
        <v>39</v>
      </c>
      <c r="AX421" s="13" t="s">
        <v>77</v>
      </c>
      <c r="AY421" s="238" t="s">
        <v>128</v>
      </c>
    </row>
    <row r="422" spans="1:51" s="14" customFormat="1" ht="12">
      <c r="A422" s="14"/>
      <c r="B422" s="239"/>
      <c r="C422" s="240"/>
      <c r="D422" s="221" t="s">
        <v>143</v>
      </c>
      <c r="E422" s="241" t="s">
        <v>32</v>
      </c>
      <c r="F422" s="242" t="s">
        <v>145</v>
      </c>
      <c r="G422" s="240"/>
      <c r="H422" s="243">
        <v>60.45</v>
      </c>
      <c r="I422" s="244"/>
      <c r="J422" s="240"/>
      <c r="K422" s="240"/>
      <c r="L422" s="245"/>
      <c r="M422" s="246"/>
      <c r="N422" s="247"/>
      <c r="O422" s="247"/>
      <c r="P422" s="247"/>
      <c r="Q422" s="247"/>
      <c r="R422" s="247"/>
      <c r="S422" s="247"/>
      <c r="T422" s="248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9" t="s">
        <v>143</v>
      </c>
      <c r="AU422" s="249" t="s">
        <v>137</v>
      </c>
      <c r="AV422" s="14" t="s">
        <v>136</v>
      </c>
      <c r="AW422" s="14" t="s">
        <v>39</v>
      </c>
      <c r="AX422" s="14" t="s">
        <v>85</v>
      </c>
      <c r="AY422" s="249" t="s">
        <v>128</v>
      </c>
    </row>
    <row r="423" spans="1:65" s="2" customFormat="1" ht="21.75" customHeight="1">
      <c r="A423" s="42"/>
      <c r="B423" s="43"/>
      <c r="C423" s="208" t="s">
        <v>538</v>
      </c>
      <c r="D423" s="208" t="s">
        <v>131</v>
      </c>
      <c r="E423" s="209" t="s">
        <v>539</v>
      </c>
      <c r="F423" s="210" t="s">
        <v>540</v>
      </c>
      <c r="G423" s="211" t="s">
        <v>134</v>
      </c>
      <c r="H423" s="212">
        <v>60.45</v>
      </c>
      <c r="I423" s="213"/>
      <c r="J423" s="214">
        <f>ROUND(I423*H423,2)</f>
        <v>0</v>
      </c>
      <c r="K423" s="210" t="s">
        <v>135</v>
      </c>
      <c r="L423" s="48"/>
      <c r="M423" s="215" t="s">
        <v>32</v>
      </c>
      <c r="N423" s="216" t="s">
        <v>49</v>
      </c>
      <c r="O423" s="88"/>
      <c r="P423" s="217">
        <f>O423*H423</f>
        <v>0</v>
      </c>
      <c r="Q423" s="217">
        <v>1.742E-05</v>
      </c>
      <c r="R423" s="217">
        <f>Q423*H423</f>
        <v>0.001053039</v>
      </c>
      <c r="S423" s="217">
        <v>0</v>
      </c>
      <c r="T423" s="218">
        <f>S423*H423</f>
        <v>0</v>
      </c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R423" s="219" t="s">
        <v>246</v>
      </c>
      <c r="AT423" s="219" t="s">
        <v>131</v>
      </c>
      <c r="AU423" s="219" t="s">
        <v>137</v>
      </c>
      <c r="AY423" s="20" t="s">
        <v>128</v>
      </c>
      <c r="BE423" s="220">
        <f>IF(N423="základní",J423,0)</f>
        <v>0</v>
      </c>
      <c r="BF423" s="220">
        <f>IF(N423="snížená",J423,0)</f>
        <v>0</v>
      </c>
      <c r="BG423" s="220">
        <f>IF(N423="zákl. přenesená",J423,0)</f>
        <v>0</v>
      </c>
      <c r="BH423" s="220">
        <f>IF(N423="sníž. přenesená",J423,0)</f>
        <v>0</v>
      </c>
      <c r="BI423" s="220">
        <f>IF(N423="nulová",J423,0)</f>
        <v>0</v>
      </c>
      <c r="BJ423" s="20" t="s">
        <v>137</v>
      </c>
      <c r="BK423" s="220">
        <f>ROUND(I423*H423,2)</f>
        <v>0</v>
      </c>
      <c r="BL423" s="20" t="s">
        <v>246</v>
      </c>
      <c r="BM423" s="219" t="s">
        <v>541</v>
      </c>
    </row>
    <row r="424" spans="1:47" s="2" customFormat="1" ht="12">
      <c r="A424" s="42"/>
      <c r="B424" s="43"/>
      <c r="C424" s="44"/>
      <c r="D424" s="221" t="s">
        <v>139</v>
      </c>
      <c r="E424" s="44"/>
      <c r="F424" s="222" t="s">
        <v>542</v>
      </c>
      <c r="G424" s="44"/>
      <c r="H424" s="44"/>
      <c r="I424" s="223"/>
      <c r="J424" s="44"/>
      <c r="K424" s="44"/>
      <c r="L424" s="48"/>
      <c r="M424" s="224"/>
      <c r="N424" s="225"/>
      <c r="O424" s="88"/>
      <c r="P424" s="88"/>
      <c r="Q424" s="88"/>
      <c r="R424" s="88"/>
      <c r="S424" s="88"/>
      <c r="T424" s="89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T424" s="20" t="s">
        <v>139</v>
      </c>
      <c r="AU424" s="20" t="s">
        <v>137</v>
      </c>
    </row>
    <row r="425" spans="1:47" s="2" customFormat="1" ht="12">
      <c r="A425" s="42"/>
      <c r="B425" s="43"/>
      <c r="C425" s="44"/>
      <c r="D425" s="226" t="s">
        <v>141</v>
      </c>
      <c r="E425" s="44"/>
      <c r="F425" s="227" t="s">
        <v>543</v>
      </c>
      <c r="G425" s="44"/>
      <c r="H425" s="44"/>
      <c r="I425" s="223"/>
      <c r="J425" s="44"/>
      <c r="K425" s="44"/>
      <c r="L425" s="48"/>
      <c r="M425" s="224"/>
      <c r="N425" s="225"/>
      <c r="O425" s="88"/>
      <c r="P425" s="88"/>
      <c r="Q425" s="88"/>
      <c r="R425" s="88"/>
      <c r="S425" s="88"/>
      <c r="T425" s="89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T425" s="20" t="s">
        <v>141</v>
      </c>
      <c r="AU425" s="20" t="s">
        <v>137</v>
      </c>
    </row>
    <row r="426" spans="1:51" s="13" customFormat="1" ht="12">
      <c r="A426" s="13"/>
      <c r="B426" s="228"/>
      <c r="C426" s="229"/>
      <c r="D426" s="221" t="s">
        <v>143</v>
      </c>
      <c r="E426" s="230" t="s">
        <v>32</v>
      </c>
      <c r="F426" s="231" t="s">
        <v>166</v>
      </c>
      <c r="G426" s="229"/>
      <c r="H426" s="232">
        <v>60.45</v>
      </c>
      <c r="I426" s="233"/>
      <c r="J426" s="229"/>
      <c r="K426" s="229"/>
      <c r="L426" s="234"/>
      <c r="M426" s="235"/>
      <c r="N426" s="236"/>
      <c r="O426" s="236"/>
      <c r="P426" s="236"/>
      <c r="Q426" s="236"/>
      <c r="R426" s="236"/>
      <c r="S426" s="236"/>
      <c r="T426" s="237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8" t="s">
        <v>143</v>
      </c>
      <c r="AU426" s="238" t="s">
        <v>137</v>
      </c>
      <c r="AV426" s="13" t="s">
        <v>137</v>
      </c>
      <c r="AW426" s="13" t="s">
        <v>39</v>
      </c>
      <c r="AX426" s="13" t="s">
        <v>77</v>
      </c>
      <c r="AY426" s="238" t="s">
        <v>128</v>
      </c>
    </row>
    <row r="427" spans="1:51" s="14" customFormat="1" ht="12">
      <c r="A427" s="14"/>
      <c r="B427" s="239"/>
      <c r="C427" s="240"/>
      <c r="D427" s="221" t="s">
        <v>143</v>
      </c>
      <c r="E427" s="241" t="s">
        <v>32</v>
      </c>
      <c r="F427" s="242" t="s">
        <v>145</v>
      </c>
      <c r="G427" s="240"/>
      <c r="H427" s="243">
        <v>60.45</v>
      </c>
      <c r="I427" s="244"/>
      <c r="J427" s="240"/>
      <c r="K427" s="240"/>
      <c r="L427" s="245"/>
      <c r="M427" s="246"/>
      <c r="N427" s="247"/>
      <c r="O427" s="247"/>
      <c r="P427" s="247"/>
      <c r="Q427" s="247"/>
      <c r="R427" s="247"/>
      <c r="S427" s="247"/>
      <c r="T427" s="248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9" t="s">
        <v>143</v>
      </c>
      <c r="AU427" s="249" t="s">
        <v>137</v>
      </c>
      <c r="AV427" s="14" t="s">
        <v>136</v>
      </c>
      <c r="AW427" s="14" t="s">
        <v>39</v>
      </c>
      <c r="AX427" s="14" t="s">
        <v>85</v>
      </c>
      <c r="AY427" s="249" t="s">
        <v>128</v>
      </c>
    </row>
    <row r="428" spans="1:63" s="12" customFormat="1" ht="25.9" customHeight="1">
      <c r="A428" s="12"/>
      <c r="B428" s="192"/>
      <c r="C428" s="193"/>
      <c r="D428" s="194" t="s">
        <v>76</v>
      </c>
      <c r="E428" s="195" t="s">
        <v>544</v>
      </c>
      <c r="F428" s="195" t="s">
        <v>545</v>
      </c>
      <c r="G428" s="193"/>
      <c r="H428" s="193"/>
      <c r="I428" s="196"/>
      <c r="J428" s="197">
        <f>BK428</f>
        <v>0</v>
      </c>
      <c r="K428" s="193"/>
      <c r="L428" s="198"/>
      <c r="M428" s="199"/>
      <c r="N428" s="200"/>
      <c r="O428" s="200"/>
      <c r="P428" s="201">
        <f>SUM(P429:P431)</f>
        <v>0</v>
      </c>
      <c r="Q428" s="200"/>
      <c r="R428" s="201">
        <f>SUM(R429:R431)</f>
        <v>0</v>
      </c>
      <c r="S428" s="200"/>
      <c r="T428" s="202">
        <f>SUM(T429:T431)</f>
        <v>0</v>
      </c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R428" s="203" t="s">
        <v>136</v>
      </c>
      <c r="AT428" s="204" t="s">
        <v>76</v>
      </c>
      <c r="AU428" s="204" t="s">
        <v>77</v>
      </c>
      <c r="AY428" s="203" t="s">
        <v>128</v>
      </c>
      <c r="BK428" s="205">
        <f>SUM(BK429:BK431)</f>
        <v>0</v>
      </c>
    </row>
    <row r="429" spans="1:65" s="2" customFormat="1" ht="16.5" customHeight="1">
      <c r="A429" s="42"/>
      <c r="B429" s="43"/>
      <c r="C429" s="208" t="s">
        <v>546</v>
      </c>
      <c r="D429" s="208" t="s">
        <v>131</v>
      </c>
      <c r="E429" s="209" t="s">
        <v>547</v>
      </c>
      <c r="F429" s="210" t="s">
        <v>548</v>
      </c>
      <c r="G429" s="211" t="s">
        <v>549</v>
      </c>
      <c r="H429" s="212">
        <v>40</v>
      </c>
      <c r="I429" s="213"/>
      <c r="J429" s="214">
        <f>ROUND(I429*H429,2)</f>
        <v>0</v>
      </c>
      <c r="K429" s="210" t="s">
        <v>135</v>
      </c>
      <c r="L429" s="48"/>
      <c r="M429" s="215" t="s">
        <v>32</v>
      </c>
      <c r="N429" s="216" t="s">
        <v>49</v>
      </c>
      <c r="O429" s="88"/>
      <c r="P429" s="217">
        <f>O429*H429</f>
        <v>0</v>
      </c>
      <c r="Q429" s="217">
        <v>0</v>
      </c>
      <c r="R429" s="217">
        <f>Q429*H429</f>
        <v>0</v>
      </c>
      <c r="S429" s="217">
        <v>0</v>
      </c>
      <c r="T429" s="218">
        <f>S429*H429</f>
        <v>0</v>
      </c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R429" s="219" t="s">
        <v>550</v>
      </c>
      <c r="AT429" s="219" t="s">
        <v>131</v>
      </c>
      <c r="AU429" s="219" t="s">
        <v>85</v>
      </c>
      <c r="AY429" s="20" t="s">
        <v>128</v>
      </c>
      <c r="BE429" s="220">
        <f>IF(N429="základní",J429,0)</f>
        <v>0</v>
      </c>
      <c r="BF429" s="220">
        <f>IF(N429="snížená",J429,0)</f>
        <v>0</v>
      </c>
      <c r="BG429" s="220">
        <f>IF(N429="zákl. přenesená",J429,0)</f>
        <v>0</v>
      </c>
      <c r="BH429" s="220">
        <f>IF(N429="sníž. přenesená",J429,0)</f>
        <v>0</v>
      </c>
      <c r="BI429" s="220">
        <f>IF(N429="nulová",J429,0)</f>
        <v>0</v>
      </c>
      <c r="BJ429" s="20" t="s">
        <v>137</v>
      </c>
      <c r="BK429" s="220">
        <f>ROUND(I429*H429,2)</f>
        <v>0</v>
      </c>
      <c r="BL429" s="20" t="s">
        <v>550</v>
      </c>
      <c r="BM429" s="219" t="s">
        <v>551</v>
      </c>
    </row>
    <row r="430" spans="1:47" s="2" customFormat="1" ht="12">
      <c r="A430" s="42"/>
      <c r="B430" s="43"/>
      <c r="C430" s="44"/>
      <c r="D430" s="221" t="s">
        <v>139</v>
      </c>
      <c r="E430" s="44"/>
      <c r="F430" s="222" t="s">
        <v>552</v>
      </c>
      <c r="G430" s="44"/>
      <c r="H430" s="44"/>
      <c r="I430" s="223"/>
      <c r="J430" s="44"/>
      <c r="K430" s="44"/>
      <c r="L430" s="48"/>
      <c r="M430" s="224"/>
      <c r="N430" s="225"/>
      <c r="O430" s="88"/>
      <c r="P430" s="88"/>
      <c r="Q430" s="88"/>
      <c r="R430" s="88"/>
      <c r="S430" s="88"/>
      <c r="T430" s="89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T430" s="20" t="s">
        <v>139</v>
      </c>
      <c r="AU430" s="20" t="s">
        <v>85</v>
      </c>
    </row>
    <row r="431" spans="1:47" s="2" customFormat="1" ht="12">
      <c r="A431" s="42"/>
      <c r="B431" s="43"/>
      <c r="C431" s="44"/>
      <c r="D431" s="226" t="s">
        <v>141</v>
      </c>
      <c r="E431" s="44"/>
      <c r="F431" s="227" t="s">
        <v>553</v>
      </c>
      <c r="G431" s="44"/>
      <c r="H431" s="44"/>
      <c r="I431" s="223"/>
      <c r="J431" s="44"/>
      <c r="K431" s="44"/>
      <c r="L431" s="48"/>
      <c r="M431" s="224"/>
      <c r="N431" s="225"/>
      <c r="O431" s="88"/>
      <c r="P431" s="88"/>
      <c r="Q431" s="88"/>
      <c r="R431" s="88"/>
      <c r="S431" s="88"/>
      <c r="T431" s="89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T431" s="20" t="s">
        <v>141</v>
      </c>
      <c r="AU431" s="20" t="s">
        <v>85</v>
      </c>
    </row>
    <row r="432" spans="1:63" s="12" customFormat="1" ht="25.9" customHeight="1">
      <c r="A432" s="12"/>
      <c r="B432" s="192"/>
      <c r="C432" s="193"/>
      <c r="D432" s="194" t="s">
        <v>76</v>
      </c>
      <c r="E432" s="195" t="s">
        <v>554</v>
      </c>
      <c r="F432" s="195" t="s">
        <v>555</v>
      </c>
      <c r="G432" s="193"/>
      <c r="H432" s="193"/>
      <c r="I432" s="196"/>
      <c r="J432" s="197">
        <f>BK432</f>
        <v>0</v>
      </c>
      <c r="K432" s="193"/>
      <c r="L432" s="198"/>
      <c r="M432" s="199"/>
      <c r="N432" s="200"/>
      <c r="O432" s="200"/>
      <c r="P432" s="201">
        <f>P433+P437+P441+P445+P449</f>
        <v>0</v>
      </c>
      <c r="Q432" s="200"/>
      <c r="R432" s="201">
        <f>R433+R437+R441+R445+R449</f>
        <v>0</v>
      </c>
      <c r="S432" s="200"/>
      <c r="T432" s="202">
        <f>T433+T437+T441+T445+T449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03" t="s">
        <v>172</v>
      </c>
      <c r="AT432" s="204" t="s">
        <v>76</v>
      </c>
      <c r="AU432" s="204" t="s">
        <v>77</v>
      </c>
      <c r="AY432" s="203" t="s">
        <v>128</v>
      </c>
      <c r="BK432" s="205">
        <f>BK433+BK437+BK441+BK445+BK449</f>
        <v>0</v>
      </c>
    </row>
    <row r="433" spans="1:63" s="12" customFormat="1" ht="22.8" customHeight="1">
      <c r="A433" s="12"/>
      <c r="B433" s="192"/>
      <c r="C433" s="193"/>
      <c r="D433" s="194" t="s">
        <v>76</v>
      </c>
      <c r="E433" s="206" t="s">
        <v>556</v>
      </c>
      <c r="F433" s="206" t="s">
        <v>557</v>
      </c>
      <c r="G433" s="193"/>
      <c r="H433" s="193"/>
      <c r="I433" s="196"/>
      <c r="J433" s="207">
        <f>BK433</f>
        <v>0</v>
      </c>
      <c r="K433" s="193"/>
      <c r="L433" s="198"/>
      <c r="M433" s="199"/>
      <c r="N433" s="200"/>
      <c r="O433" s="200"/>
      <c r="P433" s="201">
        <f>SUM(P434:P436)</f>
        <v>0</v>
      </c>
      <c r="Q433" s="200"/>
      <c r="R433" s="201">
        <f>SUM(R434:R436)</f>
        <v>0</v>
      </c>
      <c r="S433" s="200"/>
      <c r="T433" s="202">
        <f>SUM(T434:T436)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03" t="s">
        <v>172</v>
      </c>
      <c r="AT433" s="204" t="s">
        <v>76</v>
      </c>
      <c r="AU433" s="204" t="s">
        <v>85</v>
      </c>
      <c r="AY433" s="203" t="s">
        <v>128</v>
      </c>
      <c r="BK433" s="205">
        <f>SUM(BK434:BK436)</f>
        <v>0</v>
      </c>
    </row>
    <row r="434" spans="1:65" s="2" customFormat="1" ht="16.5" customHeight="1">
      <c r="A434" s="42"/>
      <c r="B434" s="43"/>
      <c r="C434" s="208" t="s">
        <v>558</v>
      </c>
      <c r="D434" s="208" t="s">
        <v>131</v>
      </c>
      <c r="E434" s="209" t="s">
        <v>559</v>
      </c>
      <c r="F434" s="210" t="s">
        <v>557</v>
      </c>
      <c r="G434" s="211" t="s">
        <v>385</v>
      </c>
      <c r="H434" s="271"/>
      <c r="I434" s="213"/>
      <c r="J434" s="214">
        <f>ROUND(I434*H434,2)</f>
        <v>0</v>
      </c>
      <c r="K434" s="210" t="s">
        <v>135</v>
      </c>
      <c r="L434" s="48"/>
      <c r="M434" s="215" t="s">
        <v>32</v>
      </c>
      <c r="N434" s="216" t="s">
        <v>49</v>
      </c>
      <c r="O434" s="88"/>
      <c r="P434" s="217">
        <f>O434*H434</f>
        <v>0</v>
      </c>
      <c r="Q434" s="217">
        <v>0</v>
      </c>
      <c r="R434" s="217">
        <f>Q434*H434</f>
        <v>0</v>
      </c>
      <c r="S434" s="217">
        <v>0</v>
      </c>
      <c r="T434" s="218">
        <f>S434*H434</f>
        <v>0</v>
      </c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R434" s="219" t="s">
        <v>560</v>
      </c>
      <c r="AT434" s="219" t="s">
        <v>131</v>
      </c>
      <c r="AU434" s="219" t="s">
        <v>137</v>
      </c>
      <c r="AY434" s="20" t="s">
        <v>128</v>
      </c>
      <c r="BE434" s="220">
        <f>IF(N434="základní",J434,0)</f>
        <v>0</v>
      </c>
      <c r="BF434" s="220">
        <f>IF(N434="snížená",J434,0)</f>
        <v>0</v>
      </c>
      <c r="BG434" s="220">
        <f>IF(N434="zákl. přenesená",J434,0)</f>
        <v>0</v>
      </c>
      <c r="BH434" s="220">
        <f>IF(N434="sníž. přenesená",J434,0)</f>
        <v>0</v>
      </c>
      <c r="BI434" s="220">
        <f>IF(N434="nulová",J434,0)</f>
        <v>0</v>
      </c>
      <c r="BJ434" s="20" t="s">
        <v>137</v>
      </c>
      <c r="BK434" s="220">
        <f>ROUND(I434*H434,2)</f>
        <v>0</v>
      </c>
      <c r="BL434" s="20" t="s">
        <v>560</v>
      </c>
      <c r="BM434" s="219" t="s">
        <v>561</v>
      </c>
    </row>
    <row r="435" spans="1:47" s="2" customFormat="1" ht="12">
      <c r="A435" s="42"/>
      <c r="B435" s="43"/>
      <c r="C435" s="44"/>
      <c r="D435" s="221" t="s">
        <v>139</v>
      </c>
      <c r="E435" s="44"/>
      <c r="F435" s="222" t="s">
        <v>557</v>
      </c>
      <c r="G435" s="44"/>
      <c r="H435" s="44"/>
      <c r="I435" s="223"/>
      <c r="J435" s="44"/>
      <c r="K435" s="44"/>
      <c r="L435" s="48"/>
      <c r="M435" s="224"/>
      <c r="N435" s="225"/>
      <c r="O435" s="88"/>
      <c r="P435" s="88"/>
      <c r="Q435" s="88"/>
      <c r="R435" s="88"/>
      <c r="S435" s="88"/>
      <c r="T435" s="89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T435" s="20" t="s">
        <v>139</v>
      </c>
      <c r="AU435" s="20" t="s">
        <v>137</v>
      </c>
    </row>
    <row r="436" spans="1:47" s="2" customFormat="1" ht="12">
      <c r="A436" s="42"/>
      <c r="B436" s="43"/>
      <c r="C436" s="44"/>
      <c r="D436" s="226" t="s">
        <v>141</v>
      </c>
      <c r="E436" s="44"/>
      <c r="F436" s="227" t="s">
        <v>562</v>
      </c>
      <c r="G436" s="44"/>
      <c r="H436" s="44"/>
      <c r="I436" s="223"/>
      <c r="J436" s="44"/>
      <c r="K436" s="44"/>
      <c r="L436" s="48"/>
      <c r="M436" s="224"/>
      <c r="N436" s="225"/>
      <c r="O436" s="88"/>
      <c r="P436" s="88"/>
      <c r="Q436" s="88"/>
      <c r="R436" s="88"/>
      <c r="S436" s="88"/>
      <c r="T436" s="89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T436" s="20" t="s">
        <v>141</v>
      </c>
      <c r="AU436" s="20" t="s">
        <v>137</v>
      </c>
    </row>
    <row r="437" spans="1:63" s="12" customFormat="1" ht="22.8" customHeight="1">
      <c r="A437" s="12"/>
      <c r="B437" s="192"/>
      <c r="C437" s="193"/>
      <c r="D437" s="194" t="s">
        <v>76</v>
      </c>
      <c r="E437" s="206" t="s">
        <v>563</v>
      </c>
      <c r="F437" s="206" t="s">
        <v>564</v>
      </c>
      <c r="G437" s="193"/>
      <c r="H437" s="193"/>
      <c r="I437" s="196"/>
      <c r="J437" s="207">
        <f>BK437</f>
        <v>0</v>
      </c>
      <c r="K437" s="193"/>
      <c r="L437" s="198"/>
      <c r="M437" s="199"/>
      <c r="N437" s="200"/>
      <c r="O437" s="200"/>
      <c r="P437" s="201">
        <f>SUM(P438:P440)</f>
        <v>0</v>
      </c>
      <c r="Q437" s="200"/>
      <c r="R437" s="201">
        <f>SUM(R438:R440)</f>
        <v>0</v>
      </c>
      <c r="S437" s="200"/>
      <c r="T437" s="202">
        <f>SUM(T438:T440)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03" t="s">
        <v>172</v>
      </c>
      <c r="AT437" s="204" t="s">
        <v>76</v>
      </c>
      <c r="AU437" s="204" t="s">
        <v>85</v>
      </c>
      <c r="AY437" s="203" t="s">
        <v>128</v>
      </c>
      <c r="BK437" s="205">
        <f>SUM(BK438:BK440)</f>
        <v>0</v>
      </c>
    </row>
    <row r="438" spans="1:65" s="2" customFormat="1" ht="16.5" customHeight="1">
      <c r="A438" s="42"/>
      <c r="B438" s="43"/>
      <c r="C438" s="208" t="s">
        <v>565</v>
      </c>
      <c r="D438" s="208" t="s">
        <v>131</v>
      </c>
      <c r="E438" s="209" t="s">
        <v>566</v>
      </c>
      <c r="F438" s="210" t="s">
        <v>564</v>
      </c>
      <c r="G438" s="211" t="s">
        <v>385</v>
      </c>
      <c r="H438" s="271"/>
      <c r="I438" s="213"/>
      <c r="J438" s="214">
        <f>ROUND(I438*H438,2)</f>
        <v>0</v>
      </c>
      <c r="K438" s="210" t="s">
        <v>135</v>
      </c>
      <c r="L438" s="48"/>
      <c r="M438" s="215" t="s">
        <v>32</v>
      </c>
      <c r="N438" s="216" t="s">
        <v>49</v>
      </c>
      <c r="O438" s="88"/>
      <c r="P438" s="217">
        <f>O438*H438</f>
        <v>0</v>
      </c>
      <c r="Q438" s="217">
        <v>0</v>
      </c>
      <c r="R438" s="217">
        <f>Q438*H438</f>
        <v>0</v>
      </c>
      <c r="S438" s="217">
        <v>0</v>
      </c>
      <c r="T438" s="218">
        <f>S438*H438</f>
        <v>0</v>
      </c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R438" s="219" t="s">
        <v>560</v>
      </c>
      <c r="AT438" s="219" t="s">
        <v>131</v>
      </c>
      <c r="AU438" s="219" t="s">
        <v>137</v>
      </c>
      <c r="AY438" s="20" t="s">
        <v>128</v>
      </c>
      <c r="BE438" s="220">
        <f>IF(N438="základní",J438,0)</f>
        <v>0</v>
      </c>
      <c r="BF438" s="220">
        <f>IF(N438="snížená",J438,0)</f>
        <v>0</v>
      </c>
      <c r="BG438" s="220">
        <f>IF(N438="zákl. přenesená",J438,0)</f>
        <v>0</v>
      </c>
      <c r="BH438" s="220">
        <f>IF(N438="sníž. přenesená",J438,0)</f>
        <v>0</v>
      </c>
      <c r="BI438" s="220">
        <f>IF(N438="nulová",J438,0)</f>
        <v>0</v>
      </c>
      <c r="BJ438" s="20" t="s">
        <v>137</v>
      </c>
      <c r="BK438" s="220">
        <f>ROUND(I438*H438,2)</f>
        <v>0</v>
      </c>
      <c r="BL438" s="20" t="s">
        <v>560</v>
      </c>
      <c r="BM438" s="219" t="s">
        <v>567</v>
      </c>
    </row>
    <row r="439" spans="1:47" s="2" customFormat="1" ht="12">
      <c r="A439" s="42"/>
      <c r="B439" s="43"/>
      <c r="C439" s="44"/>
      <c r="D439" s="221" t="s">
        <v>139</v>
      </c>
      <c r="E439" s="44"/>
      <c r="F439" s="222" t="s">
        <v>564</v>
      </c>
      <c r="G439" s="44"/>
      <c r="H439" s="44"/>
      <c r="I439" s="223"/>
      <c r="J439" s="44"/>
      <c r="K439" s="44"/>
      <c r="L439" s="48"/>
      <c r="M439" s="224"/>
      <c r="N439" s="225"/>
      <c r="O439" s="88"/>
      <c r="P439" s="88"/>
      <c r="Q439" s="88"/>
      <c r="R439" s="88"/>
      <c r="S439" s="88"/>
      <c r="T439" s="89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T439" s="20" t="s">
        <v>139</v>
      </c>
      <c r="AU439" s="20" t="s">
        <v>137</v>
      </c>
    </row>
    <row r="440" spans="1:47" s="2" customFormat="1" ht="12">
      <c r="A440" s="42"/>
      <c r="B440" s="43"/>
      <c r="C440" s="44"/>
      <c r="D440" s="226" t="s">
        <v>141</v>
      </c>
      <c r="E440" s="44"/>
      <c r="F440" s="227" t="s">
        <v>568</v>
      </c>
      <c r="G440" s="44"/>
      <c r="H440" s="44"/>
      <c r="I440" s="223"/>
      <c r="J440" s="44"/>
      <c r="K440" s="44"/>
      <c r="L440" s="48"/>
      <c r="M440" s="224"/>
      <c r="N440" s="225"/>
      <c r="O440" s="88"/>
      <c r="P440" s="88"/>
      <c r="Q440" s="88"/>
      <c r="R440" s="88"/>
      <c r="S440" s="88"/>
      <c r="T440" s="89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T440" s="20" t="s">
        <v>141</v>
      </c>
      <c r="AU440" s="20" t="s">
        <v>137</v>
      </c>
    </row>
    <row r="441" spans="1:63" s="12" customFormat="1" ht="22.8" customHeight="1">
      <c r="A441" s="12"/>
      <c r="B441" s="192"/>
      <c r="C441" s="193"/>
      <c r="D441" s="194" t="s">
        <v>76</v>
      </c>
      <c r="E441" s="206" t="s">
        <v>569</v>
      </c>
      <c r="F441" s="206" t="s">
        <v>570</v>
      </c>
      <c r="G441" s="193"/>
      <c r="H441" s="193"/>
      <c r="I441" s="196"/>
      <c r="J441" s="207">
        <f>BK441</f>
        <v>0</v>
      </c>
      <c r="K441" s="193"/>
      <c r="L441" s="198"/>
      <c r="M441" s="199"/>
      <c r="N441" s="200"/>
      <c r="O441" s="200"/>
      <c r="P441" s="201">
        <f>SUM(P442:P444)</f>
        <v>0</v>
      </c>
      <c r="Q441" s="200"/>
      <c r="R441" s="201">
        <f>SUM(R442:R444)</f>
        <v>0</v>
      </c>
      <c r="S441" s="200"/>
      <c r="T441" s="202">
        <f>SUM(T442:T444)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03" t="s">
        <v>172</v>
      </c>
      <c r="AT441" s="204" t="s">
        <v>76</v>
      </c>
      <c r="AU441" s="204" t="s">
        <v>85</v>
      </c>
      <c r="AY441" s="203" t="s">
        <v>128</v>
      </c>
      <c r="BK441" s="205">
        <f>SUM(BK442:BK444)</f>
        <v>0</v>
      </c>
    </row>
    <row r="442" spans="1:65" s="2" customFormat="1" ht="16.5" customHeight="1">
      <c r="A442" s="42"/>
      <c r="B442" s="43"/>
      <c r="C442" s="208" t="s">
        <v>571</v>
      </c>
      <c r="D442" s="208" t="s">
        <v>131</v>
      </c>
      <c r="E442" s="209" t="s">
        <v>572</v>
      </c>
      <c r="F442" s="210" t="s">
        <v>573</v>
      </c>
      <c r="G442" s="211" t="s">
        <v>385</v>
      </c>
      <c r="H442" s="271"/>
      <c r="I442" s="213"/>
      <c r="J442" s="214">
        <f>ROUND(I442*H442,2)</f>
        <v>0</v>
      </c>
      <c r="K442" s="210" t="s">
        <v>135</v>
      </c>
      <c r="L442" s="48"/>
      <c r="M442" s="215" t="s">
        <v>32</v>
      </c>
      <c r="N442" s="216" t="s">
        <v>49</v>
      </c>
      <c r="O442" s="88"/>
      <c r="P442" s="217">
        <f>O442*H442</f>
        <v>0</v>
      </c>
      <c r="Q442" s="217">
        <v>0</v>
      </c>
      <c r="R442" s="217">
        <f>Q442*H442</f>
        <v>0</v>
      </c>
      <c r="S442" s="217">
        <v>0</v>
      </c>
      <c r="T442" s="218">
        <f>S442*H442</f>
        <v>0</v>
      </c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R442" s="219" t="s">
        <v>560</v>
      </c>
      <c r="AT442" s="219" t="s">
        <v>131</v>
      </c>
      <c r="AU442" s="219" t="s">
        <v>137</v>
      </c>
      <c r="AY442" s="20" t="s">
        <v>128</v>
      </c>
      <c r="BE442" s="220">
        <f>IF(N442="základní",J442,0)</f>
        <v>0</v>
      </c>
      <c r="BF442" s="220">
        <f>IF(N442="snížená",J442,0)</f>
        <v>0</v>
      </c>
      <c r="BG442" s="220">
        <f>IF(N442="zákl. přenesená",J442,0)</f>
        <v>0</v>
      </c>
      <c r="BH442" s="220">
        <f>IF(N442="sníž. přenesená",J442,0)</f>
        <v>0</v>
      </c>
      <c r="BI442" s="220">
        <f>IF(N442="nulová",J442,0)</f>
        <v>0</v>
      </c>
      <c r="BJ442" s="20" t="s">
        <v>137</v>
      </c>
      <c r="BK442" s="220">
        <f>ROUND(I442*H442,2)</f>
        <v>0</v>
      </c>
      <c r="BL442" s="20" t="s">
        <v>560</v>
      </c>
      <c r="BM442" s="219" t="s">
        <v>574</v>
      </c>
    </row>
    <row r="443" spans="1:47" s="2" customFormat="1" ht="12">
      <c r="A443" s="42"/>
      <c r="B443" s="43"/>
      <c r="C443" s="44"/>
      <c r="D443" s="221" t="s">
        <v>139</v>
      </c>
      <c r="E443" s="44"/>
      <c r="F443" s="222" t="s">
        <v>573</v>
      </c>
      <c r="G443" s="44"/>
      <c r="H443" s="44"/>
      <c r="I443" s="223"/>
      <c r="J443" s="44"/>
      <c r="K443" s="44"/>
      <c r="L443" s="48"/>
      <c r="M443" s="224"/>
      <c r="N443" s="225"/>
      <c r="O443" s="88"/>
      <c r="P443" s="88"/>
      <c r="Q443" s="88"/>
      <c r="R443" s="88"/>
      <c r="S443" s="88"/>
      <c r="T443" s="89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T443" s="20" t="s">
        <v>139</v>
      </c>
      <c r="AU443" s="20" t="s">
        <v>137</v>
      </c>
    </row>
    <row r="444" spans="1:47" s="2" customFormat="1" ht="12">
      <c r="A444" s="42"/>
      <c r="B444" s="43"/>
      <c r="C444" s="44"/>
      <c r="D444" s="226" t="s">
        <v>141</v>
      </c>
      <c r="E444" s="44"/>
      <c r="F444" s="227" t="s">
        <v>575</v>
      </c>
      <c r="G444" s="44"/>
      <c r="H444" s="44"/>
      <c r="I444" s="223"/>
      <c r="J444" s="44"/>
      <c r="K444" s="44"/>
      <c r="L444" s="48"/>
      <c r="M444" s="224"/>
      <c r="N444" s="225"/>
      <c r="O444" s="88"/>
      <c r="P444" s="88"/>
      <c r="Q444" s="88"/>
      <c r="R444" s="88"/>
      <c r="S444" s="88"/>
      <c r="T444" s="89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T444" s="20" t="s">
        <v>141</v>
      </c>
      <c r="AU444" s="20" t="s">
        <v>137</v>
      </c>
    </row>
    <row r="445" spans="1:63" s="12" customFormat="1" ht="22.8" customHeight="1">
      <c r="A445" s="12"/>
      <c r="B445" s="192"/>
      <c r="C445" s="193"/>
      <c r="D445" s="194" t="s">
        <v>76</v>
      </c>
      <c r="E445" s="206" t="s">
        <v>576</v>
      </c>
      <c r="F445" s="206" t="s">
        <v>577</v>
      </c>
      <c r="G445" s="193"/>
      <c r="H445" s="193"/>
      <c r="I445" s="196"/>
      <c r="J445" s="207">
        <f>BK445</f>
        <v>0</v>
      </c>
      <c r="K445" s="193"/>
      <c r="L445" s="198"/>
      <c r="M445" s="199"/>
      <c r="N445" s="200"/>
      <c r="O445" s="200"/>
      <c r="P445" s="201">
        <f>SUM(P446:P448)</f>
        <v>0</v>
      </c>
      <c r="Q445" s="200"/>
      <c r="R445" s="201">
        <f>SUM(R446:R448)</f>
        <v>0</v>
      </c>
      <c r="S445" s="200"/>
      <c r="T445" s="202">
        <f>SUM(T446:T448)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03" t="s">
        <v>172</v>
      </c>
      <c r="AT445" s="204" t="s">
        <v>76</v>
      </c>
      <c r="AU445" s="204" t="s">
        <v>85</v>
      </c>
      <c r="AY445" s="203" t="s">
        <v>128</v>
      </c>
      <c r="BK445" s="205">
        <f>SUM(BK446:BK448)</f>
        <v>0</v>
      </c>
    </row>
    <row r="446" spans="1:65" s="2" customFormat="1" ht="16.5" customHeight="1">
      <c r="A446" s="42"/>
      <c r="B446" s="43"/>
      <c r="C446" s="208" t="s">
        <v>578</v>
      </c>
      <c r="D446" s="208" t="s">
        <v>131</v>
      </c>
      <c r="E446" s="209" t="s">
        <v>579</v>
      </c>
      <c r="F446" s="210" t="s">
        <v>577</v>
      </c>
      <c r="G446" s="211" t="s">
        <v>385</v>
      </c>
      <c r="H446" s="271"/>
      <c r="I446" s="213"/>
      <c r="J446" s="214">
        <f>ROUND(I446*H446,2)</f>
        <v>0</v>
      </c>
      <c r="K446" s="210" t="s">
        <v>135</v>
      </c>
      <c r="L446" s="48"/>
      <c r="M446" s="215" t="s">
        <v>32</v>
      </c>
      <c r="N446" s="216" t="s">
        <v>49</v>
      </c>
      <c r="O446" s="88"/>
      <c r="P446" s="217">
        <f>O446*H446</f>
        <v>0</v>
      </c>
      <c r="Q446" s="217">
        <v>0</v>
      </c>
      <c r="R446" s="217">
        <f>Q446*H446</f>
        <v>0</v>
      </c>
      <c r="S446" s="217">
        <v>0</v>
      </c>
      <c r="T446" s="218">
        <f>S446*H446</f>
        <v>0</v>
      </c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R446" s="219" t="s">
        <v>560</v>
      </c>
      <c r="AT446" s="219" t="s">
        <v>131</v>
      </c>
      <c r="AU446" s="219" t="s">
        <v>137</v>
      </c>
      <c r="AY446" s="20" t="s">
        <v>128</v>
      </c>
      <c r="BE446" s="220">
        <f>IF(N446="základní",J446,0)</f>
        <v>0</v>
      </c>
      <c r="BF446" s="220">
        <f>IF(N446="snížená",J446,0)</f>
        <v>0</v>
      </c>
      <c r="BG446" s="220">
        <f>IF(N446="zákl. přenesená",J446,0)</f>
        <v>0</v>
      </c>
      <c r="BH446" s="220">
        <f>IF(N446="sníž. přenesená",J446,0)</f>
        <v>0</v>
      </c>
      <c r="BI446" s="220">
        <f>IF(N446="nulová",J446,0)</f>
        <v>0</v>
      </c>
      <c r="BJ446" s="20" t="s">
        <v>137</v>
      </c>
      <c r="BK446" s="220">
        <f>ROUND(I446*H446,2)</f>
        <v>0</v>
      </c>
      <c r="BL446" s="20" t="s">
        <v>560</v>
      </c>
      <c r="BM446" s="219" t="s">
        <v>580</v>
      </c>
    </row>
    <row r="447" spans="1:47" s="2" customFormat="1" ht="12">
      <c r="A447" s="42"/>
      <c r="B447" s="43"/>
      <c r="C447" s="44"/>
      <c r="D447" s="221" t="s">
        <v>139</v>
      </c>
      <c r="E447" s="44"/>
      <c r="F447" s="222" t="s">
        <v>577</v>
      </c>
      <c r="G447" s="44"/>
      <c r="H447" s="44"/>
      <c r="I447" s="223"/>
      <c r="J447" s="44"/>
      <c r="K447" s="44"/>
      <c r="L447" s="48"/>
      <c r="M447" s="224"/>
      <c r="N447" s="225"/>
      <c r="O447" s="88"/>
      <c r="P447" s="88"/>
      <c r="Q447" s="88"/>
      <c r="R447" s="88"/>
      <c r="S447" s="88"/>
      <c r="T447" s="89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T447" s="20" t="s">
        <v>139</v>
      </c>
      <c r="AU447" s="20" t="s">
        <v>137</v>
      </c>
    </row>
    <row r="448" spans="1:47" s="2" customFormat="1" ht="12">
      <c r="A448" s="42"/>
      <c r="B448" s="43"/>
      <c r="C448" s="44"/>
      <c r="D448" s="226" t="s">
        <v>141</v>
      </c>
      <c r="E448" s="44"/>
      <c r="F448" s="227" t="s">
        <v>581</v>
      </c>
      <c r="G448" s="44"/>
      <c r="H448" s="44"/>
      <c r="I448" s="223"/>
      <c r="J448" s="44"/>
      <c r="K448" s="44"/>
      <c r="L448" s="48"/>
      <c r="M448" s="224"/>
      <c r="N448" s="225"/>
      <c r="O448" s="88"/>
      <c r="P448" s="88"/>
      <c r="Q448" s="88"/>
      <c r="R448" s="88"/>
      <c r="S448" s="88"/>
      <c r="T448" s="89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T448" s="20" t="s">
        <v>141</v>
      </c>
      <c r="AU448" s="20" t="s">
        <v>137</v>
      </c>
    </row>
    <row r="449" spans="1:63" s="12" customFormat="1" ht="22.8" customHeight="1">
      <c r="A449" s="12"/>
      <c r="B449" s="192"/>
      <c r="C449" s="193"/>
      <c r="D449" s="194" t="s">
        <v>76</v>
      </c>
      <c r="E449" s="206" t="s">
        <v>582</v>
      </c>
      <c r="F449" s="206" t="s">
        <v>583</v>
      </c>
      <c r="G449" s="193"/>
      <c r="H449" s="193"/>
      <c r="I449" s="196"/>
      <c r="J449" s="207">
        <f>BK449</f>
        <v>0</v>
      </c>
      <c r="K449" s="193"/>
      <c r="L449" s="198"/>
      <c r="M449" s="199"/>
      <c r="N449" s="200"/>
      <c r="O449" s="200"/>
      <c r="P449" s="201">
        <f>SUM(P450:P452)</f>
        <v>0</v>
      </c>
      <c r="Q449" s="200"/>
      <c r="R449" s="201">
        <f>SUM(R450:R452)</f>
        <v>0</v>
      </c>
      <c r="S449" s="200"/>
      <c r="T449" s="202">
        <f>SUM(T450:T452)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03" t="s">
        <v>172</v>
      </c>
      <c r="AT449" s="204" t="s">
        <v>76</v>
      </c>
      <c r="AU449" s="204" t="s">
        <v>85</v>
      </c>
      <c r="AY449" s="203" t="s">
        <v>128</v>
      </c>
      <c r="BK449" s="205">
        <f>SUM(BK450:BK452)</f>
        <v>0</v>
      </c>
    </row>
    <row r="450" spans="1:65" s="2" customFormat="1" ht="16.5" customHeight="1">
      <c r="A450" s="42"/>
      <c r="B450" s="43"/>
      <c r="C450" s="208" t="s">
        <v>584</v>
      </c>
      <c r="D450" s="208" t="s">
        <v>131</v>
      </c>
      <c r="E450" s="209" t="s">
        <v>585</v>
      </c>
      <c r="F450" s="210" t="s">
        <v>586</v>
      </c>
      <c r="G450" s="211" t="s">
        <v>385</v>
      </c>
      <c r="H450" s="271"/>
      <c r="I450" s="213"/>
      <c r="J450" s="214">
        <f>ROUND(I450*H450,2)</f>
        <v>0</v>
      </c>
      <c r="K450" s="210" t="s">
        <v>135</v>
      </c>
      <c r="L450" s="48"/>
      <c r="M450" s="215" t="s">
        <v>32</v>
      </c>
      <c r="N450" s="216" t="s">
        <v>49</v>
      </c>
      <c r="O450" s="88"/>
      <c r="P450" s="217">
        <f>O450*H450</f>
        <v>0</v>
      </c>
      <c r="Q450" s="217">
        <v>0</v>
      </c>
      <c r="R450" s="217">
        <f>Q450*H450</f>
        <v>0</v>
      </c>
      <c r="S450" s="217">
        <v>0</v>
      </c>
      <c r="T450" s="218">
        <f>S450*H450</f>
        <v>0</v>
      </c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R450" s="219" t="s">
        <v>560</v>
      </c>
      <c r="AT450" s="219" t="s">
        <v>131</v>
      </c>
      <c r="AU450" s="219" t="s">
        <v>137</v>
      </c>
      <c r="AY450" s="20" t="s">
        <v>128</v>
      </c>
      <c r="BE450" s="220">
        <f>IF(N450="základní",J450,0)</f>
        <v>0</v>
      </c>
      <c r="BF450" s="220">
        <f>IF(N450="snížená",J450,0)</f>
        <v>0</v>
      </c>
      <c r="BG450" s="220">
        <f>IF(N450="zákl. přenesená",J450,0)</f>
        <v>0</v>
      </c>
      <c r="BH450" s="220">
        <f>IF(N450="sníž. přenesená",J450,0)</f>
        <v>0</v>
      </c>
      <c r="BI450" s="220">
        <f>IF(N450="nulová",J450,0)</f>
        <v>0</v>
      </c>
      <c r="BJ450" s="20" t="s">
        <v>137</v>
      </c>
      <c r="BK450" s="220">
        <f>ROUND(I450*H450,2)</f>
        <v>0</v>
      </c>
      <c r="BL450" s="20" t="s">
        <v>560</v>
      </c>
      <c r="BM450" s="219" t="s">
        <v>587</v>
      </c>
    </row>
    <row r="451" spans="1:47" s="2" customFormat="1" ht="12">
      <c r="A451" s="42"/>
      <c r="B451" s="43"/>
      <c r="C451" s="44"/>
      <c r="D451" s="221" t="s">
        <v>139</v>
      </c>
      <c r="E451" s="44"/>
      <c r="F451" s="222" t="s">
        <v>586</v>
      </c>
      <c r="G451" s="44"/>
      <c r="H451" s="44"/>
      <c r="I451" s="223"/>
      <c r="J451" s="44"/>
      <c r="K451" s="44"/>
      <c r="L451" s="48"/>
      <c r="M451" s="224"/>
      <c r="N451" s="225"/>
      <c r="O451" s="88"/>
      <c r="P451" s="88"/>
      <c r="Q451" s="88"/>
      <c r="R451" s="88"/>
      <c r="S451" s="88"/>
      <c r="T451" s="89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T451" s="20" t="s">
        <v>139</v>
      </c>
      <c r="AU451" s="20" t="s">
        <v>137</v>
      </c>
    </row>
    <row r="452" spans="1:47" s="2" customFormat="1" ht="12">
      <c r="A452" s="42"/>
      <c r="B452" s="43"/>
      <c r="C452" s="44"/>
      <c r="D452" s="226" t="s">
        <v>141</v>
      </c>
      <c r="E452" s="44"/>
      <c r="F452" s="227" t="s">
        <v>588</v>
      </c>
      <c r="G452" s="44"/>
      <c r="H452" s="44"/>
      <c r="I452" s="223"/>
      <c r="J452" s="44"/>
      <c r="K452" s="44"/>
      <c r="L452" s="48"/>
      <c r="M452" s="282"/>
      <c r="N452" s="283"/>
      <c r="O452" s="284"/>
      <c r="P452" s="284"/>
      <c r="Q452" s="284"/>
      <c r="R452" s="284"/>
      <c r="S452" s="284"/>
      <c r="T452" s="285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T452" s="20" t="s">
        <v>141</v>
      </c>
      <c r="AU452" s="20" t="s">
        <v>137</v>
      </c>
    </row>
    <row r="453" spans="1:31" s="2" customFormat="1" ht="6.95" customHeight="1">
      <c r="A453" s="42"/>
      <c r="B453" s="63"/>
      <c r="C453" s="64"/>
      <c r="D453" s="64"/>
      <c r="E453" s="64"/>
      <c r="F453" s="64"/>
      <c r="G453" s="64"/>
      <c r="H453" s="64"/>
      <c r="I453" s="64"/>
      <c r="J453" s="64"/>
      <c r="K453" s="64"/>
      <c r="L453" s="48"/>
      <c r="M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</row>
  </sheetData>
  <sheetProtection password="CC35" sheet="1" objects="1" scenarios="1" formatColumns="0" formatRows="0" autoFilter="0"/>
  <autoFilter ref="C94:K452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100" r:id="rId1" display="https://podminky.urs.cz/item/CS_URS_2024_01/622131100"/>
    <hyperlink ref="F106" r:id="rId2" display="https://podminky.urs.cz/item/CS_URS_2024_01/622311121"/>
    <hyperlink ref="F112" r:id="rId3" display="https://podminky.urs.cz/item/CS_URS_2024_01/622311191"/>
    <hyperlink ref="F118" r:id="rId4" display="https://podminky.urs.cz/item/CS_URS_2024_01/622325652"/>
    <hyperlink ref="F130" r:id="rId5" display="https://podminky.urs.cz/item/CS_URS_2024_01/629135101"/>
    <hyperlink ref="F135" r:id="rId6" display="https://podminky.urs.cz/item/CS_URS_2024_01/629135102"/>
    <hyperlink ref="F140" r:id="rId7" display="https://podminky.urs.cz/item/CS_URS_2024_01/629991011"/>
    <hyperlink ref="F149" r:id="rId8" display="https://podminky.urs.cz/item/CS_URS_2024_01/629995101"/>
    <hyperlink ref="F154" r:id="rId9" display="https://podminky.urs.cz/item/CS_URS_2024_01/629995213"/>
    <hyperlink ref="F159" r:id="rId10" display="https://podminky.urs.cz/item/CS_URS_2024_01/629999001"/>
    <hyperlink ref="F171" r:id="rId11" display="https://podminky.urs.cz/item/CS_URS_2024_01/629999042"/>
    <hyperlink ref="F185" r:id="rId12" display="https://podminky.urs.cz/item/CS_URS_2024_01/941221112"/>
    <hyperlink ref="F190" r:id="rId13" display="https://podminky.urs.cz/item/CS_URS_2024_01/941221211"/>
    <hyperlink ref="F196" r:id="rId14" display="https://podminky.urs.cz/item/CS_URS_2024_01/941221812"/>
    <hyperlink ref="F201" r:id="rId15" display="https://podminky.urs.cz/item/CS_URS_2024_01/944511111"/>
    <hyperlink ref="F206" r:id="rId16" display="https://podminky.urs.cz/item/CS_URS_2024_01/944511211"/>
    <hyperlink ref="F212" r:id="rId17" display="https://podminky.urs.cz/item/CS_URS_2024_01/944511811"/>
    <hyperlink ref="F217" r:id="rId18" display="https://podminky.urs.cz/item/CS_URS_2024_01/944711113"/>
    <hyperlink ref="F220" r:id="rId19" display="https://podminky.urs.cz/item/CS_URS_2024_01/944711213"/>
    <hyperlink ref="F225" r:id="rId20" display="https://podminky.urs.cz/item/CS_URS_2024_01/944711813"/>
    <hyperlink ref="F228" r:id="rId21" display="https://podminky.urs.cz/item/CS_URS_2024_01/949521112"/>
    <hyperlink ref="F232" r:id="rId22" display="https://podminky.urs.cz/item/CS_URS_2024_01/949521212"/>
    <hyperlink ref="F236" r:id="rId23" display="https://podminky.urs.cz/item/CS_URS_2024_01/949521812"/>
    <hyperlink ref="F239" r:id="rId24" display="https://podminky.urs.cz/item/CS_URS_2024_01/952902121"/>
    <hyperlink ref="F243" r:id="rId25" display="https://podminky.urs.cz/item/CS_URS_2024_01/952902131"/>
    <hyperlink ref="F247" r:id="rId26" display="https://podminky.urs.cz/item/CS_URS_2024_01/978019331"/>
    <hyperlink ref="F253" r:id="rId27" display="https://podminky.urs.cz/item/CS_URS_2024_01/997013215"/>
    <hyperlink ref="F256" r:id="rId28" display="https://podminky.urs.cz/item/CS_URS_2024_01/997013509"/>
    <hyperlink ref="F260" r:id="rId29" display="https://podminky.urs.cz/item/CS_URS_2024_01/997013511"/>
    <hyperlink ref="F263" r:id="rId30" display="https://podminky.urs.cz/item/CS_URS_2024_01/997013631"/>
    <hyperlink ref="F267" r:id="rId31" display="https://podminky.urs.cz/item/CS_URS_2024_01/998018003"/>
    <hyperlink ref="F272" r:id="rId32" display="https://podminky.urs.cz/item/CS_URS_2024_01/764002851"/>
    <hyperlink ref="F276" r:id="rId33" display="https://podminky.urs.cz/item/CS_URS_2024_01/764002861"/>
    <hyperlink ref="F281" r:id="rId34" display="https://podminky.urs.cz/item/CS_URS_2024_01/764216605"/>
    <hyperlink ref="F284" r:id="rId35" display="https://podminky.urs.cz/item/CS_URS_2024_01/764218604"/>
    <hyperlink ref="F287" r:id="rId36" display="https://podminky.urs.cz/item/CS_URS_2024_01/998764203"/>
    <hyperlink ref="F291" r:id="rId37" display="https://podminky.urs.cz/item/CS_URS_2024_01/782131973"/>
    <hyperlink ref="F301" r:id="rId38" display="https://podminky.urs.cz/item/CS_URS_2024_01/782231811"/>
    <hyperlink ref="F309" r:id="rId39" display="https://podminky.urs.cz/item/CS_URS_2024_01/782991911"/>
    <hyperlink ref="F317" r:id="rId40" display="https://podminky.urs.cz/item/CS_URS_2024_01/782994913"/>
    <hyperlink ref="F325" r:id="rId41" display="https://podminky.urs.cz/item/CS_URS_2024_01/782994914"/>
    <hyperlink ref="F333" r:id="rId42" display="https://podminky.urs.cz/item/CS_URS_2024_01/782994915"/>
    <hyperlink ref="F341" r:id="rId43" display="https://podminky.urs.cz/item/CS_URS_2024_01/782994921"/>
    <hyperlink ref="F349" r:id="rId44" display="https://podminky.urs.cz/item/CS_URS_2024_01/782994922"/>
    <hyperlink ref="F357" r:id="rId45" display="https://podminky.urs.cz/item/CS_URS_2024_01/782994923"/>
    <hyperlink ref="F365" r:id="rId46" display="https://podminky.urs.cz/item/CS_URS_2024_01/998782201"/>
    <hyperlink ref="F369" r:id="rId47" display="https://podminky.urs.cz/item/CS_URS_2024_01/783401303"/>
    <hyperlink ref="F373" r:id="rId48" display="https://podminky.urs.cz/item/CS_URS_2024_01/783401313"/>
    <hyperlink ref="F377" r:id="rId49" display="https://podminky.urs.cz/item/CS_URS_2024_01/783401401"/>
    <hyperlink ref="F381" r:id="rId50" display="https://podminky.urs.cz/item/CS_URS_2024_01/783406801"/>
    <hyperlink ref="F385" r:id="rId51" display="https://podminky.urs.cz/item/CS_URS_2024_01/783406811"/>
    <hyperlink ref="F389" r:id="rId52" display="https://podminky.urs.cz/item/CS_URS_2024_01/783414101"/>
    <hyperlink ref="F393" r:id="rId53" display="https://podminky.urs.cz/item/CS_URS_2024_01/783414201"/>
    <hyperlink ref="F397" r:id="rId54" display="https://podminky.urs.cz/item/CS_URS_2024_01/783415101"/>
    <hyperlink ref="F401" r:id="rId55" display="https://podminky.urs.cz/item/CS_URS_2024_01/783417101"/>
    <hyperlink ref="F405" r:id="rId56" display="https://podminky.urs.cz/item/CS_URS_2024_01/783801203"/>
    <hyperlink ref="F410" r:id="rId57" display="https://podminky.urs.cz/item/CS_URS_2024_01/783823187"/>
    <hyperlink ref="F415" r:id="rId58" display="https://podminky.urs.cz/item/CS_URS_2024_01/783827487"/>
    <hyperlink ref="F420" r:id="rId59" display="https://podminky.urs.cz/item/CS_URS_2024_01/783897603"/>
    <hyperlink ref="F425" r:id="rId60" display="https://podminky.urs.cz/item/CS_URS_2024_01/783897619"/>
    <hyperlink ref="F431" r:id="rId61" display="https://podminky.urs.cz/item/CS_URS_2024_01/HZS1291"/>
    <hyperlink ref="F436" r:id="rId62" display="https://podminky.urs.cz/item/CS_URS_2024_01/020001000"/>
    <hyperlink ref="F440" r:id="rId63" display="https://podminky.urs.cz/item/CS_URS_2024_01/030001000"/>
    <hyperlink ref="F444" r:id="rId64" display="https://podminky.urs.cz/item/CS_URS_2024_01/045002000"/>
    <hyperlink ref="F448" r:id="rId65" display="https://podminky.urs.cz/item/CS_URS_2024_01/070001000"/>
    <hyperlink ref="F452" r:id="rId66" display="https://podminky.urs.cz/item/CS_URS_2024_01/09140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89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3"/>
      <c r="AT3" s="20" t="s">
        <v>85</v>
      </c>
    </row>
    <row r="4" spans="2:46" s="1" customFormat="1" ht="24.95" customHeight="1">
      <c r="B4" s="23"/>
      <c r="D4" s="134" t="s">
        <v>90</v>
      </c>
      <c r="L4" s="23"/>
      <c r="M4" s="135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6" t="s">
        <v>16</v>
      </c>
      <c r="L6" s="23"/>
    </row>
    <row r="7" spans="2:12" s="1" customFormat="1" ht="16.5" customHeight="1">
      <c r="B7" s="23"/>
      <c r="E7" s="137" t="str">
        <f>'Rekapitulace stavby'!K6</f>
        <v>Obnova fasády – Václavská ul. 122, Klatovy - 2 - Váslavská</v>
      </c>
      <c r="F7" s="136"/>
      <c r="G7" s="136"/>
      <c r="H7" s="136"/>
      <c r="L7" s="23"/>
    </row>
    <row r="8" spans="1:31" s="2" customFormat="1" ht="12" customHeight="1">
      <c r="A8" s="42"/>
      <c r="B8" s="48"/>
      <c r="C8" s="42"/>
      <c r="D8" s="136" t="s">
        <v>91</v>
      </c>
      <c r="E8" s="42"/>
      <c r="F8" s="42"/>
      <c r="G8" s="42"/>
      <c r="H8" s="42"/>
      <c r="I8" s="42"/>
      <c r="J8" s="42"/>
      <c r="K8" s="42"/>
      <c r="L8" s="138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6.5" customHeight="1">
      <c r="A9" s="42"/>
      <c r="B9" s="48"/>
      <c r="C9" s="42"/>
      <c r="D9" s="42"/>
      <c r="E9" s="139" t="s">
        <v>589</v>
      </c>
      <c r="F9" s="42"/>
      <c r="G9" s="42"/>
      <c r="H9" s="42"/>
      <c r="I9" s="42"/>
      <c r="J9" s="42"/>
      <c r="K9" s="42"/>
      <c r="L9" s="138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>
      <c r="A10" s="42"/>
      <c r="B10" s="48"/>
      <c r="C10" s="42"/>
      <c r="D10" s="42"/>
      <c r="E10" s="42"/>
      <c r="F10" s="42"/>
      <c r="G10" s="42"/>
      <c r="H10" s="42"/>
      <c r="I10" s="42"/>
      <c r="J10" s="42"/>
      <c r="K10" s="42"/>
      <c r="L10" s="138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2" customHeight="1">
      <c r="A11" s="42"/>
      <c r="B11" s="48"/>
      <c r="C11" s="42"/>
      <c r="D11" s="136" t="s">
        <v>18</v>
      </c>
      <c r="E11" s="42"/>
      <c r="F11" s="140" t="s">
        <v>19</v>
      </c>
      <c r="G11" s="42"/>
      <c r="H11" s="42"/>
      <c r="I11" s="136" t="s">
        <v>20</v>
      </c>
      <c r="J11" s="140" t="s">
        <v>32</v>
      </c>
      <c r="K11" s="42"/>
      <c r="L11" s="138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8"/>
      <c r="C12" s="42"/>
      <c r="D12" s="136" t="s">
        <v>22</v>
      </c>
      <c r="E12" s="42"/>
      <c r="F12" s="140" t="s">
        <v>23</v>
      </c>
      <c r="G12" s="42"/>
      <c r="H12" s="42"/>
      <c r="I12" s="136" t="s">
        <v>24</v>
      </c>
      <c r="J12" s="141" t="str">
        <f>'Rekapitulace stavby'!AN8</f>
        <v>12. 3. 2024</v>
      </c>
      <c r="K12" s="42"/>
      <c r="L12" s="138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0.8" customHeight="1">
      <c r="A13" s="42"/>
      <c r="B13" s="48"/>
      <c r="C13" s="42"/>
      <c r="D13" s="42"/>
      <c r="E13" s="42"/>
      <c r="F13" s="42"/>
      <c r="G13" s="42"/>
      <c r="H13" s="42"/>
      <c r="I13" s="42"/>
      <c r="J13" s="42"/>
      <c r="K13" s="42"/>
      <c r="L13" s="138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12" customHeight="1">
      <c r="A14" s="42"/>
      <c r="B14" s="48"/>
      <c r="C14" s="42"/>
      <c r="D14" s="136" t="s">
        <v>30</v>
      </c>
      <c r="E14" s="42"/>
      <c r="F14" s="42"/>
      <c r="G14" s="42"/>
      <c r="H14" s="42"/>
      <c r="I14" s="136" t="s">
        <v>31</v>
      </c>
      <c r="J14" s="140" t="str">
        <f>IF('Rekapitulace stavby'!AN10="","",'Rekapitulace stavby'!AN10)</f>
        <v/>
      </c>
      <c r="K14" s="42"/>
      <c r="L14" s="138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8" customHeight="1">
      <c r="A15" s="42"/>
      <c r="B15" s="48"/>
      <c r="C15" s="42"/>
      <c r="D15" s="42"/>
      <c r="E15" s="140" t="str">
        <f>IF('Rekapitulace stavby'!E11="","",'Rekapitulace stavby'!E11)</f>
        <v xml:space="preserve"> </v>
      </c>
      <c r="F15" s="42"/>
      <c r="G15" s="42"/>
      <c r="H15" s="42"/>
      <c r="I15" s="136" t="s">
        <v>34</v>
      </c>
      <c r="J15" s="140" t="str">
        <f>IF('Rekapitulace stavby'!AN11="","",'Rekapitulace stavby'!AN11)</f>
        <v/>
      </c>
      <c r="K15" s="42"/>
      <c r="L15" s="138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6.95" customHeight="1">
      <c r="A16" s="42"/>
      <c r="B16" s="48"/>
      <c r="C16" s="42"/>
      <c r="D16" s="42"/>
      <c r="E16" s="42"/>
      <c r="F16" s="42"/>
      <c r="G16" s="42"/>
      <c r="H16" s="42"/>
      <c r="I16" s="42"/>
      <c r="J16" s="42"/>
      <c r="K16" s="42"/>
      <c r="L16" s="138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12" customHeight="1">
      <c r="A17" s="42"/>
      <c r="B17" s="48"/>
      <c r="C17" s="42"/>
      <c r="D17" s="136" t="s">
        <v>35</v>
      </c>
      <c r="E17" s="42"/>
      <c r="F17" s="42"/>
      <c r="G17" s="42"/>
      <c r="H17" s="42"/>
      <c r="I17" s="136" t="s">
        <v>31</v>
      </c>
      <c r="J17" s="36" t="str">
        <f>'Rekapitulace stavby'!AN13</f>
        <v>Vyplň údaj</v>
      </c>
      <c r="K17" s="42"/>
      <c r="L17" s="138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8" customHeight="1">
      <c r="A18" s="42"/>
      <c r="B18" s="48"/>
      <c r="C18" s="42"/>
      <c r="D18" s="42"/>
      <c r="E18" s="36" t="str">
        <f>'Rekapitulace stavby'!E14</f>
        <v>Vyplň údaj</v>
      </c>
      <c r="F18" s="140"/>
      <c r="G18" s="140"/>
      <c r="H18" s="140"/>
      <c r="I18" s="136" t="s">
        <v>34</v>
      </c>
      <c r="J18" s="36" t="str">
        <f>'Rekapitulace stavby'!AN14</f>
        <v>Vyplň údaj</v>
      </c>
      <c r="K18" s="42"/>
      <c r="L18" s="138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6.95" customHeight="1">
      <c r="A19" s="42"/>
      <c r="B19" s="48"/>
      <c r="C19" s="42"/>
      <c r="D19" s="42"/>
      <c r="E19" s="42"/>
      <c r="F19" s="42"/>
      <c r="G19" s="42"/>
      <c r="H19" s="42"/>
      <c r="I19" s="42"/>
      <c r="J19" s="42"/>
      <c r="K19" s="42"/>
      <c r="L19" s="138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12" customHeight="1">
      <c r="A20" s="42"/>
      <c r="B20" s="48"/>
      <c r="C20" s="42"/>
      <c r="D20" s="136" t="s">
        <v>37</v>
      </c>
      <c r="E20" s="42"/>
      <c r="F20" s="42"/>
      <c r="G20" s="42"/>
      <c r="H20" s="42"/>
      <c r="I20" s="136" t="s">
        <v>31</v>
      </c>
      <c r="J20" s="140" t="s">
        <v>32</v>
      </c>
      <c r="K20" s="42"/>
      <c r="L20" s="138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8" customHeight="1">
      <c r="A21" s="42"/>
      <c r="B21" s="48"/>
      <c r="C21" s="42"/>
      <c r="D21" s="42"/>
      <c r="E21" s="140" t="s">
        <v>38</v>
      </c>
      <c r="F21" s="42"/>
      <c r="G21" s="42"/>
      <c r="H21" s="42"/>
      <c r="I21" s="136" t="s">
        <v>34</v>
      </c>
      <c r="J21" s="140" t="s">
        <v>32</v>
      </c>
      <c r="K21" s="42"/>
      <c r="L21" s="138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6.95" customHeight="1">
      <c r="A22" s="42"/>
      <c r="B22" s="48"/>
      <c r="C22" s="42"/>
      <c r="D22" s="42"/>
      <c r="E22" s="42"/>
      <c r="F22" s="42"/>
      <c r="G22" s="42"/>
      <c r="H22" s="42"/>
      <c r="I22" s="42"/>
      <c r="J22" s="42"/>
      <c r="K22" s="42"/>
      <c r="L22" s="138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12" customHeight="1">
      <c r="A23" s="42"/>
      <c r="B23" s="48"/>
      <c r="C23" s="42"/>
      <c r="D23" s="136" t="s">
        <v>40</v>
      </c>
      <c r="E23" s="42"/>
      <c r="F23" s="42"/>
      <c r="G23" s="42"/>
      <c r="H23" s="42"/>
      <c r="I23" s="136" t="s">
        <v>31</v>
      </c>
      <c r="J23" s="140" t="str">
        <f>IF('Rekapitulace stavby'!AN19="","",'Rekapitulace stavby'!AN19)</f>
        <v/>
      </c>
      <c r="K23" s="42"/>
      <c r="L23" s="138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8" customHeight="1">
      <c r="A24" s="42"/>
      <c r="B24" s="48"/>
      <c r="C24" s="42"/>
      <c r="D24" s="42"/>
      <c r="E24" s="140" t="str">
        <f>IF('Rekapitulace stavby'!E20="","",'Rekapitulace stavby'!E20)</f>
        <v xml:space="preserve"> </v>
      </c>
      <c r="F24" s="42"/>
      <c r="G24" s="42"/>
      <c r="H24" s="42"/>
      <c r="I24" s="136" t="s">
        <v>34</v>
      </c>
      <c r="J24" s="140" t="str">
        <f>IF('Rekapitulace stavby'!AN20="","",'Rekapitulace stavby'!AN20)</f>
        <v/>
      </c>
      <c r="K24" s="42"/>
      <c r="L24" s="138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2" customFormat="1" ht="6.95" customHeight="1">
      <c r="A25" s="42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138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2" customFormat="1" ht="12" customHeight="1">
      <c r="A26" s="42"/>
      <c r="B26" s="48"/>
      <c r="C26" s="42"/>
      <c r="D26" s="136" t="s">
        <v>41</v>
      </c>
      <c r="E26" s="42"/>
      <c r="F26" s="42"/>
      <c r="G26" s="42"/>
      <c r="H26" s="42"/>
      <c r="I26" s="42"/>
      <c r="J26" s="42"/>
      <c r="K26" s="42"/>
      <c r="L26" s="138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8" customFormat="1" ht="47.25" customHeight="1">
      <c r="A27" s="142"/>
      <c r="B27" s="143"/>
      <c r="C27" s="142"/>
      <c r="D27" s="142"/>
      <c r="E27" s="144" t="s">
        <v>42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42"/>
      <c r="B28" s="48"/>
      <c r="C28" s="42"/>
      <c r="D28" s="42"/>
      <c r="E28" s="42"/>
      <c r="F28" s="42"/>
      <c r="G28" s="42"/>
      <c r="H28" s="42"/>
      <c r="I28" s="42"/>
      <c r="J28" s="42"/>
      <c r="K28" s="42"/>
      <c r="L28" s="138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6.95" customHeight="1">
      <c r="A29" s="42"/>
      <c r="B29" s="48"/>
      <c r="C29" s="42"/>
      <c r="D29" s="146"/>
      <c r="E29" s="146"/>
      <c r="F29" s="146"/>
      <c r="G29" s="146"/>
      <c r="H29" s="146"/>
      <c r="I29" s="146"/>
      <c r="J29" s="146"/>
      <c r="K29" s="146"/>
      <c r="L29" s="138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25.4" customHeight="1">
      <c r="A30" s="42"/>
      <c r="B30" s="48"/>
      <c r="C30" s="42"/>
      <c r="D30" s="147" t="s">
        <v>43</v>
      </c>
      <c r="E30" s="42"/>
      <c r="F30" s="42"/>
      <c r="G30" s="42"/>
      <c r="H30" s="42"/>
      <c r="I30" s="42"/>
      <c r="J30" s="148">
        <f>ROUND(J97,2)</f>
        <v>0</v>
      </c>
      <c r="K30" s="42"/>
      <c r="L30" s="138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6.95" customHeight="1">
      <c r="A31" s="42"/>
      <c r="B31" s="48"/>
      <c r="C31" s="42"/>
      <c r="D31" s="146"/>
      <c r="E31" s="146"/>
      <c r="F31" s="146"/>
      <c r="G31" s="146"/>
      <c r="H31" s="146"/>
      <c r="I31" s="146"/>
      <c r="J31" s="146"/>
      <c r="K31" s="146"/>
      <c r="L31" s="138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14.4" customHeight="1">
      <c r="A32" s="42"/>
      <c r="B32" s="48"/>
      <c r="C32" s="42"/>
      <c r="D32" s="42"/>
      <c r="E32" s="42"/>
      <c r="F32" s="149" t="s">
        <v>45</v>
      </c>
      <c r="G32" s="42"/>
      <c r="H32" s="42"/>
      <c r="I32" s="149" t="s">
        <v>44</v>
      </c>
      <c r="J32" s="149" t="s">
        <v>46</v>
      </c>
      <c r="K32" s="42"/>
      <c r="L32" s="138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14.4" customHeight="1">
      <c r="A33" s="42"/>
      <c r="B33" s="48"/>
      <c r="C33" s="42"/>
      <c r="D33" s="150" t="s">
        <v>47</v>
      </c>
      <c r="E33" s="136" t="s">
        <v>48</v>
      </c>
      <c r="F33" s="151">
        <f>ROUND((SUM(BE97:BE495)),2)</f>
        <v>0</v>
      </c>
      <c r="G33" s="42"/>
      <c r="H33" s="42"/>
      <c r="I33" s="152">
        <v>0.21</v>
      </c>
      <c r="J33" s="151">
        <f>ROUND(((SUM(BE97:BE495))*I33),2)</f>
        <v>0</v>
      </c>
      <c r="K33" s="42"/>
      <c r="L33" s="138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8"/>
      <c r="C34" s="42"/>
      <c r="D34" s="42"/>
      <c r="E34" s="136" t="s">
        <v>49</v>
      </c>
      <c r="F34" s="151">
        <f>ROUND((SUM(BF97:BF495)),2)</f>
        <v>0</v>
      </c>
      <c r="G34" s="42"/>
      <c r="H34" s="42"/>
      <c r="I34" s="152">
        <v>0.12</v>
      </c>
      <c r="J34" s="151">
        <f>ROUND(((SUM(BF97:BF495))*I34),2)</f>
        <v>0</v>
      </c>
      <c r="K34" s="42"/>
      <c r="L34" s="138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 hidden="1">
      <c r="A35" s="42"/>
      <c r="B35" s="48"/>
      <c r="C35" s="42"/>
      <c r="D35" s="42"/>
      <c r="E35" s="136" t="s">
        <v>50</v>
      </c>
      <c r="F35" s="151">
        <f>ROUND((SUM(BG97:BG495)),2)</f>
        <v>0</v>
      </c>
      <c r="G35" s="42"/>
      <c r="H35" s="42"/>
      <c r="I35" s="152">
        <v>0.21</v>
      </c>
      <c r="J35" s="151">
        <f>0</f>
        <v>0</v>
      </c>
      <c r="K35" s="42"/>
      <c r="L35" s="138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 hidden="1">
      <c r="A36" s="42"/>
      <c r="B36" s="48"/>
      <c r="C36" s="42"/>
      <c r="D36" s="42"/>
      <c r="E36" s="136" t="s">
        <v>51</v>
      </c>
      <c r="F36" s="151">
        <f>ROUND((SUM(BH97:BH495)),2)</f>
        <v>0</v>
      </c>
      <c r="G36" s="42"/>
      <c r="H36" s="42"/>
      <c r="I36" s="152">
        <v>0.12</v>
      </c>
      <c r="J36" s="151">
        <f>0</f>
        <v>0</v>
      </c>
      <c r="K36" s="42"/>
      <c r="L36" s="138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8"/>
      <c r="C37" s="42"/>
      <c r="D37" s="42"/>
      <c r="E37" s="136" t="s">
        <v>52</v>
      </c>
      <c r="F37" s="151">
        <f>ROUND((SUM(BI97:BI495)),2)</f>
        <v>0</v>
      </c>
      <c r="G37" s="42"/>
      <c r="H37" s="42"/>
      <c r="I37" s="152">
        <v>0</v>
      </c>
      <c r="J37" s="151">
        <f>0</f>
        <v>0</v>
      </c>
      <c r="K37" s="42"/>
      <c r="L37" s="138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6.95" customHeight="1">
      <c r="A38" s="42"/>
      <c r="B38" s="48"/>
      <c r="C38" s="42"/>
      <c r="D38" s="42"/>
      <c r="E38" s="42"/>
      <c r="F38" s="42"/>
      <c r="G38" s="42"/>
      <c r="H38" s="42"/>
      <c r="I38" s="42"/>
      <c r="J38" s="42"/>
      <c r="K38" s="42"/>
      <c r="L38" s="138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25.4" customHeight="1">
      <c r="A39" s="42"/>
      <c r="B39" s="48"/>
      <c r="C39" s="153"/>
      <c r="D39" s="154" t="s">
        <v>53</v>
      </c>
      <c r="E39" s="155"/>
      <c r="F39" s="155"/>
      <c r="G39" s="156" t="s">
        <v>54</v>
      </c>
      <c r="H39" s="157" t="s">
        <v>55</v>
      </c>
      <c r="I39" s="155"/>
      <c r="J39" s="158">
        <f>SUM(J30:J37)</f>
        <v>0</v>
      </c>
      <c r="K39" s="159"/>
      <c r="L39" s="138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14.4" customHeight="1">
      <c r="A40" s="42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4" spans="1:31" s="2" customFormat="1" ht="6.95" customHeight="1">
      <c r="A44" s="42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s="2" customFormat="1" ht="24.95" customHeight="1">
      <c r="A45" s="42"/>
      <c r="B45" s="43"/>
      <c r="C45" s="26" t="s">
        <v>93</v>
      </c>
      <c r="D45" s="44"/>
      <c r="E45" s="44"/>
      <c r="F45" s="44"/>
      <c r="G45" s="44"/>
      <c r="H45" s="44"/>
      <c r="I45" s="44"/>
      <c r="J45" s="44"/>
      <c r="K45" s="44"/>
      <c r="L45" s="138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s="2" customFormat="1" ht="6.95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138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s="2" customFormat="1" ht="12" customHeight="1">
      <c r="A47" s="42"/>
      <c r="B47" s="43"/>
      <c r="C47" s="35" t="s">
        <v>16</v>
      </c>
      <c r="D47" s="44"/>
      <c r="E47" s="44"/>
      <c r="F47" s="44"/>
      <c r="G47" s="44"/>
      <c r="H47" s="44"/>
      <c r="I47" s="44"/>
      <c r="J47" s="44"/>
      <c r="K47" s="44"/>
      <c r="L47" s="138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s="2" customFormat="1" ht="16.5" customHeight="1">
      <c r="A48" s="42"/>
      <c r="B48" s="43"/>
      <c r="C48" s="44"/>
      <c r="D48" s="44"/>
      <c r="E48" s="164" t="str">
        <f>E7</f>
        <v>Obnova fasády – Václavská ul. 122, Klatovy - 2 - Váslavská</v>
      </c>
      <c r="F48" s="35"/>
      <c r="G48" s="35"/>
      <c r="H48" s="35"/>
      <c r="I48" s="44"/>
      <c r="J48" s="44"/>
      <c r="K48" s="44"/>
      <c r="L48" s="138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s="2" customFormat="1" ht="12" customHeight="1">
      <c r="A49" s="42"/>
      <c r="B49" s="43"/>
      <c r="C49" s="35" t="s">
        <v>91</v>
      </c>
      <c r="D49" s="44"/>
      <c r="E49" s="44"/>
      <c r="F49" s="44"/>
      <c r="G49" s="44"/>
      <c r="H49" s="44"/>
      <c r="I49" s="44"/>
      <c r="J49" s="44"/>
      <c r="K49" s="44"/>
      <c r="L49" s="138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s="2" customFormat="1" ht="16.5" customHeight="1">
      <c r="A50" s="42"/>
      <c r="B50" s="43"/>
      <c r="C50" s="44"/>
      <c r="D50" s="44"/>
      <c r="E50" s="73" t="str">
        <f>E9</f>
        <v>SO.03 - Ulice Pražská</v>
      </c>
      <c r="F50" s="44"/>
      <c r="G50" s="44"/>
      <c r="H50" s="44"/>
      <c r="I50" s="44"/>
      <c r="J50" s="44"/>
      <c r="K50" s="44"/>
      <c r="L50" s="138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s="2" customFormat="1" ht="6.95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138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s="2" customFormat="1" ht="12" customHeight="1">
      <c r="A52" s="42"/>
      <c r="B52" s="43"/>
      <c r="C52" s="35" t="s">
        <v>22</v>
      </c>
      <c r="D52" s="44"/>
      <c r="E52" s="44"/>
      <c r="F52" s="30" t="str">
        <f>F12</f>
        <v>Václavská 122</v>
      </c>
      <c r="G52" s="44"/>
      <c r="H52" s="44"/>
      <c r="I52" s="35" t="s">
        <v>24</v>
      </c>
      <c r="J52" s="76" t="str">
        <f>IF(J12="","",J12)</f>
        <v>12. 3. 2024</v>
      </c>
      <c r="K52" s="44"/>
      <c r="L52" s="138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s="2" customFormat="1" ht="6.9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138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s="2" customFormat="1" ht="25.65" customHeight="1">
      <c r="A54" s="42"/>
      <c r="B54" s="43"/>
      <c r="C54" s="35" t="s">
        <v>30</v>
      </c>
      <c r="D54" s="44"/>
      <c r="E54" s="44"/>
      <c r="F54" s="30" t="str">
        <f>E15</f>
        <v xml:space="preserve"> </v>
      </c>
      <c r="G54" s="44"/>
      <c r="H54" s="44"/>
      <c r="I54" s="35" t="s">
        <v>37</v>
      </c>
      <c r="J54" s="40" t="str">
        <f>E21</f>
        <v xml:space="preserve">Ing. arch.  Marcela Klostermannová</v>
      </c>
      <c r="K54" s="44"/>
      <c r="L54" s="138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2" customFormat="1" ht="15.15" customHeight="1">
      <c r="A55" s="42"/>
      <c r="B55" s="43"/>
      <c r="C55" s="35" t="s">
        <v>35</v>
      </c>
      <c r="D55" s="44"/>
      <c r="E55" s="44"/>
      <c r="F55" s="30" t="str">
        <f>IF(E18="","",E18)</f>
        <v>Vyplň údaj</v>
      </c>
      <c r="G55" s="44"/>
      <c r="H55" s="44"/>
      <c r="I55" s="35" t="s">
        <v>40</v>
      </c>
      <c r="J55" s="40" t="str">
        <f>E24</f>
        <v xml:space="preserve"> </v>
      </c>
      <c r="K55" s="44"/>
      <c r="L55" s="138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s="2" customFormat="1" ht="10.3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138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s="2" customFormat="1" ht="29.25" customHeight="1">
      <c r="A57" s="42"/>
      <c r="B57" s="43"/>
      <c r="C57" s="165" t="s">
        <v>94</v>
      </c>
      <c r="D57" s="166"/>
      <c r="E57" s="166"/>
      <c r="F57" s="166"/>
      <c r="G57" s="166"/>
      <c r="H57" s="166"/>
      <c r="I57" s="166"/>
      <c r="J57" s="167" t="s">
        <v>95</v>
      </c>
      <c r="K57" s="166"/>
      <c r="L57" s="138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s="2" customFormat="1" ht="10.3" customHeight="1">
      <c r="A58" s="42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138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47" s="2" customFormat="1" ht="22.8" customHeight="1">
      <c r="A59" s="42"/>
      <c r="B59" s="43"/>
      <c r="C59" s="168" t="s">
        <v>75</v>
      </c>
      <c r="D59" s="44"/>
      <c r="E59" s="44"/>
      <c r="F59" s="44"/>
      <c r="G59" s="44"/>
      <c r="H59" s="44"/>
      <c r="I59" s="44"/>
      <c r="J59" s="106">
        <f>J97</f>
        <v>0</v>
      </c>
      <c r="K59" s="44"/>
      <c r="L59" s="138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U59" s="20" t="s">
        <v>96</v>
      </c>
    </row>
    <row r="60" spans="1:31" s="9" customFormat="1" ht="24.95" customHeight="1">
      <c r="A60" s="9"/>
      <c r="B60" s="169"/>
      <c r="C60" s="170"/>
      <c r="D60" s="171" t="s">
        <v>97</v>
      </c>
      <c r="E60" s="172"/>
      <c r="F60" s="172"/>
      <c r="G60" s="172"/>
      <c r="H60" s="172"/>
      <c r="I60" s="172"/>
      <c r="J60" s="173">
        <f>J98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5"/>
      <c r="C61" s="176"/>
      <c r="D61" s="177" t="s">
        <v>98</v>
      </c>
      <c r="E61" s="178"/>
      <c r="F61" s="178"/>
      <c r="G61" s="178"/>
      <c r="H61" s="178"/>
      <c r="I61" s="178"/>
      <c r="J61" s="179">
        <f>J99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5"/>
      <c r="C62" s="176"/>
      <c r="D62" s="177" t="s">
        <v>99</v>
      </c>
      <c r="E62" s="178"/>
      <c r="F62" s="178"/>
      <c r="G62" s="178"/>
      <c r="H62" s="178"/>
      <c r="I62" s="178"/>
      <c r="J62" s="179">
        <f>J209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5"/>
      <c r="C63" s="176"/>
      <c r="D63" s="177" t="s">
        <v>100</v>
      </c>
      <c r="E63" s="178"/>
      <c r="F63" s="178"/>
      <c r="G63" s="178"/>
      <c r="H63" s="178"/>
      <c r="I63" s="178"/>
      <c r="J63" s="179">
        <f>J286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5"/>
      <c r="C64" s="176"/>
      <c r="D64" s="177" t="s">
        <v>101</v>
      </c>
      <c r="E64" s="178"/>
      <c r="F64" s="178"/>
      <c r="G64" s="178"/>
      <c r="H64" s="178"/>
      <c r="I64" s="178"/>
      <c r="J64" s="179">
        <f>J300</f>
        <v>0</v>
      </c>
      <c r="K64" s="176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9"/>
      <c r="C65" s="170"/>
      <c r="D65" s="171" t="s">
        <v>102</v>
      </c>
      <c r="E65" s="172"/>
      <c r="F65" s="172"/>
      <c r="G65" s="172"/>
      <c r="H65" s="172"/>
      <c r="I65" s="172"/>
      <c r="J65" s="173">
        <f>J304</f>
        <v>0</v>
      </c>
      <c r="K65" s="170"/>
      <c r="L65" s="17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5"/>
      <c r="C66" s="176"/>
      <c r="D66" s="177" t="s">
        <v>590</v>
      </c>
      <c r="E66" s="178"/>
      <c r="F66" s="178"/>
      <c r="G66" s="178"/>
      <c r="H66" s="178"/>
      <c r="I66" s="178"/>
      <c r="J66" s="179">
        <f>J305</f>
        <v>0</v>
      </c>
      <c r="K66" s="176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5"/>
      <c r="C67" s="176"/>
      <c r="D67" s="177" t="s">
        <v>103</v>
      </c>
      <c r="E67" s="178"/>
      <c r="F67" s="178"/>
      <c r="G67" s="178"/>
      <c r="H67" s="178"/>
      <c r="I67" s="178"/>
      <c r="J67" s="179">
        <f>J314</f>
        <v>0</v>
      </c>
      <c r="K67" s="176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5"/>
      <c r="C68" s="176"/>
      <c r="D68" s="177" t="s">
        <v>591</v>
      </c>
      <c r="E68" s="178"/>
      <c r="F68" s="178"/>
      <c r="G68" s="178"/>
      <c r="H68" s="178"/>
      <c r="I68" s="178"/>
      <c r="J68" s="179">
        <f>J339</f>
        <v>0</v>
      </c>
      <c r="K68" s="176"/>
      <c r="L68" s="18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5"/>
      <c r="C69" s="176"/>
      <c r="D69" s="177" t="s">
        <v>104</v>
      </c>
      <c r="E69" s="178"/>
      <c r="F69" s="178"/>
      <c r="G69" s="178"/>
      <c r="H69" s="178"/>
      <c r="I69" s="178"/>
      <c r="J69" s="179">
        <f>J361</f>
        <v>0</v>
      </c>
      <c r="K69" s="176"/>
      <c r="L69" s="18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5"/>
      <c r="C70" s="176"/>
      <c r="D70" s="177" t="s">
        <v>105</v>
      </c>
      <c r="E70" s="178"/>
      <c r="F70" s="178"/>
      <c r="G70" s="178"/>
      <c r="H70" s="178"/>
      <c r="I70" s="178"/>
      <c r="J70" s="179">
        <f>J425</f>
        <v>0</v>
      </c>
      <c r="K70" s="176"/>
      <c r="L70" s="18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9"/>
      <c r="C71" s="170"/>
      <c r="D71" s="171" t="s">
        <v>106</v>
      </c>
      <c r="E71" s="172"/>
      <c r="F71" s="172"/>
      <c r="G71" s="172"/>
      <c r="H71" s="172"/>
      <c r="I71" s="172"/>
      <c r="J71" s="173">
        <f>J471</f>
        <v>0</v>
      </c>
      <c r="K71" s="170"/>
      <c r="L71" s="17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69"/>
      <c r="C72" s="170"/>
      <c r="D72" s="171" t="s">
        <v>107</v>
      </c>
      <c r="E72" s="172"/>
      <c r="F72" s="172"/>
      <c r="G72" s="172"/>
      <c r="H72" s="172"/>
      <c r="I72" s="172"/>
      <c r="J72" s="173">
        <f>J475</f>
        <v>0</v>
      </c>
      <c r="K72" s="170"/>
      <c r="L72" s="17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75"/>
      <c r="C73" s="176"/>
      <c r="D73" s="177" t="s">
        <v>108</v>
      </c>
      <c r="E73" s="178"/>
      <c r="F73" s="178"/>
      <c r="G73" s="178"/>
      <c r="H73" s="178"/>
      <c r="I73" s="178"/>
      <c r="J73" s="179">
        <f>J476</f>
        <v>0</v>
      </c>
      <c r="K73" s="176"/>
      <c r="L73" s="18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5"/>
      <c r="C74" s="176"/>
      <c r="D74" s="177" t="s">
        <v>109</v>
      </c>
      <c r="E74" s="178"/>
      <c r="F74" s="178"/>
      <c r="G74" s="178"/>
      <c r="H74" s="178"/>
      <c r="I74" s="178"/>
      <c r="J74" s="179">
        <f>J480</f>
        <v>0</v>
      </c>
      <c r="K74" s="176"/>
      <c r="L74" s="18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5"/>
      <c r="C75" s="176"/>
      <c r="D75" s="177" t="s">
        <v>110</v>
      </c>
      <c r="E75" s="178"/>
      <c r="F75" s="178"/>
      <c r="G75" s="178"/>
      <c r="H75" s="178"/>
      <c r="I75" s="178"/>
      <c r="J75" s="179">
        <f>J484</f>
        <v>0</v>
      </c>
      <c r="K75" s="176"/>
      <c r="L75" s="18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5"/>
      <c r="C76" s="176"/>
      <c r="D76" s="177" t="s">
        <v>111</v>
      </c>
      <c r="E76" s="178"/>
      <c r="F76" s="178"/>
      <c r="G76" s="178"/>
      <c r="H76" s="178"/>
      <c r="I76" s="178"/>
      <c r="J76" s="179">
        <f>J488</f>
        <v>0</v>
      </c>
      <c r="K76" s="176"/>
      <c r="L76" s="18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5"/>
      <c r="C77" s="176"/>
      <c r="D77" s="177" t="s">
        <v>112</v>
      </c>
      <c r="E77" s="178"/>
      <c r="F77" s="178"/>
      <c r="G77" s="178"/>
      <c r="H77" s="178"/>
      <c r="I77" s="178"/>
      <c r="J77" s="179">
        <f>J492</f>
        <v>0</v>
      </c>
      <c r="K77" s="176"/>
      <c r="L77" s="18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4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138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s="2" customFormat="1" ht="6.95" customHeight="1">
      <c r="A79" s="42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38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3" spans="1:31" s="2" customFormat="1" ht="6.95" customHeight="1">
      <c r="A83" s="42"/>
      <c r="B83" s="65"/>
      <c r="C83" s="66"/>
      <c r="D83" s="66"/>
      <c r="E83" s="66"/>
      <c r="F83" s="66"/>
      <c r="G83" s="66"/>
      <c r="H83" s="66"/>
      <c r="I83" s="66"/>
      <c r="J83" s="66"/>
      <c r="K83" s="66"/>
      <c r="L83" s="138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s="2" customFormat="1" ht="24.95" customHeight="1">
      <c r="A84" s="42"/>
      <c r="B84" s="43"/>
      <c r="C84" s="26" t="s">
        <v>113</v>
      </c>
      <c r="D84" s="44"/>
      <c r="E84" s="44"/>
      <c r="F84" s="44"/>
      <c r="G84" s="44"/>
      <c r="H84" s="44"/>
      <c r="I84" s="44"/>
      <c r="J84" s="44"/>
      <c r="K84" s="44"/>
      <c r="L84" s="138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s="2" customFormat="1" ht="6.95" customHeight="1">
      <c r="A85" s="42"/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138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s="2" customFormat="1" ht="12" customHeight="1">
      <c r="A86" s="42"/>
      <c r="B86" s="43"/>
      <c r="C86" s="35" t="s">
        <v>16</v>
      </c>
      <c r="D86" s="44"/>
      <c r="E86" s="44"/>
      <c r="F86" s="44"/>
      <c r="G86" s="44"/>
      <c r="H86" s="44"/>
      <c r="I86" s="44"/>
      <c r="J86" s="44"/>
      <c r="K86" s="44"/>
      <c r="L86" s="138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s="2" customFormat="1" ht="16.5" customHeight="1">
      <c r="A87" s="42"/>
      <c r="B87" s="43"/>
      <c r="C87" s="44"/>
      <c r="D87" s="44"/>
      <c r="E87" s="164" t="str">
        <f>E7</f>
        <v>Obnova fasády – Václavská ul. 122, Klatovy - 2 - Váslavská</v>
      </c>
      <c r="F87" s="35"/>
      <c r="G87" s="35"/>
      <c r="H87" s="35"/>
      <c r="I87" s="44"/>
      <c r="J87" s="44"/>
      <c r="K87" s="44"/>
      <c r="L87" s="138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s="2" customFormat="1" ht="12" customHeight="1">
      <c r="A88" s="42"/>
      <c r="B88" s="43"/>
      <c r="C88" s="35" t="s">
        <v>91</v>
      </c>
      <c r="D88" s="44"/>
      <c r="E88" s="44"/>
      <c r="F88" s="44"/>
      <c r="G88" s="44"/>
      <c r="H88" s="44"/>
      <c r="I88" s="44"/>
      <c r="J88" s="44"/>
      <c r="K88" s="44"/>
      <c r="L88" s="138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s="2" customFormat="1" ht="16.5" customHeight="1">
      <c r="A89" s="42"/>
      <c r="B89" s="43"/>
      <c r="C89" s="44"/>
      <c r="D89" s="44"/>
      <c r="E89" s="73" t="str">
        <f>E9</f>
        <v>SO.03 - Ulice Pražská</v>
      </c>
      <c r="F89" s="44"/>
      <c r="G89" s="44"/>
      <c r="H89" s="44"/>
      <c r="I89" s="44"/>
      <c r="J89" s="44"/>
      <c r="K89" s="44"/>
      <c r="L89" s="138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s="2" customFormat="1" ht="6.95" customHeight="1">
      <c r="A90" s="42"/>
      <c r="B90" s="43"/>
      <c r="C90" s="44"/>
      <c r="D90" s="44"/>
      <c r="E90" s="44"/>
      <c r="F90" s="44"/>
      <c r="G90" s="44"/>
      <c r="H90" s="44"/>
      <c r="I90" s="44"/>
      <c r="J90" s="44"/>
      <c r="K90" s="44"/>
      <c r="L90" s="138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1:31" s="2" customFormat="1" ht="12" customHeight="1">
      <c r="A91" s="42"/>
      <c r="B91" s="43"/>
      <c r="C91" s="35" t="s">
        <v>22</v>
      </c>
      <c r="D91" s="44"/>
      <c r="E91" s="44"/>
      <c r="F91" s="30" t="str">
        <f>F12</f>
        <v>Václavská 122</v>
      </c>
      <c r="G91" s="44"/>
      <c r="H91" s="44"/>
      <c r="I91" s="35" t="s">
        <v>24</v>
      </c>
      <c r="J91" s="76" t="str">
        <f>IF(J12="","",J12)</f>
        <v>12. 3. 2024</v>
      </c>
      <c r="K91" s="44"/>
      <c r="L91" s="138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1:31" s="2" customFormat="1" ht="6.95" customHeight="1">
      <c r="A92" s="42"/>
      <c r="B92" s="43"/>
      <c r="C92" s="44"/>
      <c r="D92" s="44"/>
      <c r="E92" s="44"/>
      <c r="F92" s="44"/>
      <c r="G92" s="44"/>
      <c r="H92" s="44"/>
      <c r="I92" s="44"/>
      <c r="J92" s="44"/>
      <c r="K92" s="44"/>
      <c r="L92" s="138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1:31" s="2" customFormat="1" ht="25.65" customHeight="1">
      <c r="A93" s="42"/>
      <c r="B93" s="43"/>
      <c r="C93" s="35" t="s">
        <v>30</v>
      </c>
      <c r="D93" s="44"/>
      <c r="E93" s="44"/>
      <c r="F93" s="30" t="str">
        <f>E15</f>
        <v xml:space="preserve"> </v>
      </c>
      <c r="G93" s="44"/>
      <c r="H93" s="44"/>
      <c r="I93" s="35" t="s">
        <v>37</v>
      </c>
      <c r="J93" s="40" t="str">
        <f>E21</f>
        <v xml:space="preserve">Ing. arch.  Marcela Klostermannová</v>
      </c>
      <c r="K93" s="44"/>
      <c r="L93" s="138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1:31" s="2" customFormat="1" ht="15.15" customHeight="1">
      <c r="A94" s="42"/>
      <c r="B94" s="43"/>
      <c r="C94" s="35" t="s">
        <v>35</v>
      </c>
      <c r="D94" s="44"/>
      <c r="E94" s="44"/>
      <c r="F94" s="30" t="str">
        <f>IF(E18="","",E18)</f>
        <v>Vyplň údaj</v>
      </c>
      <c r="G94" s="44"/>
      <c r="H94" s="44"/>
      <c r="I94" s="35" t="s">
        <v>40</v>
      </c>
      <c r="J94" s="40" t="str">
        <f>E24</f>
        <v xml:space="preserve"> </v>
      </c>
      <c r="K94" s="44"/>
      <c r="L94" s="138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1:31" s="2" customFormat="1" ht="10.3" customHeight="1">
      <c r="A95" s="42"/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138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1:31" s="11" customFormat="1" ht="29.25" customHeight="1">
      <c r="A96" s="181"/>
      <c r="B96" s="182"/>
      <c r="C96" s="183" t="s">
        <v>114</v>
      </c>
      <c r="D96" s="184" t="s">
        <v>62</v>
      </c>
      <c r="E96" s="184" t="s">
        <v>58</v>
      </c>
      <c r="F96" s="184" t="s">
        <v>59</v>
      </c>
      <c r="G96" s="184" t="s">
        <v>115</v>
      </c>
      <c r="H96" s="184" t="s">
        <v>116</v>
      </c>
      <c r="I96" s="184" t="s">
        <v>117</v>
      </c>
      <c r="J96" s="184" t="s">
        <v>95</v>
      </c>
      <c r="K96" s="185" t="s">
        <v>118</v>
      </c>
      <c r="L96" s="186"/>
      <c r="M96" s="96" t="s">
        <v>32</v>
      </c>
      <c r="N96" s="97" t="s">
        <v>47</v>
      </c>
      <c r="O96" s="97" t="s">
        <v>119</v>
      </c>
      <c r="P96" s="97" t="s">
        <v>120</v>
      </c>
      <c r="Q96" s="97" t="s">
        <v>121</v>
      </c>
      <c r="R96" s="97" t="s">
        <v>122</v>
      </c>
      <c r="S96" s="97" t="s">
        <v>123</v>
      </c>
      <c r="T96" s="98" t="s">
        <v>124</v>
      </c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</row>
    <row r="97" spans="1:63" s="2" customFormat="1" ht="22.8" customHeight="1">
      <c r="A97" s="42"/>
      <c r="B97" s="43"/>
      <c r="C97" s="103" t="s">
        <v>125</v>
      </c>
      <c r="D97" s="44"/>
      <c r="E97" s="44"/>
      <c r="F97" s="44"/>
      <c r="G97" s="44"/>
      <c r="H97" s="44"/>
      <c r="I97" s="44"/>
      <c r="J97" s="187">
        <f>BK97</f>
        <v>0</v>
      </c>
      <c r="K97" s="44"/>
      <c r="L97" s="48"/>
      <c r="M97" s="99"/>
      <c r="N97" s="188"/>
      <c r="O97" s="100"/>
      <c r="P97" s="189">
        <f>P98+P304+P471+P475</f>
        <v>0</v>
      </c>
      <c r="Q97" s="100"/>
      <c r="R97" s="189">
        <f>R98+R304+R471+R475</f>
        <v>9.240108011989001</v>
      </c>
      <c r="S97" s="100"/>
      <c r="T97" s="190">
        <f>T98+T304+T471+T475</f>
        <v>6.2337682</v>
      </c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T97" s="20" t="s">
        <v>76</v>
      </c>
      <c r="AU97" s="20" t="s">
        <v>96</v>
      </c>
      <c r="BK97" s="191">
        <f>BK98+BK304+BK471+BK475</f>
        <v>0</v>
      </c>
    </row>
    <row r="98" spans="1:63" s="12" customFormat="1" ht="25.9" customHeight="1">
      <c r="A98" s="12"/>
      <c r="B98" s="192"/>
      <c r="C98" s="193"/>
      <c r="D98" s="194" t="s">
        <v>76</v>
      </c>
      <c r="E98" s="195" t="s">
        <v>126</v>
      </c>
      <c r="F98" s="195" t="s">
        <v>127</v>
      </c>
      <c r="G98" s="193"/>
      <c r="H98" s="193"/>
      <c r="I98" s="196"/>
      <c r="J98" s="197">
        <f>BK98</f>
        <v>0</v>
      </c>
      <c r="K98" s="193"/>
      <c r="L98" s="198"/>
      <c r="M98" s="199"/>
      <c r="N98" s="200"/>
      <c r="O98" s="200"/>
      <c r="P98" s="201">
        <f>P99+P209+P286+P300</f>
        <v>0</v>
      </c>
      <c r="Q98" s="200"/>
      <c r="R98" s="201">
        <f>R99+R209+R286+R300</f>
        <v>7.587437120000001</v>
      </c>
      <c r="S98" s="200"/>
      <c r="T98" s="202">
        <f>T99+T209+T286+T300</f>
        <v>3.0942328000000003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3" t="s">
        <v>85</v>
      </c>
      <c r="AT98" s="204" t="s">
        <v>76</v>
      </c>
      <c r="AU98" s="204" t="s">
        <v>77</v>
      </c>
      <c r="AY98" s="203" t="s">
        <v>128</v>
      </c>
      <c r="BK98" s="205">
        <f>BK99+BK209+BK286+BK300</f>
        <v>0</v>
      </c>
    </row>
    <row r="99" spans="1:63" s="12" customFormat="1" ht="22.8" customHeight="1">
      <c r="A99" s="12"/>
      <c r="B99" s="192"/>
      <c r="C99" s="193"/>
      <c r="D99" s="194" t="s">
        <v>76</v>
      </c>
      <c r="E99" s="206" t="s">
        <v>129</v>
      </c>
      <c r="F99" s="206" t="s">
        <v>130</v>
      </c>
      <c r="G99" s="193"/>
      <c r="H99" s="193"/>
      <c r="I99" s="196"/>
      <c r="J99" s="207">
        <f>BK99</f>
        <v>0</v>
      </c>
      <c r="K99" s="193"/>
      <c r="L99" s="198"/>
      <c r="M99" s="199"/>
      <c r="N99" s="200"/>
      <c r="O99" s="200"/>
      <c r="P99" s="201">
        <f>SUM(P100:P208)</f>
        <v>0</v>
      </c>
      <c r="Q99" s="200"/>
      <c r="R99" s="201">
        <f>SUM(R100:R208)</f>
        <v>7.5846021200000004</v>
      </c>
      <c r="S99" s="200"/>
      <c r="T99" s="202">
        <f>SUM(T100:T208)</f>
        <v>0.06340080000000001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3" t="s">
        <v>85</v>
      </c>
      <c r="AT99" s="204" t="s">
        <v>76</v>
      </c>
      <c r="AU99" s="204" t="s">
        <v>85</v>
      </c>
      <c r="AY99" s="203" t="s">
        <v>128</v>
      </c>
      <c r="BK99" s="205">
        <f>SUM(BK100:BK208)</f>
        <v>0</v>
      </c>
    </row>
    <row r="100" spans="1:65" s="2" customFormat="1" ht="16.5" customHeight="1">
      <c r="A100" s="42"/>
      <c r="B100" s="43"/>
      <c r="C100" s="208" t="s">
        <v>85</v>
      </c>
      <c r="D100" s="208" t="s">
        <v>131</v>
      </c>
      <c r="E100" s="209" t="s">
        <v>132</v>
      </c>
      <c r="F100" s="210" t="s">
        <v>133</v>
      </c>
      <c r="G100" s="211" t="s">
        <v>134</v>
      </c>
      <c r="H100" s="212">
        <v>43.298</v>
      </c>
      <c r="I100" s="213"/>
      <c r="J100" s="214">
        <f>ROUND(I100*H100,2)</f>
        <v>0</v>
      </c>
      <c r="K100" s="210" t="s">
        <v>135</v>
      </c>
      <c r="L100" s="48"/>
      <c r="M100" s="215" t="s">
        <v>32</v>
      </c>
      <c r="N100" s="216" t="s">
        <v>49</v>
      </c>
      <c r="O100" s="88"/>
      <c r="P100" s="217">
        <f>O100*H100</f>
        <v>0</v>
      </c>
      <c r="Q100" s="217">
        <v>0.0065</v>
      </c>
      <c r="R100" s="217">
        <f>Q100*H100</f>
        <v>0.281437</v>
      </c>
      <c r="S100" s="217">
        <v>0</v>
      </c>
      <c r="T100" s="218">
        <f>S100*H100</f>
        <v>0</v>
      </c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R100" s="219" t="s">
        <v>136</v>
      </c>
      <c r="AT100" s="219" t="s">
        <v>131</v>
      </c>
      <c r="AU100" s="219" t="s">
        <v>137</v>
      </c>
      <c r="AY100" s="20" t="s">
        <v>128</v>
      </c>
      <c r="BE100" s="220">
        <f>IF(N100="základní",J100,0)</f>
        <v>0</v>
      </c>
      <c r="BF100" s="220">
        <f>IF(N100="snížená",J100,0)</f>
        <v>0</v>
      </c>
      <c r="BG100" s="220">
        <f>IF(N100="zákl. přenesená",J100,0)</f>
        <v>0</v>
      </c>
      <c r="BH100" s="220">
        <f>IF(N100="sníž. přenesená",J100,0)</f>
        <v>0</v>
      </c>
      <c r="BI100" s="220">
        <f>IF(N100="nulová",J100,0)</f>
        <v>0</v>
      </c>
      <c r="BJ100" s="20" t="s">
        <v>137</v>
      </c>
      <c r="BK100" s="220">
        <f>ROUND(I100*H100,2)</f>
        <v>0</v>
      </c>
      <c r="BL100" s="20" t="s">
        <v>136</v>
      </c>
      <c r="BM100" s="219" t="s">
        <v>138</v>
      </c>
    </row>
    <row r="101" spans="1:47" s="2" customFormat="1" ht="12">
      <c r="A101" s="42"/>
      <c r="B101" s="43"/>
      <c r="C101" s="44"/>
      <c r="D101" s="221" t="s">
        <v>139</v>
      </c>
      <c r="E101" s="44"/>
      <c r="F101" s="222" t="s">
        <v>140</v>
      </c>
      <c r="G101" s="44"/>
      <c r="H101" s="44"/>
      <c r="I101" s="223"/>
      <c r="J101" s="44"/>
      <c r="K101" s="44"/>
      <c r="L101" s="48"/>
      <c r="M101" s="224"/>
      <c r="N101" s="225"/>
      <c r="O101" s="88"/>
      <c r="P101" s="88"/>
      <c r="Q101" s="88"/>
      <c r="R101" s="88"/>
      <c r="S101" s="88"/>
      <c r="T101" s="89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T101" s="20" t="s">
        <v>139</v>
      </c>
      <c r="AU101" s="20" t="s">
        <v>137</v>
      </c>
    </row>
    <row r="102" spans="1:47" s="2" customFormat="1" ht="12">
      <c r="A102" s="42"/>
      <c r="B102" s="43"/>
      <c r="C102" s="44"/>
      <c r="D102" s="226" t="s">
        <v>141</v>
      </c>
      <c r="E102" s="44"/>
      <c r="F102" s="227" t="s">
        <v>142</v>
      </c>
      <c r="G102" s="44"/>
      <c r="H102" s="44"/>
      <c r="I102" s="223"/>
      <c r="J102" s="44"/>
      <c r="K102" s="44"/>
      <c r="L102" s="48"/>
      <c r="M102" s="224"/>
      <c r="N102" s="225"/>
      <c r="O102" s="88"/>
      <c r="P102" s="88"/>
      <c r="Q102" s="88"/>
      <c r="R102" s="88"/>
      <c r="S102" s="88"/>
      <c r="T102" s="89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T102" s="20" t="s">
        <v>141</v>
      </c>
      <c r="AU102" s="20" t="s">
        <v>137</v>
      </c>
    </row>
    <row r="103" spans="1:51" s="15" customFormat="1" ht="12">
      <c r="A103" s="15"/>
      <c r="B103" s="250"/>
      <c r="C103" s="251"/>
      <c r="D103" s="221" t="s">
        <v>143</v>
      </c>
      <c r="E103" s="252" t="s">
        <v>32</v>
      </c>
      <c r="F103" s="253" t="s">
        <v>592</v>
      </c>
      <c r="G103" s="251"/>
      <c r="H103" s="252" t="s">
        <v>32</v>
      </c>
      <c r="I103" s="254"/>
      <c r="J103" s="251"/>
      <c r="K103" s="251"/>
      <c r="L103" s="255"/>
      <c r="M103" s="256"/>
      <c r="N103" s="257"/>
      <c r="O103" s="257"/>
      <c r="P103" s="257"/>
      <c r="Q103" s="257"/>
      <c r="R103" s="257"/>
      <c r="S103" s="257"/>
      <c r="T103" s="258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9" t="s">
        <v>143</v>
      </c>
      <c r="AU103" s="259" t="s">
        <v>137</v>
      </c>
      <c r="AV103" s="15" t="s">
        <v>85</v>
      </c>
      <c r="AW103" s="15" t="s">
        <v>39</v>
      </c>
      <c r="AX103" s="15" t="s">
        <v>77</v>
      </c>
      <c r="AY103" s="259" t="s">
        <v>128</v>
      </c>
    </row>
    <row r="104" spans="1:51" s="13" customFormat="1" ht="12">
      <c r="A104" s="13"/>
      <c r="B104" s="228"/>
      <c r="C104" s="229"/>
      <c r="D104" s="221" t="s">
        <v>143</v>
      </c>
      <c r="E104" s="230" t="s">
        <v>32</v>
      </c>
      <c r="F104" s="231" t="s">
        <v>593</v>
      </c>
      <c r="G104" s="229"/>
      <c r="H104" s="232">
        <v>193.065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8" t="s">
        <v>143</v>
      </c>
      <c r="AU104" s="238" t="s">
        <v>137</v>
      </c>
      <c r="AV104" s="13" t="s">
        <v>137</v>
      </c>
      <c r="AW104" s="13" t="s">
        <v>39</v>
      </c>
      <c r="AX104" s="13" t="s">
        <v>77</v>
      </c>
      <c r="AY104" s="238" t="s">
        <v>128</v>
      </c>
    </row>
    <row r="105" spans="1:51" s="13" customFormat="1" ht="12">
      <c r="A105" s="13"/>
      <c r="B105" s="228"/>
      <c r="C105" s="229"/>
      <c r="D105" s="221" t="s">
        <v>143</v>
      </c>
      <c r="E105" s="230" t="s">
        <v>32</v>
      </c>
      <c r="F105" s="231" t="s">
        <v>594</v>
      </c>
      <c r="G105" s="229"/>
      <c r="H105" s="232">
        <v>14.985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8" t="s">
        <v>143</v>
      </c>
      <c r="AU105" s="238" t="s">
        <v>137</v>
      </c>
      <c r="AV105" s="13" t="s">
        <v>137</v>
      </c>
      <c r="AW105" s="13" t="s">
        <v>39</v>
      </c>
      <c r="AX105" s="13" t="s">
        <v>77</v>
      </c>
      <c r="AY105" s="238" t="s">
        <v>128</v>
      </c>
    </row>
    <row r="106" spans="1:51" s="13" customFormat="1" ht="12">
      <c r="A106" s="13"/>
      <c r="B106" s="228"/>
      <c r="C106" s="229"/>
      <c r="D106" s="221" t="s">
        <v>143</v>
      </c>
      <c r="E106" s="230" t="s">
        <v>32</v>
      </c>
      <c r="F106" s="231" t="s">
        <v>595</v>
      </c>
      <c r="G106" s="229"/>
      <c r="H106" s="232">
        <v>8.438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8" t="s">
        <v>143</v>
      </c>
      <c r="AU106" s="238" t="s">
        <v>137</v>
      </c>
      <c r="AV106" s="13" t="s">
        <v>137</v>
      </c>
      <c r="AW106" s="13" t="s">
        <v>39</v>
      </c>
      <c r="AX106" s="13" t="s">
        <v>77</v>
      </c>
      <c r="AY106" s="238" t="s">
        <v>128</v>
      </c>
    </row>
    <row r="107" spans="1:51" s="16" customFormat="1" ht="12">
      <c r="A107" s="16"/>
      <c r="B107" s="260"/>
      <c r="C107" s="261"/>
      <c r="D107" s="221" t="s">
        <v>143</v>
      </c>
      <c r="E107" s="262" t="s">
        <v>32</v>
      </c>
      <c r="F107" s="263" t="s">
        <v>167</v>
      </c>
      <c r="G107" s="261"/>
      <c r="H107" s="264">
        <v>216.488</v>
      </c>
      <c r="I107" s="265"/>
      <c r="J107" s="261"/>
      <c r="K107" s="261"/>
      <c r="L107" s="266"/>
      <c r="M107" s="267"/>
      <c r="N107" s="268"/>
      <c r="O107" s="268"/>
      <c r="P107" s="268"/>
      <c r="Q107" s="268"/>
      <c r="R107" s="268"/>
      <c r="S107" s="268"/>
      <c r="T107" s="269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T107" s="270" t="s">
        <v>143</v>
      </c>
      <c r="AU107" s="270" t="s">
        <v>137</v>
      </c>
      <c r="AV107" s="16" t="s">
        <v>152</v>
      </c>
      <c r="AW107" s="16" t="s">
        <v>39</v>
      </c>
      <c r="AX107" s="16" t="s">
        <v>77</v>
      </c>
      <c r="AY107" s="270" t="s">
        <v>128</v>
      </c>
    </row>
    <row r="108" spans="1:51" s="14" customFormat="1" ht="12">
      <c r="A108" s="14"/>
      <c r="B108" s="239"/>
      <c r="C108" s="240"/>
      <c r="D108" s="221" t="s">
        <v>143</v>
      </c>
      <c r="E108" s="241" t="s">
        <v>32</v>
      </c>
      <c r="F108" s="242" t="s">
        <v>145</v>
      </c>
      <c r="G108" s="240"/>
      <c r="H108" s="243">
        <v>216.488</v>
      </c>
      <c r="I108" s="244"/>
      <c r="J108" s="240"/>
      <c r="K108" s="240"/>
      <c r="L108" s="245"/>
      <c r="M108" s="246"/>
      <c r="N108" s="247"/>
      <c r="O108" s="247"/>
      <c r="P108" s="247"/>
      <c r="Q108" s="247"/>
      <c r="R108" s="247"/>
      <c r="S108" s="247"/>
      <c r="T108" s="248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9" t="s">
        <v>143</v>
      </c>
      <c r="AU108" s="249" t="s">
        <v>137</v>
      </c>
      <c r="AV108" s="14" t="s">
        <v>136</v>
      </c>
      <c r="AW108" s="14" t="s">
        <v>39</v>
      </c>
      <c r="AX108" s="14" t="s">
        <v>85</v>
      </c>
      <c r="AY108" s="249" t="s">
        <v>128</v>
      </c>
    </row>
    <row r="109" spans="1:51" s="13" customFormat="1" ht="12">
      <c r="A109" s="13"/>
      <c r="B109" s="228"/>
      <c r="C109" s="229"/>
      <c r="D109" s="221" t="s">
        <v>143</v>
      </c>
      <c r="E109" s="229"/>
      <c r="F109" s="231" t="s">
        <v>596</v>
      </c>
      <c r="G109" s="229"/>
      <c r="H109" s="232">
        <v>43.298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8" t="s">
        <v>143</v>
      </c>
      <c r="AU109" s="238" t="s">
        <v>137</v>
      </c>
      <c r="AV109" s="13" t="s">
        <v>137</v>
      </c>
      <c r="AW109" s="13" t="s">
        <v>4</v>
      </c>
      <c r="AX109" s="13" t="s">
        <v>85</v>
      </c>
      <c r="AY109" s="238" t="s">
        <v>128</v>
      </c>
    </row>
    <row r="110" spans="1:65" s="2" customFormat="1" ht="16.5" customHeight="1">
      <c r="A110" s="42"/>
      <c r="B110" s="43"/>
      <c r="C110" s="208" t="s">
        <v>137</v>
      </c>
      <c r="D110" s="208" t="s">
        <v>131</v>
      </c>
      <c r="E110" s="209" t="s">
        <v>147</v>
      </c>
      <c r="F110" s="210" t="s">
        <v>148</v>
      </c>
      <c r="G110" s="211" t="s">
        <v>134</v>
      </c>
      <c r="H110" s="212">
        <v>43.298</v>
      </c>
      <c r="I110" s="213"/>
      <c r="J110" s="214">
        <f>ROUND(I110*H110,2)</f>
        <v>0</v>
      </c>
      <c r="K110" s="210" t="s">
        <v>135</v>
      </c>
      <c r="L110" s="48"/>
      <c r="M110" s="215" t="s">
        <v>32</v>
      </c>
      <c r="N110" s="216" t="s">
        <v>49</v>
      </c>
      <c r="O110" s="88"/>
      <c r="P110" s="217">
        <f>O110*H110</f>
        <v>0</v>
      </c>
      <c r="Q110" s="217">
        <v>0.021</v>
      </c>
      <c r="R110" s="217">
        <f>Q110*H110</f>
        <v>0.9092580000000001</v>
      </c>
      <c r="S110" s="217">
        <v>0</v>
      </c>
      <c r="T110" s="218">
        <f>S110*H110</f>
        <v>0</v>
      </c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R110" s="219" t="s">
        <v>136</v>
      </c>
      <c r="AT110" s="219" t="s">
        <v>131</v>
      </c>
      <c r="AU110" s="219" t="s">
        <v>137</v>
      </c>
      <c r="AY110" s="20" t="s">
        <v>128</v>
      </c>
      <c r="BE110" s="220">
        <f>IF(N110="základní",J110,0)</f>
        <v>0</v>
      </c>
      <c r="BF110" s="220">
        <f>IF(N110="snížená",J110,0)</f>
        <v>0</v>
      </c>
      <c r="BG110" s="220">
        <f>IF(N110="zákl. přenesená",J110,0)</f>
        <v>0</v>
      </c>
      <c r="BH110" s="220">
        <f>IF(N110="sníž. přenesená",J110,0)</f>
        <v>0</v>
      </c>
      <c r="BI110" s="220">
        <f>IF(N110="nulová",J110,0)</f>
        <v>0</v>
      </c>
      <c r="BJ110" s="20" t="s">
        <v>137</v>
      </c>
      <c r="BK110" s="220">
        <f>ROUND(I110*H110,2)</f>
        <v>0</v>
      </c>
      <c r="BL110" s="20" t="s">
        <v>136</v>
      </c>
      <c r="BM110" s="219" t="s">
        <v>149</v>
      </c>
    </row>
    <row r="111" spans="1:47" s="2" customFormat="1" ht="12">
      <c r="A111" s="42"/>
      <c r="B111" s="43"/>
      <c r="C111" s="44"/>
      <c r="D111" s="221" t="s">
        <v>139</v>
      </c>
      <c r="E111" s="44"/>
      <c r="F111" s="222" t="s">
        <v>150</v>
      </c>
      <c r="G111" s="44"/>
      <c r="H111" s="44"/>
      <c r="I111" s="223"/>
      <c r="J111" s="44"/>
      <c r="K111" s="44"/>
      <c r="L111" s="48"/>
      <c r="M111" s="224"/>
      <c r="N111" s="225"/>
      <c r="O111" s="88"/>
      <c r="P111" s="88"/>
      <c r="Q111" s="88"/>
      <c r="R111" s="88"/>
      <c r="S111" s="88"/>
      <c r="T111" s="89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T111" s="20" t="s">
        <v>139</v>
      </c>
      <c r="AU111" s="20" t="s">
        <v>137</v>
      </c>
    </row>
    <row r="112" spans="1:47" s="2" customFormat="1" ht="12">
      <c r="A112" s="42"/>
      <c r="B112" s="43"/>
      <c r="C112" s="44"/>
      <c r="D112" s="226" t="s">
        <v>141</v>
      </c>
      <c r="E112" s="44"/>
      <c r="F112" s="227" t="s">
        <v>151</v>
      </c>
      <c r="G112" s="44"/>
      <c r="H112" s="44"/>
      <c r="I112" s="223"/>
      <c r="J112" s="44"/>
      <c r="K112" s="44"/>
      <c r="L112" s="48"/>
      <c r="M112" s="224"/>
      <c r="N112" s="225"/>
      <c r="O112" s="88"/>
      <c r="P112" s="88"/>
      <c r="Q112" s="88"/>
      <c r="R112" s="88"/>
      <c r="S112" s="88"/>
      <c r="T112" s="89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T112" s="20" t="s">
        <v>141</v>
      </c>
      <c r="AU112" s="20" t="s">
        <v>137</v>
      </c>
    </row>
    <row r="113" spans="1:51" s="15" customFormat="1" ht="12">
      <c r="A113" s="15"/>
      <c r="B113" s="250"/>
      <c r="C113" s="251"/>
      <c r="D113" s="221" t="s">
        <v>143</v>
      </c>
      <c r="E113" s="252" t="s">
        <v>32</v>
      </c>
      <c r="F113" s="253" t="s">
        <v>592</v>
      </c>
      <c r="G113" s="251"/>
      <c r="H113" s="252" t="s">
        <v>32</v>
      </c>
      <c r="I113" s="254"/>
      <c r="J113" s="251"/>
      <c r="K113" s="251"/>
      <c r="L113" s="255"/>
      <c r="M113" s="256"/>
      <c r="N113" s="257"/>
      <c r="O113" s="257"/>
      <c r="P113" s="257"/>
      <c r="Q113" s="257"/>
      <c r="R113" s="257"/>
      <c r="S113" s="257"/>
      <c r="T113" s="258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9" t="s">
        <v>143</v>
      </c>
      <c r="AU113" s="259" t="s">
        <v>137</v>
      </c>
      <c r="AV113" s="15" t="s">
        <v>85</v>
      </c>
      <c r="AW113" s="15" t="s">
        <v>39</v>
      </c>
      <c r="AX113" s="15" t="s">
        <v>77</v>
      </c>
      <c r="AY113" s="259" t="s">
        <v>128</v>
      </c>
    </row>
    <row r="114" spans="1:51" s="13" customFormat="1" ht="12">
      <c r="A114" s="13"/>
      <c r="B114" s="228"/>
      <c r="C114" s="229"/>
      <c r="D114" s="221" t="s">
        <v>143</v>
      </c>
      <c r="E114" s="230" t="s">
        <v>32</v>
      </c>
      <c r="F114" s="231" t="s">
        <v>593</v>
      </c>
      <c r="G114" s="229"/>
      <c r="H114" s="232">
        <v>193.065</v>
      </c>
      <c r="I114" s="233"/>
      <c r="J114" s="229"/>
      <c r="K114" s="229"/>
      <c r="L114" s="234"/>
      <c r="M114" s="235"/>
      <c r="N114" s="236"/>
      <c r="O114" s="236"/>
      <c r="P114" s="236"/>
      <c r="Q114" s="236"/>
      <c r="R114" s="236"/>
      <c r="S114" s="236"/>
      <c r="T114" s="237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8" t="s">
        <v>143</v>
      </c>
      <c r="AU114" s="238" t="s">
        <v>137</v>
      </c>
      <c r="AV114" s="13" t="s">
        <v>137</v>
      </c>
      <c r="AW114" s="13" t="s">
        <v>39</v>
      </c>
      <c r="AX114" s="13" t="s">
        <v>77</v>
      </c>
      <c r="AY114" s="238" t="s">
        <v>128</v>
      </c>
    </row>
    <row r="115" spans="1:51" s="13" customFormat="1" ht="12">
      <c r="A115" s="13"/>
      <c r="B115" s="228"/>
      <c r="C115" s="229"/>
      <c r="D115" s="221" t="s">
        <v>143</v>
      </c>
      <c r="E115" s="230" t="s">
        <v>32</v>
      </c>
      <c r="F115" s="231" t="s">
        <v>594</v>
      </c>
      <c r="G115" s="229"/>
      <c r="H115" s="232">
        <v>14.985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8" t="s">
        <v>143</v>
      </c>
      <c r="AU115" s="238" t="s">
        <v>137</v>
      </c>
      <c r="AV115" s="13" t="s">
        <v>137</v>
      </c>
      <c r="AW115" s="13" t="s">
        <v>39</v>
      </c>
      <c r="AX115" s="13" t="s">
        <v>77</v>
      </c>
      <c r="AY115" s="238" t="s">
        <v>128</v>
      </c>
    </row>
    <row r="116" spans="1:51" s="13" customFormat="1" ht="12">
      <c r="A116" s="13"/>
      <c r="B116" s="228"/>
      <c r="C116" s="229"/>
      <c r="D116" s="221" t="s">
        <v>143</v>
      </c>
      <c r="E116" s="230" t="s">
        <v>32</v>
      </c>
      <c r="F116" s="231" t="s">
        <v>595</v>
      </c>
      <c r="G116" s="229"/>
      <c r="H116" s="232">
        <v>8.438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8" t="s">
        <v>143</v>
      </c>
      <c r="AU116" s="238" t="s">
        <v>137</v>
      </c>
      <c r="AV116" s="13" t="s">
        <v>137</v>
      </c>
      <c r="AW116" s="13" t="s">
        <v>39</v>
      </c>
      <c r="AX116" s="13" t="s">
        <v>77</v>
      </c>
      <c r="AY116" s="238" t="s">
        <v>128</v>
      </c>
    </row>
    <row r="117" spans="1:51" s="16" customFormat="1" ht="12">
      <c r="A117" s="16"/>
      <c r="B117" s="260"/>
      <c r="C117" s="261"/>
      <c r="D117" s="221" t="s">
        <v>143</v>
      </c>
      <c r="E117" s="262" t="s">
        <v>32</v>
      </c>
      <c r="F117" s="263" t="s">
        <v>167</v>
      </c>
      <c r="G117" s="261"/>
      <c r="H117" s="264">
        <v>216.488</v>
      </c>
      <c r="I117" s="265"/>
      <c r="J117" s="261"/>
      <c r="K117" s="261"/>
      <c r="L117" s="266"/>
      <c r="M117" s="267"/>
      <c r="N117" s="268"/>
      <c r="O117" s="268"/>
      <c r="P117" s="268"/>
      <c r="Q117" s="268"/>
      <c r="R117" s="268"/>
      <c r="S117" s="268"/>
      <c r="T117" s="269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T117" s="270" t="s">
        <v>143</v>
      </c>
      <c r="AU117" s="270" t="s">
        <v>137</v>
      </c>
      <c r="AV117" s="16" t="s">
        <v>152</v>
      </c>
      <c r="AW117" s="16" t="s">
        <v>39</v>
      </c>
      <c r="AX117" s="16" t="s">
        <v>77</v>
      </c>
      <c r="AY117" s="270" t="s">
        <v>128</v>
      </c>
    </row>
    <row r="118" spans="1:51" s="14" customFormat="1" ht="12">
      <c r="A118" s="14"/>
      <c r="B118" s="239"/>
      <c r="C118" s="240"/>
      <c r="D118" s="221" t="s">
        <v>143</v>
      </c>
      <c r="E118" s="241" t="s">
        <v>32</v>
      </c>
      <c r="F118" s="242" t="s">
        <v>145</v>
      </c>
      <c r="G118" s="240"/>
      <c r="H118" s="243">
        <v>216.488</v>
      </c>
      <c r="I118" s="244"/>
      <c r="J118" s="240"/>
      <c r="K118" s="240"/>
      <c r="L118" s="245"/>
      <c r="M118" s="246"/>
      <c r="N118" s="247"/>
      <c r="O118" s="247"/>
      <c r="P118" s="247"/>
      <c r="Q118" s="247"/>
      <c r="R118" s="247"/>
      <c r="S118" s="247"/>
      <c r="T118" s="248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9" t="s">
        <v>143</v>
      </c>
      <c r="AU118" s="249" t="s">
        <v>137</v>
      </c>
      <c r="AV118" s="14" t="s">
        <v>136</v>
      </c>
      <c r="AW118" s="14" t="s">
        <v>39</v>
      </c>
      <c r="AX118" s="14" t="s">
        <v>85</v>
      </c>
      <c r="AY118" s="249" t="s">
        <v>128</v>
      </c>
    </row>
    <row r="119" spans="1:51" s="13" customFormat="1" ht="12">
      <c r="A119" s="13"/>
      <c r="B119" s="228"/>
      <c r="C119" s="229"/>
      <c r="D119" s="221" t="s">
        <v>143</v>
      </c>
      <c r="E119" s="229"/>
      <c r="F119" s="231" t="s">
        <v>596</v>
      </c>
      <c r="G119" s="229"/>
      <c r="H119" s="232">
        <v>43.298</v>
      </c>
      <c r="I119" s="233"/>
      <c r="J119" s="229"/>
      <c r="K119" s="229"/>
      <c r="L119" s="234"/>
      <c r="M119" s="235"/>
      <c r="N119" s="236"/>
      <c r="O119" s="236"/>
      <c r="P119" s="236"/>
      <c r="Q119" s="236"/>
      <c r="R119" s="236"/>
      <c r="S119" s="236"/>
      <c r="T119" s="237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8" t="s">
        <v>143</v>
      </c>
      <c r="AU119" s="238" t="s">
        <v>137</v>
      </c>
      <c r="AV119" s="13" t="s">
        <v>137</v>
      </c>
      <c r="AW119" s="13" t="s">
        <v>4</v>
      </c>
      <c r="AX119" s="13" t="s">
        <v>85</v>
      </c>
      <c r="AY119" s="238" t="s">
        <v>128</v>
      </c>
    </row>
    <row r="120" spans="1:65" s="2" customFormat="1" ht="16.5" customHeight="1">
      <c r="A120" s="42"/>
      <c r="B120" s="43"/>
      <c r="C120" s="208" t="s">
        <v>152</v>
      </c>
      <c r="D120" s="208" t="s">
        <v>131</v>
      </c>
      <c r="E120" s="209" t="s">
        <v>153</v>
      </c>
      <c r="F120" s="210" t="s">
        <v>154</v>
      </c>
      <c r="G120" s="211" t="s">
        <v>134</v>
      </c>
      <c r="H120" s="212">
        <v>129.893</v>
      </c>
      <c r="I120" s="213"/>
      <c r="J120" s="214">
        <f>ROUND(I120*H120,2)</f>
        <v>0</v>
      </c>
      <c r="K120" s="210" t="s">
        <v>135</v>
      </c>
      <c r="L120" s="48"/>
      <c r="M120" s="215" t="s">
        <v>32</v>
      </c>
      <c r="N120" s="216" t="s">
        <v>49</v>
      </c>
      <c r="O120" s="88"/>
      <c r="P120" s="217">
        <f>O120*H120</f>
        <v>0</v>
      </c>
      <c r="Q120" s="217">
        <v>0.007</v>
      </c>
      <c r="R120" s="217">
        <f>Q120*H120</f>
        <v>0.909251</v>
      </c>
      <c r="S120" s="217">
        <v>0</v>
      </c>
      <c r="T120" s="218">
        <f>S120*H120</f>
        <v>0</v>
      </c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R120" s="219" t="s">
        <v>136</v>
      </c>
      <c r="AT120" s="219" t="s">
        <v>131</v>
      </c>
      <c r="AU120" s="219" t="s">
        <v>137</v>
      </c>
      <c r="AY120" s="20" t="s">
        <v>128</v>
      </c>
      <c r="BE120" s="220">
        <f>IF(N120="základní",J120,0)</f>
        <v>0</v>
      </c>
      <c r="BF120" s="220">
        <f>IF(N120="snížená",J120,0)</f>
        <v>0</v>
      </c>
      <c r="BG120" s="220">
        <f>IF(N120="zákl. přenesená",J120,0)</f>
        <v>0</v>
      </c>
      <c r="BH120" s="220">
        <f>IF(N120="sníž. přenesená",J120,0)</f>
        <v>0</v>
      </c>
      <c r="BI120" s="220">
        <f>IF(N120="nulová",J120,0)</f>
        <v>0</v>
      </c>
      <c r="BJ120" s="20" t="s">
        <v>137</v>
      </c>
      <c r="BK120" s="220">
        <f>ROUND(I120*H120,2)</f>
        <v>0</v>
      </c>
      <c r="BL120" s="20" t="s">
        <v>136</v>
      </c>
      <c r="BM120" s="219" t="s">
        <v>155</v>
      </c>
    </row>
    <row r="121" spans="1:47" s="2" customFormat="1" ht="12">
      <c r="A121" s="42"/>
      <c r="B121" s="43"/>
      <c r="C121" s="44"/>
      <c r="D121" s="221" t="s">
        <v>139</v>
      </c>
      <c r="E121" s="44"/>
      <c r="F121" s="222" t="s">
        <v>156</v>
      </c>
      <c r="G121" s="44"/>
      <c r="H121" s="44"/>
      <c r="I121" s="223"/>
      <c r="J121" s="44"/>
      <c r="K121" s="44"/>
      <c r="L121" s="48"/>
      <c r="M121" s="224"/>
      <c r="N121" s="225"/>
      <c r="O121" s="88"/>
      <c r="P121" s="88"/>
      <c r="Q121" s="88"/>
      <c r="R121" s="88"/>
      <c r="S121" s="88"/>
      <c r="T121" s="89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T121" s="20" t="s">
        <v>139</v>
      </c>
      <c r="AU121" s="20" t="s">
        <v>137</v>
      </c>
    </row>
    <row r="122" spans="1:47" s="2" customFormat="1" ht="12">
      <c r="A122" s="42"/>
      <c r="B122" s="43"/>
      <c r="C122" s="44"/>
      <c r="D122" s="226" t="s">
        <v>141</v>
      </c>
      <c r="E122" s="44"/>
      <c r="F122" s="227" t="s">
        <v>157</v>
      </c>
      <c r="G122" s="44"/>
      <c r="H122" s="44"/>
      <c r="I122" s="223"/>
      <c r="J122" s="44"/>
      <c r="K122" s="44"/>
      <c r="L122" s="48"/>
      <c r="M122" s="224"/>
      <c r="N122" s="225"/>
      <c r="O122" s="88"/>
      <c r="P122" s="88"/>
      <c r="Q122" s="88"/>
      <c r="R122" s="88"/>
      <c r="S122" s="88"/>
      <c r="T122" s="89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T122" s="20" t="s">
        <v>141</v>
      </c>
      <c r="AU122" s="20" t="s">
        <v>137</v>
      </c>
    </row>
    <row r="123" spans="1:51" s="15" customFormat="1" ht="12">
      <c r="A123" s="15"/>
      <c r="B123" s="250"/>
      <c r="C123" s="251"/>
      <c r="D123" s="221" t="s">
        <v>143</v>
      </c>
      <c r="E123" s="252" t="s">
        <v>32</v>
      </c>
      <c r="F123" s="253" t="s">
        <v>592</v>
      </c>
      <c r="G123" s="251"/>
      <c r="H123" s="252" t="s">
        <v>32</v>
      </c>
      <c r="I123" s="254"/>
      <c r="J123" s="251"/>
      <c r="K123" s="251"/>
      <c r="L123" s="255"/>
      <c r="M123" s="256"/>
      <c r="N123" s="257"/>
      <c r="O123" s="257"/>
      <c r="P123" s="257"/>
      <c r="Q123" s="257"/>
      <c r="R123" s="257"/>
      <c r="S123" s="257"/>
      <c r="T123" s="258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9" t="s">
        <v>143</v>
      </c>
      <c r="AU123" s="259" t="s">
        <v>137</v>
      </c>
      <c r="AV123" s="15" t="s">
        <v>85</v>
      </c>
      <c r="AW123" s="15" t="s">
        <v>39</v>
      </c>
      <c r="AX123" s="15" t="s">
        <v>77</v>
      </c>
      <c r="AY123" s="259" t="s">
        <v>128</v>
      </c>
    </row>
    <row r="124" spans="1:51" s="13" customFormat="1" ht="12">
      <c r="A124" s="13"/>
      <c r="B124" s="228"/>
      <c r="C124" s="229"/>
      <c r="D124" s="221" t="s">
        <v>143</v>
      </c>
      <c r="E124" s="230" t="s">
        <v>32</v>
      </c>
      <c r="F124" s="231" t="s">
        <v>593</v>
      </c>
      <c r="G124" s="229"/>
      <c r="H124" s="232">
        <v>193.065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8" t="s">
        <v>143</v>
      </c>
      <c r="AU124" s="238" t="s">
        <v>137</v>
      </c>
      <c r="AV124" s="13" t="s">
        <v>137</v>
      </c>
      <c r="AW124" s="13" t="s">
        <v>39</v>
      </c>
      <c r="AX124" s="13" t="s">
        <v>77</v>
      </c>
      <c r="AY124" s="238" t="s">
        <v>128</v>
      </c>
    </row>
    <row r="125" spans="1:51" s="13" customFormat="1" ht="12">
      <c r="A125" s="13"/>
      <c r="B125" s="228"/>
      <c r="C125" s="229"/>
      <c r="D125" s="221" t="s">
        <v>143</v>
      </c>
      <c r="E125" s="230" t="s">
        <v>32</v>
      </c>
      <c r="F125" s="231" t="s">
        <v>594</v>
      </c>
      <c r="G125" s="229"/>
      <c r="H125" s="232">
        <v>14.985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8" t="s">
        <v>143</v>
      </c>
      <c r="AU125" s="238" t="s">
        <v>137</v>
      </c>
      <c r="AV125" s="13" t="s">
        <v>137</v>
      </c>
      <c r="AW125" s="13" t="s">
        <v>39</v>
      </c>
      <c r="AX125" s="13" t="s">
        <v>77</v>
      </c>
      <c r="AY125" s="238" t="s">
        <v>128</v>
      </c>
    </row>
    <row r="126" spans="1:51" s="13" customFormat="1" ht="12">
      <c r="A126" s="13"/>
      <c r="B126" s="228"/>
      <c r="C126" s="229"/>
      <c r="D126" s="221" t="s">
        <v>143</v>
      </c>
      <c r="E126" s="230" t="s">
        <v>32</v>
      </c>
      <c r="F126" s="231" t="s">
        <v>595</v>
      </c>
      <c r="G126" s="229"/>
      <c r="H126" s="232">
        <v>8.438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8" t="s">
        <v>143</v>
      </c>
      <c r="AU126" s="238" t="s">
        <v>137</v>
      </c>
      <c r="AV126" s="13" t="s">
        <v>137</v>
      </c>
      <c r="AW126" s="13" t="s">
        <v>39</v>
      </c>
      <c r="AX126" s="13" t="s">
        <v>77</v>
      </c>
      <c r="AY126" s="238" t="s">
        <v>128</v>
      </c>
    </row>
    <row r="127" spans="1:51" s="16" customFormat="1" ht="12">
      <c r="A127" s="16"/>
      <c r="B127" s="260"/>
      <c r="C127" s="261"/>
      <c r="D127" s="221" t="s">
        <v>143</v>
      </c>
      <c r="E127" s="262" t="s">
        <v>32</v>
      </c>
      <c r="F127" s="263" t="s">
        <v>167</v>
      </c>
      <c r="G127" s="261"/>
      <c r="H127" s="264">
        <v>216.488</v>
      </c>
      <c r="I127" s="265"/>
      <c r="J127" s="261"/>
      <c r="K127" s="261"/>
      <c r="L127" s="266"/>
      <c r="M127" s="267"/>
      <c r="N127" s="268"/>
      <c r="O127" s="268"/>
      <c r="P127" s="268"/>
      <c r="Q127" s="268"/>
      <c r="R127" s="268"/>
      <c r="S127" s="268"/>
      <c r="T127" s="269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70" t="s">
        <v>143</v>
      </c>
      <c r="AU127" s="270" t="s">
        <v>137</v>
      </c>
      <c r="AV127" s="16" t="s">
        <v>152</v>
      </c>
      <c r="AW127" s="16" t="s">
        <v>39</v>
      </c>
      <c r="AX127" s="16" t="s">
        <v>77</v>
      </c>
      <c r="AY127" s="270" t="s">
        <v>128</v>
      </c>
    </row>
    <row r="128" spans="1:51" s="14" customFormat="1" ht="12">
      <c r="A128" s="14"/>
      <c r="B128" s="239"/>
      <c r="C128" s="240"/>
      <c r="D128" s="221" t="s">
        <v>143</v>
      </c>
      <c r="E128" s="241" t="s">
        <v>32</v>
      </c>
      <c r="F128" s="242" t="s">
        <v>145</v>
      </c>
      <c r="G128" s="240"/>
      <c r="H128" s="243">
        <v>216.488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9" t="s">
        <v>143</v>
      </c>
      <c r="AU128" s="249" t="s">
        <v>137</v>
      </c>
      <c r="AV128" s="14" t="s">
        <v>136</v>
      </c>
      <c r="AW128" s="14" t="s">
        <v>39</v>
      </c>
      <c r="AX128" s="14" t="s">
        <v>85</v>
      </c>
      <c r="AY128" s="249" t="s">
        <v>128</v>
      </c>
    </row>
    <row r="129" spans="1:51" s="13" customFormat="1" ht="12">
      <c r="A129" s="13"/>
      <c r="B129" s="228"/>
      <c r="C129" s="229"/>
      <c r="D129" s="221" t="s">
        <v>143</v>
      </c>
      <c r="E129" s="229"/>
      <c r="F129" s="231" t="s">
        <v>597</v>
      </c>
      <c r="G129" s="229"/>
      <c r="H129" s="232">
        <v>129.893</v>
      </c>
      <c r="I129" s="233"/>
      <c r="J129" s="229"/>
      <c r="K129" s="229"/>
      <c r="L129" s="234"/>
      <c r="M129" s="235"/>
      <c r="N129" s="236"/>
      <c r="O129" s="236"/>
      <c r="P129" s="236"/>
      <c r="Q129" s="236"/>
      <c r="R129" s="236"/>
      <c r="S129" s="236"/>
      <c r="T129" s="23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8" t="s">
        <v>143</v>
      </c>
      <c r="AU129" s="238" t="s">
        <v>137</v>
      </c>
      <c r="AV129" s="13" t="s">
        <v>137</v>
      </c>
      <c r="AW129" s="13" t="s">
        <v>4</v>
      </c>
      <c r="AX129" s="13" t="s">
        <v>85</v>
      </c>
      <c r="AY129" s="238" t="s">
        <v>128</v>
      </c>
    </row>
    <row r="130" spans="1:65" s="2" customFormat="1" ht="21.75" customHeight="1">
      <c r="A130" s="42"/>
      <c r="B130" s="43"/>
      <c r="C130" s="208" t="s">
        <v>136</v>
      </c>
      <c r="D130" s="208" t="s">
        <v>131</v>
      </c>
      <c r="E130" s="209" t="s">
        <v>160</v>
      </c>
      <c r="F130" s="210" t="s">
        <v>161</v>
      </c>
      <c r="G130" s="211" t="s">
        <v>134</v>
      </c>
      <c r="H130" s="212">
        <v>176.408</v>
      </c>
      <c r="I130" s="213"/>
      <c r="J130" s="214">
        <f>ROUND(I130*H130,2)</f>
        <v>0</v>
      </c>
      <c r="K130" s="210" t="s">
        <v>135</v>
      </c>
      <c r="L130" s="48"/>
      <c r="M130" s="215" t="s">
        <v>32</v>
      </c>
      <c r="N130" s="216" t="s">
        <v>49</v>
      </c>
      <c r="O130" s="88"/>
      <c r="P130" s="217">
        <f>O130*H130</f>
        <v>0</v>
      </c>
      <c r="Q130" s="217">
        <v>0.025615</v>
      </c>
      <c r="R130" s="217">
        <f>Q130*H130</f>
        <v>4.518690919999999</v>
      </c>
      <c r="S130" s="217">
        <v>0</v>
      </c>
      <c r="T130" s="218">
        <f>S130*H130</f>
        <v>0</v>
      </c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R130" s="219" t="s">
        <v>136</v>
      </c>
      <c r="AT130" s="219" t="s">
        <v>131</v>
      </c>
      <c r="AU130" s="219" t="s">
        <v>137</v>
      </c>
      <c r="AY130" s="20" t="s">
        <v>128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20" t="s">
        <v>137</v>
      </c>
      <c r="BK130" s="220">
        <f>ROUND(I130*H130,2)</f>
        <v>0</v>
      </c>
      <c r="BL130" s="20" t="s">
        <v>136</v>
      </c>
      <c r="BM130" s="219" t="s">
        <v>162</v>
      </c>
    </row>
    <row r="131" spans="1:47" s="2" customFormat="1" ht="12">
      <c r="A131" s="42"/>
      <c r="B131" s="43"/>
      <c r="C131" s="44"/>
      <c r="D131" s="221" t="s">
        <v>139</v>
      </c>
      <c r="E131" s="44"/>
      <c r="F131" s="222" t="s">
        <v>163</v>
      </c>
      <c r="G131" s="44"/>
      <c r="H131" s="44"/>
      <c r="I131" s="223"/>
      <c r="J131" s="44"/>
      <c r="K131" s="44"/>
      <c r="L131" s="48"/>
      <c r="M131" s="224"/>
      <c r="N131" s="225"/>
      <c r="O131" s="88"/>
      <c r="P131" s="88"/>
      <c r="Q131" s="88"/>
      <c r="R131" s="88"/>
      <c r="S131" s="88"/>
      <c r="T131" s="89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T131" s="20" t="s">
        <v>139</v>
      </c>
      <c r="AU131" s="20" t="s">
        <v>137</v>
      </c>
    </row>
    <row r="132" spans="1:47" s="2" customFormat="1" ht="12">
      <c r="A132" s="42"/>
      <c r="B132" s="43"/>
      <c r="C132" s="44"/>
      <c r="D132" s="226" t="s">
        <v>141</v>
      </c>
      <c r="E132" s="44"/>
      <c r="F132" s="227" t="s">
        <v>164</v>
      </c>
      <c r="G132" s="44"/>
      <c r="H132" s="44"/>
      <c r="I132" s="223"/>
      <c r="J132" s="44"/>
      <c r="K132" s="44"/>
      <c r="L132" s="48"/>
      <c r="M132" s="224"/>
      <c r="N132" s="225"/>
      <c r="O132" s="88"/>
      <c r="P132" s="88"/>
      <c r="Q132" s="88"/>
      <c r="R132" s="88"/>
      <c r="S132" s="88"/>
      <c r="T132" s="89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T132" s="20" t="s">
        <v>141</v>
      </c>
      <c r="AU132" s="20" t="s">
        <v>137</v>
      </c>
    </row>
    <row r="133" spans="1:51" s="15" customFormat="1" ht="12">
      <c r="A133" s="15"/>
      <c r="B133" s="250"/>
      <c r="C133" s="251"/>
      <c r="D133" s="221" t="s">
        <v>143</v>
      </c>
      <c r="E133" s="252" t="s">
        <v>32</v>
      </c>
      <c r="F133" s="253" t="s">
        <v>592</v>
      </c>
      <c r="G133" s="251"/>
      <c r="H133" s="252" t="s">
        <v>32</v>
      </c>
      <c r="I133" s="254"/>
      <c r="J133" s="251"/>
      <c r="K133" s="251"/>
      <c r="L133" s="255"/>
      <c r="M133" s="256"/>
      <c r="N133" s="257"/>
      <c r="O133" s="257"/>
      <c r="P133" s="257"/>
      <c r="Q133" s="257"/>
      <c r="R133" s="257"/>
      <c r="S133" s="257"/>
      <c r="T133" s="258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9" t="s">
        <v>143</v>
      </c>
      <c r="AU133" s="259" t="s">
        <v>137</v>
      </c>
      <c r="AV133" s="15" t="s">
        <v>85</v>
      </c>
      <c r="AW133" s="15" t="s">
        <v>39</v>
      </c>
      <c r="AX133" s="15" t="s">
        <v>77</v>
      </c>
      <c r="AY133" s="259" t="s">
        <v>128</v>
      </c>
    </row>
    <row r="134" spans="1:51" s="13" customFormat="1" ht="12">
      <c r="A134" s="13"/>
      <c r="B134" s="228"/>
      <c r="C134" s="229"/>
      <c r="D134" s="221" t="s">
        <v>143</v>
      </c>
      <c r="E134" s="230" t="s">
        <v>32</v>
      </c>
      <c r="F134" s="231" t="s">
        <v>593</v>
      </c>
      <c r="G134" s="229"/>
      <c r="H134" s="232">
        <v>193.065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8" t="s">
        <v>143</v>
      </c>
      <c r="AU134" s="238" t="s">
        <v>137</v>
      </c>
      <c r="AV134" s="13" t="s">
        <v>137</v>
      </c>
      <c r="AW134" s="13" t="s">
        <v>39</v>
      </c>
      <c r="AX134" s="13" t="s">
        <v>77</v>
      </c>
      <c r="AY134" s="238" t="s">
        <v>128</v>
      </c>
    </row>
    <row r="135" spans="1:51" s="13" customFormat="1" ht="12">
      <c r="A135" s="13"/>
      <c r="B135" s="228"/>
      <c r="C135" s="229"/>
      <c r="D135" s="221" t="s">
        <v>143</v>
      </c>
      <c r="E135" s="230" t="s">
        <v>32</v>
      </c>
      <c r="F135" s="231" t="s">
        <v>594</v>
      </c>
      <c r="G135" s="229"/>
      <c r="H135" s="232">
        <v>14.985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8" t="s">
        <v>143</v>
      </c>
      <c r="AU135" s="238" t="s">
        <v>137</v>
      </c>
      <c r="AV135" s="13" t="s">
        <v>137</v>
      </c>
      <c r="AW135" s="13" t="s">
        <v>39</v>
      </c>
      <c r="AX135" s="13" t="s">
        <v>77</v>
      </c>
      <c r="AY135" s="238" t="s">
        <v>128</v>
      </c>
    </row>
    <row r="136" spans="1:51" s="13" customFormat="1" ht="12">
      <c r="A136" s="13"/>
      <c r="B136" s="228"/>
      <c r="C136" s="229"/>
      <c r="D136" s="221" t="s">
        <v>143</v>
      </c>
      <c r="E136" s="230" t="s">
        <v>32</v>
      </c>
      <c r="F136" s="231" t="s">
        <v>595</v>
      </c>
      <c r="G136" s="229"/>
      <c r="H136" s="232">
        <v>8.438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8" t="s">
        <v>143</v>
      </c>
      <c r="AU136" s="238" t="s">
        <v>137</v>
      </c>
      <c r="AV136" s="13" t="s">
        <v>137</v>
      </c>
      <c r="AW136" s="13" t="s">
        <v>39</v>
      </c>
      <c r="AX136" s="13" t="s">
        <v>77</v>
      </c>
      <c r="AY136" s="238" t="s">
        <v>128</v>
      </c>
    </row>
    <row r="137" spans="1:51" s="16" customFormat="1" ht="12">
      <c r="A137" s="16"/>
      <c r="B137" s="260"/>
      <c r="C137" s="261"/>
      <c r="D137" s="221" t="s">
        <v>143</v>
      </c>
      <c r="E137" s="262" t="s">
        <v>32</v>
      </c>
      <c r="F137" s="263" t="s">
        <v>167</v>
      </c>
      <c r="G137" s="261"/>
      <c r="H137" s="264">
        <v>216.488</v>
      </c>
      <c r="I137" s="265"/>
      <c r="J137" s="261"/>
      <c r="K137" s="261"/>
      <c r="L137" s="266"/>
      <c r="M137" s="267"/>
      <c r="N137" s="268"/>
      <c r="O137" s="268"/>
      <c r="P137" s="268"/>
      <c r="Q137" s="268"/>
      <c r="R137" s="268"/>
      <c r="S137" s="268"/>
      <c r="T137" s="269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70" t="s">
        <v>143</v>
      </c>
      <c r="AU137" s="270" t="s">
        <v>137</v>
      </c>
      <c r="AV137" s="16" t="s">
        <v>152</v>
      </c>
      <c r="AW137" s="16" t="s">
        <v>39</v>
      </c>
      <c r="AX137" s="16" t="s">
        <v>77</v>
      </c>
      <c r="AY137" s="270" t="s">
        <v>128</v>
      </c>
    </row>
    <row r="138" spans="1:51" s="15" customFormat="1" ht="12">
      <c r="A138" s="15"/>
      <c r="B138" s="250"/>
      <c r="C138" s="251"/>
      <c r="D138" s="221" t="s">
        <v>143</v>
      </c>
      <c r="E138" s="252" t="s">
        <v>32</v>
      </c>
      <c r="F138" s="253" t="s">
        <v>598</v>
      </c>
      <c r="G138" s="251"/>
      <c r="H138" s="252" t="s">
        <v>32</v>
      </c>
      <c r="I138" s="254"/>
      <c r="J138" s="251"/>
      <c r="K138" s="251"/>
      <c r="L138" s="255"/>
      <c r="M138" s="256"/>
      <c r="N138" s="257"/>
      <c r="O138" s="257"/>
      <c r="P138" s="257"/>
      <c r="Q138" s="257"/>
      <c r="R138" s="257"/>
      <c r="S138" s="257"/>
      <c r="T138" s="258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9" t="s">
        <v>143</v>
      </c>
      <c r="AU138" s="259" t="s">
        <v>137</v>
      </c>
      <c r="AV138" s="15" t="s">
        <v>85</v>
      </c>
      <c r="AW138" s="15" t="s">
        <v>39</v>
      </c>
      <c r="AX138" s="15" t="s">
        <v>77</v>
      </c>
      <c r="AY138" s="259" t="s">
        <v>128</v>
      </c>
    </row>
    <row r="139" spans="1:51" s="13" customFormat="1" ht="12">
      <c r="A139" s="13"/>
      <c r="B139" s="228"/>
      <c r="C139" s="229"/>
      <c r="D139" s="221" t="s">
        <v>143</v>
      </c>
      <c r="E139" s="230" t="s">
        <v>32</v>
      </c>
      <c r="F139" s="231" t="s">
        <v>599</v>
      </c>
      <c r="G139" s="229"/>
      <c r="H139" s="232">
        <v>-21.45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8" t="s">
        <v>143</v>
      </c>
      <c r="AU139" s="238" t="s">
        <v>137</v>
      </c>
      <c r="AV139" s="13" t="s">
        <v>137</v>
      </c>
      <c r="AW139" s="13" t="s">
        <v>39</v>
      </c>
      <c r="AX139" s="13" t="s">
        <v>77</v>
      </c>
      <c r="AY139" s="238" t="s">
        <v>128</v>
      </c>
    </row>
    <row r="140" spans="1:51" s="13" customFormat="1" ht="12">
      <c r="A140" s="13"/>
      <c r="B140" s="228"/>
      <c r="C140" s="229"/>
      <c r="D140" s="221" t="s">
        <v>143</v>
      </c>
      <c r="E140" s="230" t="s">
        <v>32</v>
      </c>
      <c r="F140" s="231" t="s">
        <v>600</v>
      </c>
      <c r="G140" s="229"/>
      <c r="H140" s="232">
        <v>-5.52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8" t="s">
        <v>143</v>
      </c>
      <c r="AU140" s="238" t="s">
        <v>137</v>
      </c>
      <c r="AV140" s="13" t="s">
        <v>137</v>
      </c>
      <c r="AW140" s="13" t="s">
        <v>39</v>
      </c>
      <c r="AX140" s="13" t="s">
        <v>77</v>
      </c>
      <c r="AY140" s="238" t="s">
        <v>128</v>
      </c>
    </row>
    <row r="141" spans="1:51" s="13" customFormat="1" ht="12">
      <c r="A141" s="13"/>
      <c r="B141" s="228"/>
      <c r="C141" s="229"/>
      <c r="D141" s="221" t="s">
        <v>143</v>
      </c>
      <c r="E141" s="230" t="s">
        <v>32</v>
      </c>
      <c r="F141" s="231" t="s">
        <v>601</v>
      </c>
      <c r="G141" s="229"/>
      <c r="H141" s="232">
        <v>-6.67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8" t="s">
        <v>143</v>
      </c>
      <c r="AU141" s="238" t="s">
        <v>137</v>
      </c>
      <c r="AV141" s="13" t="s">
        <v>137</v>
      </c>
      <c r="AW141" s="13" t="s">
        <v>39</v>
      </c>
      <c r="AX141" s="13" t="s">
        <v>77</v>
      </c>
      <c r="AY141" s="238" t="s">
        <v>128</v>
      </c>
    </row>
    <row r="142" spans="1:51" s="13" customFormat="1" ht="12">
      <c r="A142" s="13"/>
      <c r="B142" s="228"/>
      <c r="C142" s="229"/>
      <c r="D142" s="221" t="s">
        <v>143</v>
      </c>
      <c r="E142" s="230" t="s">
        <v>32</v>
      </c>
      <c r="F142" s="231" t="s">
        <v>602</v>
      </c>
      <c r="G142" s="229"/>
      <c r="H142" s="232">
        <v>-6.44</v>
      </c>
      <c r="I142" s="233"/>
      <c r="J142" s="229"/>
      <c r="K142" s="229"/>
      <c r="L142" s="234"/>
      <c r="M142" s="235"/>
      <c r="N142" s="236"/>
      <c r="O142" s="236"/>
      <c r="P142" s="236"/>
      <c r="Q142" s="236"/>
      <c r="R142" s="236"/>
      <c r="S142" s="236"/>
      <c r="T142" s="23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8" t="s">
        <v>143</v>
      </c>
      <c r="AU142" s="238" t="s">
        <v>137</v>
      </c>
      <c r="AV142" s="13" t="s">
        <v>137</v>
      </c>
      <c r="AW142" s="13" t="s">
        <v>39</v>
      </c>
      <c r="AX142" s="13" t="s">
        <v>77</v>
      </c>
      <c r="AY142" s="238" t="s">
        <v>128</v>
      </c>
    </row>
    <row r="143" spans="1:51" s="16" customFormat="1" ht="12">
      <c r="A143" s="16"/>
      <c r="B143" s="260"/>
      <c r="C143" s="261"/>
      <c r="D143" s="221" t="s">
        <v>143</v>
      </c>
      <c r="E143" s="262" t="s">
        <v>32</v>
      </c>
      <c r="F143" s="263" t="s">
        <v>167</v>
      </c>
      <c r="G143" s="261"/>
      <c r="H143" s="264">
        <v>-40.08</v>
      </c>
      <c r="I143" s="265"/>
      <c r="J143" s="261"/>
      <c r="K143" s="261"/>
      <c r="L143" s="266"/>
      <c r="M143" s="267"/>
      <c r="N143" s="268"/>
      <c r="O143" s="268"/>
      <c r="P143" s="268"/>
      <c r="Q143" s="268"/>
      <c r="R143" s="268"/>
      <c r="S143" s="268"/>
      <c r="T143" s="269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T143" s="270" t="s">
        <v>143</v>
      </c>
      <c r="AU143" s="270" t="s">
        <v>137</v>
      </c>
      <c r="AV143" s="16" t="s">
        <v>152</v>
      </c>
      <c r="AW143" s="16" t="s">
        <v>39</v>
      </c>
      <c r="AX143" s="16" t="s">
        <v>77</v>
      </c>
      <c r="AY143" s="270" t="s">
        <v>128</v>
      </c>
    </row>
    <row r="144" spans="1:51" s="14" customFormat="1" ht="12">
      <c r="A144" s="14"/>
      <c r="B144" s="239"/>
      <c r="C144" s="240"/>
      <c r="D144" s="221" t="s">
        <v>143</v>
      </c>
      <c r="E144" s="241" t="s">
        <v>32</v>
      </c>
      <c r="F144" s="242" t="s">
        <v>145</v>
      </c>
      <c r="G144" s="240"/>
      <c r="H144" s="243">
        <v>176.40800000000002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9" t="s">
        <v>143</v>
      </c>
      <c r="AU144" s="249" t="s">
        <v>137</v>
      </c>
      <c r="AV144" s="14" t="s">
        <v>136</v>
      </c>
      <c r="AW144" s="14" t="s">
        <v>39</v>
      </c>
      <c r="AX144" s="14" t="s">
        <v>85</v>
      </c>
      <c r="AY144" s="249" t="s">
        <v>128</v>
      </c>
    </row>
    <row r="145" spans="1:65" s="2" customFormat="1" ht="16.5" customHeight="1">
      <c r="A145" s="42"/>
      <c r="B145" s="43"/>
      <c r="C145" s="208" t="s">
        <v>172</v>
      </c>
      <c r="D145" s="208" t="s">
        <v>131</v>
      </c>
      <c r="E145" s="209" t="s">
        <v>173</v>
      </c>
      <c r="F145" s="210" t="s">
        <v>174</v>
      </c>
      <c r="G145" s="211" t="s">
        <v>175</v>
      </c>
      <c r="H145" s="212">
        <v>39.2</v>
      </c>
      <c r="I145" s="213"/>
      <c r="J145" s="214">
        <f>ROUND(I145*H145,2)</f>
        <v>0</v>
      </c>
      <c r="K145" s="210" t="s">
        <v>135</v>
      </c>
      <c r="L145" s="48"/>
      <c r="M145" s="215" t="s">
        <v>32</v>
      </c>
      <c r="N145" s="216" t="s">
        <v>49</v>
      </c>
      <c r="O145" s="88"/>
      <c r="P145" s="217">
        <f>O145*H145</f>
        <v>0</v>
      </c>
      <c r="Q145" s="217">
        <v>0.010323</v>
      </c>
      <c r="R145" s="217">
        <f>Q145*H145</f>
        <v>0.40466160000000007</v>
      </c>
      <c r="S145" s="217">
        <v>0</v>
      </c>
      <c r="T145" s="218">
        <f>S145*H145</f>
        <v>0</v>
      </c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R145" s="219" t="s">
        <v>136</v>
      </c>
      <c r="AT145" s="219" t="s">
        <v>131</v>
      </c>
      <c r="AU145" s="219" t="s">
        <v>137</v>
      </c>
      <c r="AY145" s="20" t="s">
        <v>128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20" t="s">
        <v>137</v>
      </c>
      <c r="BK145" s="220">
        <f>ROUND(I145*H145,2)</f>
        <v>0</v>
      </c>
      <c r="BL145" s="20" t="s">
        <v>136</v>
      </c>
      <c r="BM145" s="219" t="s">
        <v>603</v>
      </c>
    </row>
    <row r="146" spans="1:47" s="2" customFormat="1" ht="12">
      <c r="A146" s="42"/>
      <c r="B146" s="43"/>
      <c r="C146" s="44"/>
      <c r="D146" s="221" t="s">
        <v>139</v>
      </c>
      <c r="E146" s="44"/>
      <c r="F146" s="222" t="s">
        <v>177</v>
      </c>
      <c r="G146" s="44"/>
      <c r="H146" s="44"/>
      <c r="I146" s="223"/>
      <c r="J146" s="44"/>
      <c r="K146" s="44"/>
      <c r="L146" s="48"/>
      <c r="M146" s="224"/>
      <c r="N146" s="225"/>
      <c r="O146" s="88"/>
      <c r="P146" s="88"/>
      <c r="Q146" s="88"/>
      <c r="R146" s="88"/>
      <c r="S146" s="88"/>
      <c r="T146" s="89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T146" s="20" t="s">
        <v>139</v>
      </c>
      <c r="AU146" s="20" t="s">
        <v>137</v>
      </c>
    </row>
    <row r="147" spans="1:47" s="2" customFormat="1" ht="12">
      <c r="A147" s="42"/>
      <c r="B147" s="43"/>
      <c r="C147" s="44"/>
      <c r="D147" s="226" t="s">
        <v>141</v>
      </c>
      <c r="E147" s="44"/>
      <c r="F147" s="227" t="s">
        <v>178</v>
      </c>
      <c r="G147" s="44"/>
      <c r="H147" s="44"/>
      <c r="I147" s="223"/>
      <c r="J147" s="44"/>
      <c r="K147" s="44"/>
      <c r="L147" s="48"/>
      <c r="M147" s="224"/>
      <c r="N147" s="225"/>
      <c r="O147" s="88"/>
      <c r="P147" s="88"/>
      <c r="Q147" s="88"/>
      <c r="R147" s="88"/>
      <c r="S147" s="88"/>
      <c r="T147" s="89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T147" s="20" t="s">
        <v>141</v>
      </c>
      <c r="AU147" s="20" t="s">
        <v>137</v>
      </c>
    </row>
    <row r="148" spans="1:51" s="13" customFormat="1" ht="12">
      <c r="A148" s="13"/>
      <c r="B148" s="228"/>
      <c r="C148" s="229"/>
      <c r="D148" s="221" t="s">
        <v>143</v>
      </c>
      <c r="E148" s="230" t="s">
        <v>32</v>
      </c>
      <c r="F148" s="231" t="s">
        <v>604</v>
      </c>
      <c r="G148" s="229"/>
      <c r="H148" s="232">
        <v>39.2</v>
      </c>
      <c r="I148" s="233"/>
      <c r="J148" s="229"/>
      <c r="K148" s="229"/>
      <c r="L148" s="234"/>
      <c r="M148" s="235"/>
      <c r="N148" s="236"/>
      <c r="O148" s="236"/>
      <c r="P148" s="236"/>
      <c r="Q148" s="236"/>
      <c r="R148" s="236"/>
      <c r="S148" s="236"/>
      <c r="T148" s="23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8" t="s">
        <v>143</v>
      </c>
      <c r="AU148" s="238" t="s">
        <v>137</v>
      </c>
      <c r="AV148" s="13" t="s">
        <v>137</v>
      </c>
      <c r="AW148" s="13" t="s">
        <v>39</v>
      </c>
      <c r="AX148" s="13" t="s">
        <v>77</v>
      </c>
      <c r="AY148" s="238" t="s">
        <v>128</v>
      </c>
    </row>
    <row r="149" spans="1:51" s="14" customFormat="1" ht="12">
      <c r="A149" s="14"/>
      <c r="B149" s="239"/>
      <c r="C149" s="240"/>
      <c r="D149" s="221" t="s">
        <v>143</v>
      </c>
      <c r="E149" s="241" t="s">
        <v>32</v>
      </c>
      <c r="F149" s="242" t="s">
        <v>145</v>
      </c>
      <c r="G149" s="240"/>
      <c r="H149" s="243">
        <v>39.2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9" t="s">
        <v>143</v>
      </c>
      <c r="AU149" s="249" t="s">
        <v>137</v>
      </c>
      <c r="AV149" s="14" t="s">
        <v>136</v>
      </c>
      <c r="AW149" s="14" t="s">
        <v>39</v>
      </c>
      <c r="AX149" s="14" t="s">
        <v>85</v>
      </c>
      <c r="AY149" s="249" t="s">
        <v>128</v>
      </c>
    </row>
    <row r="150" spans="1:65" s="2" customFormat="1" ht="16.5" customHeight="1">
      <c r="A150" s="42"/>
      <c r="B150" s="43"/>
      <c r="C150" s="208" t="s">
        <v>129</v>
      </c>
      <c r="D150" s="208" t="s">
        <v>131</v>
      </c>
      <c r="E150" s="209" t="s">
        <v>180</v>
      </c>
      <c r="F150" s="210" t="s">
        <v>181</v>
      </c>
      <c r="G150" s="211" t="s">
        <v>175</v>
      </c>
      <c r="H150" s="212">
        <v>24.1</v>
      </c>
      <c r="I150" s="213"/>
      <c r="J150" s="214">
        <f>ROUND(I150*H150,2)</f>
        <v>0</v>
      </c>
      <c r="K150" s="210" t="s">
        <v>135</v>
      </c>
      <c r="L150" s="48"/>
      <c r="M150" s="215" t="s">
        <v>32</v>
      </c>
      <c r="N150" s="216" t="s">
        <v>49</v>
      </c>
      <c r="O150" s="88"/>
      <c r="P150" s="217">
        <f>O150*H150</f>
        <v>0</v>
      </c>
      <c r="Q150" s="217">
        <v>0.020646</v>
      </c>
      <c r="R150" s="217">
        <f>Q150*H150</f>
        <v>0.4975686000000001</v>
      </c>
      <c r="S150" s="217">
        <v>0</v>
      </c>
      <c r="T150" s="218">
        <f>S150*H150</f>
        <v>0</v>
      </c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R150" s="219" t="s">
        <v>136</v>
      </c>
      <c r="AT150" s="219" t="s">
        <v>131</v>
      </c>
      <c r="AU150" s="219" t="s">
        <v>137</v>
      </c>
      <c r="AY150" s="20" t="s">
        <v>128</v>
      </c>
      <c r="BE150" s="220">
        <f>IF(N150="základní",J150,0)</f>
        <v>0</v>
      </c>
      <c r="BF150" s="220">
        <f>IF(N150="snížená",J150,0)</f>
        <v>0</v>
      </c>
      <c r="BG150" s="220">
        <f>IF(N150="zákl. přenesená",J150,0)</f>
        <v>0</v>
      </c>
      <c r="BH150" s="220">
        <f>IF(N150="sníž. přenesená",J150,0)</f>
        <v>0</v>
      </c>
      <c r="BI150" s="220">
        <f>IF(N150="nulová",J150,0)</f>
        <v>0</v>
      </c>
      <c r="BJ150" s="20" t="s">
        <v>137</v>
      </c>
      <c r="BK150" s="220">
        <f>ROUND(I150*H150,2)</f>
        <v>0</v>
      </c>
      <c r="BL150" s="20" t="s">
        <v>136</v>
      </c>
      <c r="BM150" s="219" t="s">
        <v>605</v>
      </c>
    </row>
    <row r="151" spans="1:47" s="2" customFormat="1" ht="12">
      <c r="A151" s="42"/>
      <c r="B151" s="43"/>
      <c r="C151" s="44"/>
      <c r="D151" s="221" t="s">
        <v>139</v>
      </c>
      <c r="E151" s="44"/>
      <c r="F151" s="222" t="s">
        <v>183</v>
      </c>
      <c r="G151" s="44"/>
      <c r="H151" s="44"/>
      <c r="I151" s="223"/>
      <c r="J151" s="44"/>
      <c r="K151" s="44"/>
      <c r="L151" s="48"/>
      <c r="M151" s="224"/>
      <c r="N151" s="225"/>
      <c r="O151" s="88"/>
      <c r="P151" s="88"/>
      <c r="Q151" s="88"/>
      <c r="R151" s="88"/>
      <c r="S151" s="88"/>
      <c r="T151" s="89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T151" s="20" t="s">
        <v>139</v>
      </c>
      <c r="AU151" s="20" t="s">
        <v>137</v>
      </c>
    </row>
    <row r="152" spans="1:47" s="2" customFormat="1" ht="12">
      <c r="A152" s="42"/>
      <c r="B152" s="43"/>
      <c r="C152" s="44"/>
      <c r="D152" s="226" t="s">
        <v>141</v>
      </c>
      <c r="E152" s="44"/>
      <c r="F152" s="227" t="s">
        <v>184</v>
      </c>
      <c r="G152" s="44"/>
      <c r="H152" s="44"/>
      <c r="I152" s="223"/>
      <c r="J152" s="44"/>
      <c r="K152" s="44"/>
      <c r="L152" s="48"/>
      <c r="M152" s="224"/>
      <c r="N152" s="225"/>
      <c r="O152" s="88"/>
      <c r="P152" s="88"/>
      <c r="Q152" s="88"/>
      <c r="R152" s="88"/>
      <c r="S152" s="88"/>
      <c r="T152" s="89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T152" s="20" t="s">
        <v>141</v>
      </c>
      <c r="AU152" s="20" t="s">
        <v>137</v>
      </c>
    </row>
    <row r="153" spans="1:51" s="13" customFormat="1" ht="12">
      <c r="A153" s="13"/>
      <c r="B153" s="228"/>
      <c r="C153" s="229"/>
      <c r="D153" s="221" t="s">
        <v>143</v>
      </c>
      <c r="E153" s="230" t="s">
        <v>32</v>
      </c>
      <c r="F153" s="231" t="s">
        <v>606</v>
      </c>
      <c r="G153" s="229"/>
      <c r="H153" s="232">
        <v>24.1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8" t="s">
        <v>143</v>
      </c>
      <c r="AU153" s="238" t="s">
        <v>137</v>
      </c>
      <c r="AV153" s="13" t="s">
        <v>137</v>
      </c>
      <c r="AW153" s="13" t="s">
        <v>39</v>
      </c>
      <c r="AX153" s="13" t="s">
        <v>85</v>
      </c>
      <c r="AY153" s="238" t="s">
        <v>128</v>
      </c>
    </row>
    <row r="154" spans="1:65" s="2" customFormat="1" ht="16.5" customHeight="1">
      <c r="A154" s="42"/>
      <c r="B154" s="43"/>
      <c r="C154" s="208" t="s">
        <v>186</v>
      </c>
      <c r="D154" s="208" t="s">
        <v>131</v>
      </c>
      <c r="E154" s="209" t="s">
        <v>187</v>
      </c>
      <c r="F154" s="210" t="s">
        <v>188</v>
      </c>
      <c r="G154" s="211" t="s">
        <v>134</v>
      </c>
      <c r="H154" s="212">
        <v>40.08</v>
      </c>
      <c r="I154" s="213"/>
      <c r="J154" s="214">
        <f>ROUND(I154*H154,2)</f>
        <v>0</v>
      </c>
      <c r="K154" s="210" t="s">
        <v>135</v>
      </c>
      <c r="L154" s="48"/>
      <c r="M154" s="215" t="s">
        <v>32</v>
      </c>
      <c r="N154" s="216" t="s">
        <v>49</v>
      </c>
      <c r="O154" s="88"/>
      <c r="P154" s="217">
        <f>O154*H154</f>
        <v>0</v>
      </c>
      <c r="Q154" s="217">
        <v>0</v>
      </c>
      <c r="R154" s="217">
        <f>Q154*H154</f>
        <v>0</v>
      </c>
      <c r="S154" s="217">
        <v>1E-05</v>
      </c>
      <c r="T154" s="218">
        <f>S154*H154</f>
        <v>0.00040080000000000004</v>
      </c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R154" s="219" t="s">
        <v>136</v>
      </c>
      <c r="AT154" s="219" t="s">
        <v>131</v>
      </c>
      <c r="AU154" s="219" t="s">
        <v>137</v>
      </c>
      <c r="AY154" s="20" t="s">
        <v>128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20" t="s">
        <v>137</v>
      </c>
      <c r="BK154" s="220">
        <f>ROUND(I154*H154,2)</f>
        <v>0</v>
      </c>
      <c r="BL154" s="20" t="s">
        <v>136</v>
      </c>
      <c r="BM154" s="219" t="s">
        <v>189</v>
      </c>
    </row>
    <row r="155" spans="1:47" s="2" customFormat="1" ht="12">
      <c r="A155" s="42"/>
      <c r="B155" s="43"/>
      <c r="C155" s="44"/>
      <c r="D155" s="221" t="s">
        <v>139</v>
      </c>
      <c r="E155" s="44"/>
      <c r="F155" s="222" t="s">
        <v>190</v>
      </c>
      <c r="G155" s="44"/>
      <c r="H155" s="44"/>
      <c r="I155" s="223"/>
      <c r="J155" s="44"/>
      <c r="K155" s="44"/>
      <c r="L155" s="48"/>
      <c r="M155" s="224"/>
      <c r="N155" s="225"/>
      <c r="O155" s="88"/>
      <c r="P155" s="88"/>
      <c r="Q155" s="88"/>
      <c r="R155" s="88"/>
      <c r="S155" s="88"/>
      <c r="T155" s="89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T155" s="20" t="s">
        <v>139</v>
      </c>
      <c r="AU155" s="20" t="s">
        <v>137</v>
      </c>
    </row>
    <row r="156" spans="1:47" s="2" customFormat="1" ht="12">
      <c r="A156" s="42"/>
      <c r="B156" s="43"/>
      <c r="C156" s="44"/>
      <c r="D156" s="226" t="s">
        <v>141</v>
      </c>
      <c r="E156" s="44"/>
      <c r="F156" s="227" t="s">
        <v>191</v>
      </c>
      <c r="G156" s="44"/>
      <c r="H156" s="44"/>
      <c r="I156" s="223"/>
      <c r="J156" s="44"/>
      <c r="K156" s="44"/>
      <c r="L156" s="48"/>
      <c r="M156" s="224"/>
      <c r="N156" s="225"/>
      <c r="O156" s="88"/>
      <c r="P156" s="88"/>
      <c r="Q156" s="88"/>
      <c r="R156" s="88"/>
      <c r="S156" s="88"/>
      <c r="T156" s="89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T156" s="20" t="s">
        <v>141</v>
      </c>
      <c r="AU156" s="20" t="s">
        <v>137</v>
      </c>
    </row>
    <row r="157" spans="1:51" s="15" customFormat="1" ht="12">
      <c r="A157" s="15"/>
      <c r="B157" s="250"/>
      <c r="C157" s="251"/>
      <c r="D157" s="221" t="s">
        <v>143</v>
      </c>
      <c r="E157" s="252" t="s">
        <v>32</v>
      </c>
      <c r="F157" s="253" t="s">
        <v>598</v>
      </c>
      <c r="G157" s="251"/>
      <c r="H157" s="252" t="s">
        <v>32</v>
      </c>
      <c r="I157" s="254"/>
      <c r="J157" s="251"/>
      <c r="K157" s="251"/>
      <c r="L157" s="255"/>
      <c r="M157" s="256"/>
      <c r="N157" s="257"/>
      <c r="O157" s="257"/>
      <c r="P157" s="257"/>
      <c r="Q157" s="257"/>
      <c r="R157" s="257"/>
      <c r="S157" s="257"/>
      <c r="T157" s="258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9" t="s">
        <v>143</v>
      </c>
      <c r="AU157" s="259" t="s">
        <v>137</v>
      </c>
      <c r="AV157" s="15" t="s">
        <v>85</v>
      </c>
      <c r="AW157" s="15" t="s">
        <v>39</v>
      </c>
      <c r="AX157" s="15" t="s">
        <v>77</v>
      </c>
      <c r="AY157" s="259" t="s">
        <v>128</v>
      </c>
    </row>
    <row r="158" spans="1:51" s="13" customFormat="1" ht="12">
      <c r="A158" s="13"/>
      <c r="B158" s="228"/>
      <c r="C158" s="229"/>
      <c r="D158" s="221" t="s">
        <v>143</v>
      </c>
      <c r="E158" s="230" t="s">
        <v>32</v>
      </c>
      <c r="F158" s="231" t="s">
        <v>607</v>
      </c>
      <c r="G158" s="229"/>
      <c r="H158" s="232">
        <v>21.45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8" t="s">
        <v>143</v>
      </c>
      <c r="AU158" s="238" t="s">
        <v>137</v>
      </c>
      <c r="AV158" s="13" t="s">
        <v>137</v>
      </c>
      <c r="AW158" s="13" t="s">
        <v>39</v>
      </c>
      <c r="AX158" s="13" t="s">
        <v>77</v>
      </c>
      <c r="AY158" s="238" t="s">
        <v>128</v>
      </c>
    </row>
    <row r="159" spans="1:51" s="13" customFormat="1" ht="12">
      <c r="A159" s="13"/>
      <c r="B159" s="228"/>
      <c r="C159" s="229"/>
      <c r="D159" s="221" t="s">
        <v>143</v>
      </c>
      <c r="E159" s="230" t="s">
        <v>32</v>
      </c>
      <c r="F159" s="231" t="s">
        <v>608</v>
      </c>
      <c r="G159" s="229"/>
      <c r="H159" s="232">
        <v>5.52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8" t="s">
        <v>143</v>
      </c>
      <c r="AU159" s="238" t="s">
        <v>137</v>
      </c>
      <c r="AV159" s="13" t="s">
        <v>137</v>
      </c>
      <c r="AW159" s="13" t="s">
        <v>39</v>
      </c>
      <c r="AX159" s="13" t="s">
        <v>77</v>
      </c>
      <c r="AY159" s="238" t="s">
        <v>128</v>
      </c>
    </row>
    <row r="160" spans="1:51" s="13" customFormat="1" ht="12">
      <c r="A160" s="13"/>
      <c r="B160" s="228"/>
      <c r="C160" s="229"/>
      <c r="D160" s="221" t="s">
        <v>143</v>
      </c>
      <c r="E160" s="230" t="s">
        <v>32</v>
      </c>
      <c r="F160" s="231" t="s">
        <v>609</v>
      </c>
      <c r="G160" s="229"/>
      <c r="H160" s="232">
        <v>6.67</v>
      </c>
      <c r="I160" s="233"/>
      <c r="J160" s="229"/>
      <c r="K160" s="229"/>
      <c r="L160" s="234"/>
      <c r="M160" s="235"/>
      <c r="N160" s="236"/>
      <c r="O160" s="236"/>
      <c r="P160" s="236"/>
      <c r="Q160" s="236"/>
      <c r="R160" s="236"/>
      <c r="S160" s="236"/>
      <c r="T160" s="23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8" t="s">
        <v>143</v>
      </c>
      <c r="AU160" s="238" t="s">
        <v>137</v>
      </c>
      <c r="AV160" s="13" t="s">
        <v>137</v>
      </c>
      <c r="AW160" s="13" t="s">
        <v>39</v>
      </c>
      <c r="AX160" s="13" t="s">
        <v>77</v>
      </c>
      <c r="AY160" s="238" t="s">
        <v>128</v>
      </c>
    </row>
    <row r="161" spans="1:51" s="13" customFormat="1" ht="12">
      <c r="A161" s="13"/>
      <c r="B161" s="228"/>
      <c r="C161" s="229"/>
      <c r="D161" s="221" t="s">
        <v>143</v>
      </c>
      <c r="E161" s="230" t="s">
        <v>32</v>
      </c>
      <c r="F161" s="231" t="s">
        <v>610</v>
      </c>
      <c r="G161" s="229"/>
      <c r="H161" s="232">
        <v>6.44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8" t="s">
        <v>143</v>
      </c>
      <c r="AU161" s="238" t="s">
        <v>137</v>
      </c>
      <c r="AV161" s="13" t="s">
        <v>137</v>
      </c>
      <c r="AW161" s="13" t="s">
        <v>39</v>
      </c>
      <c r="AX161" s="13" t="s">
        <v>77</v>
      </c>
      <c r="AY161" s="238" t="s">
        <v>128</v>
      </c>
    </row>
    <row r="162" spans="1:51" s="16" customFormat="1" ht="12">
      <c r="A162" s="16"/>
      <c r="B162" s="260"/>
      <c r="C162" s="261"/>
      <c r="D162" s="221" t="s">
        <v>143</v>
      </c>
      <c r="E162" s="262" t="s">
        <v>32</v>
      </c>
      <c r="F162" s="263" t="s">
        <v>167</v>
      </c>
      <c r="G162" s="261"/>
      <c r="H162" s="264">
        <v>40.08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70" t="s">
        <v>143</v>
      </c>
      <c r="AU162" s="270" t="s">
        <v>137</v>
      </c>
      <c r="AV162" s="16" t="s">
        <v>152</v>
      </c>
      <c r="AW162" s="16" t="s">
        <v>39</v>
      </c>
      <c r="AX162" s="16" t="s">
        <v>77</v>
      </c>
      <c r="AY162" s="270" t="s">
        <v>128</v>
      </c>
    </row>
    <row r="163" spans="1:51" s="14" customFormat="1" ht="12">
      <c r="A163" s="14"/>
      <c r="B163" s="239"/>
      <c r="C163" s="240"/>
      <c r="D163" s="221" t="s">
        <v>143</v>
      </c>
      <c r="E163" s="241" t="s">
        <v>32</v>
      </c>
      <c r="F163" s="242" t="s">
        <v>145</v>
      </c>
      <c r="G163" s="240"/>
      <c r="H163" s="243">
        <v>40.08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9" t="s">
        <v>143</v>
      </c>
      <c r="AU163" s="249" t="s">
        <v>137</v>
      </c>
      <c r="AV163" s="14" t="s">
        <v>136</v>
      </c>
      <c r="AW163" s="14" t="s">
        <v>39</v>
      </c>
      <c r="AX163" s="14" t="s">
        <v>85</v>
      </c>
      <c r="AY163" s="249" t="s">
        <v>128</v>
      </c>
    </row>
    <row r="164" spans="1:65" s="2" customFormat="1" ht="16.5" customHeight="1">
      <c r="A164" s="42"/>
      <c r="B164" s="43"/>
      <c r="C164" s="208" t="s">
        <v>195</v>
      </c>
      <c r="D164" s="208" t="s">
        <v>131</v>
      </c>
      <c r="E164" s="209" t="s">
        <v>196</v>
      </c>
      <c r="F164" s="210" t="s">
        <v>197</v>
      </c>
      <c r="G164" s="211" t="s">
        <v>134</v>
      </c>
      <c r="H164" s="212">
        <v>216.488</v>
      </c>
      <c r="I164" s="213"/>
      <c r="J164" s="214">
        <f>ROUND(I164*H164,2)</f>
        <v>0</v>
      </c>
      <c r="K164" s="210" t="s">
        <v>135</v>
      </c>
      <c r="L164" s="48"/>
      <c r="M164" s="215" t="s">
        <v>32</v>
      </c>
      <c r="N164" s="216" t="s">
        <v>49</v>
      </c>
      <c r="O164" s="88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R164" s="219" t="s">
        <v>136</v>
      </c>
      <c r="AT164" s="219" t="s">
        <v>131</v>
      </c>
      <c r="AU164" s="219" t="s">
        <v>137</v>
      </c>
      <c r="AY164" s="20" t="s">
        <v>128</v>
      </c>
      <c r="BE164" s="220">
        <f>IF(N164="základní",J164,0)</f>
        <v>0</v>
      </c>
      <c r="BF164" s="220">
        <f>IF(N164="snížená",J164,0)</f>
        <v>0</v>
      </c>
      <c r="BG164" s="220">
        <f>IF(N164="zákl. přenesená",J164,0)</f>
        <v>0</v>
      </c>
      <c r="BH164" s="220">
        <f>IF(N164="sníž. přenesená",J164,0)</f>
        <v>0</v>
      </c>
      <c r="BI164" s="220">
        <f>IF(N164="nulová",J164,0)</f>
        <v>0</v>
      </c>
      <c r="BJ164" s="20" t="s">
        <v>137</v>
      </c>
      <c r="BK164" s="220">
        <f>ROUND(I164*H164,2)</f>
        <v>0</v>
      </c>
      <c r="BL164" s="20" t="s">
        <v>136</v>
      </c>
      <c r="BM164" s="219" t="s">
        <v>198</v>
      </c>
    </row>
    <row r="165" spans="1:47" s="2" customFormat="1" ht="12">
      <c r="A165" s="42"/>
      <c r="B165" s="43"/>
      <c r="C165" s="44"/>
      <c r="D165" s="221" t="s">
        <v>139</v>
      </c>
      <c r="E165" s="44"/>
      <c r="F165" s="222" t="s">
        <v>199</v>
      </c>
      <c r="G165" s="44"/>
      <c r="H165" s="44"/>
      <c r="I165" s="223"/>
      <c r="J165" s="44"/>
      <c r="K165" s="44"/>
      <c r="L165" s="48"/>
      <c r="M165" s="224"/>
      <c r="N165" s="225"/>
      <c r="O165" s="88"/>
      <c r="P165" s="88"/>
      <c r="Q165" s="88"/>
      <c r="R165" s="88"/>
      <c r="S165" s="88"/>
      <c r="T165" s="89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T165" s="20" t="s">
        <v>139</v>
      </c>
      <c r="AU165" s="20" t="s">
        <v>137</v>
      </c>
    </row>
    <row r="166" spans="1:47" s="2" customFormat="1" ht="12">
      <c r="A166" s="42"/>
      <c r="B166" s="43"/>
      <c r="C166" s="44"/>
      <c r="D166" s="226" t="s">
        <v>141</v>
      </c>
      <c r="E166" s="44"/>
      <c r="F166" s="227" t="s">
        <v>200</v>
      </c>
      <c r="G166" s="44"/>
      <c r="H166" s="44"/>
      <c r="I166" s="223"/>
      <c r="J166" s="44"/>
      <c r="K166" s="44"/>
      <c r="L166" s="48"/>
      <c r="M166" s="224"/>
      <c r="N166" s="225"/>
      <c r="O166" s="88"/>
      <c r="P166" s="88"/>
      <c r="Q166" s="88"/>
      <c r="R166" s="88"/>
      <c r="S166" s="88"/>
      <c r="T166" s="89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T166" s="20" t="s">
        <v>141</v>
      </c>
      <c r="AU166" s="20" t="s">
        <v>137</v>
      </c>
    </row>
    <row r="167" spans="1:51" s="15" customFormat="1" ht="12">
      <c r="A167" s="15"/>
      <c r="B167" s="250"/>
      <c r="C167" s="251"/>
      <c r="D167" s="221" t="s">
        <v>143</v>
      </c>
      <c r="E167" s="252" t="s">
        <v>32</v>
      </c>
      <c r="F167" s="253" t="s">
        <v>592</v>
      </c>
      <c r="G167" s="251"/>
      <c r="H167" s="252" t="s">
        <v>32</v>
      </c>
      <c r="I167" s="254"/>
      <c r="J167" s="251"/>
      <c r="K167" s="251"/>
      <c r="L167" s="255"/>
      <c r="M167" s="256"/>
      <c r="N167" s="257"/>
      <c r="O167" s="257"/>
      <c r="P167" s="257"/>
      <c r="Q167" s="257"/>
      <c r="R167" s="257"/>
      <c r="S167" s="257"/>
      <c r="T167" s="258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9" t="s">
        <v>143</v>
      </c>
      <c r="AU167" s="259" t="s">
        <v>137</v>
      </c>
      <c r="AV167" s="15" t="s">
        <v>85</v>
      </c>
      <c r="AW167" s="15" t="s">
        <v>39</v>
      </c>
      <c r="AX167" s="15" t="s">
        <v>77</v>
      </c>
      <c r="AY167" s="259" t="s">
        <v>128</v>
      </c>
    </row>
    <row r="168" spans="1:51" s="13" customFormat="1" ht="12">
      <c r="A168" s="13"/>
      <c r="B168" s="228"/>
      <c r="C168" s="229"/>
      <c r="D168" s="221" t="s">
        <v>143</v>
      </c>
      <c r="E168" s="230" t="s">
        <v>32</v>
      </c>
      <c r="F168" s="231" t="s">
        <v>593</v>
      </c>
      <c r="G168" s="229"/>
      <c r="H168" s="232">
        <v>193.065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8" t="s">
        <v>143</v>
      </c>
      <c r="AU168" s="238" t="s">
        <v>137</v>
      </c>
      <c r="AV168" s="13" t="s">
        <v>137</v>
      </c>
      <c r="AW168" s="13" t="s">
        <v>39</v>
      </c>
      <c r="AX168" s="13" t="s">
        <v>77</v>
      </c>
      <c r="AY168" s="238" t="s">
        <v>128</v>
      </c>
    </row>
    <row r="169" spans="1:51" s="13" customFormat="1" ht="12">
      <c r="A169" s="13"/>
      <c r="B169" s="228"/>
      <c r="C169" s="229"/>
      <c r="D169" s="221" t="s">
        <v>143</v>
      </c>
      <c r="E169" s="230" t="s">
        <v>32</v>
      </c>
      <c r="F169" s="231" t="s">
        <v>594</v>
      </c>
      <c r="G169" s="229"/>
      <c r="H169" s="232">
        <v>14.985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8" t="s">
        <v>143</v>
      </c>
      <c r="AU169" s="238" t="s">
        <v>137</v>
      </c>
      <c r="AV169" s="13" t="s">
        <v>137</v>
      </c>
      <c r="AW169" s="13" t="s">
        <v>39</v>
      </c>
      <c r="AX169" s="13" t="s">
        <v>77</v>
      </c>
      <c r="AY169" s="238" t="s">
        <v>128</v>
      </c>
    </row>
    <row r="170" spans="1:51" s="13" customFormat="1" ht="12">
      <c r="A170" s="13"/>
      <c r="B170" s="228"/>
      <c r="C170" s="229"/>
      <c r="D170" s="221" t="s">
        <v>143</v>
      </c>
      <c r="E170" s="230" t="s">
        <v>32</v>
      </c>
      <c r="F170" s="231" t="s">
        <v>595</v>
      </c>
      <c r="G170" s="229"/>
      <c r="H170" s="232">
        <v>8.438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8" t="s">
        <v>143</v>
      </c>
      <c r="AU170" s="238" t="s">
        <v>137</v>
      </c>
      <c r="AV170" s="13" t="s">
        <v>137</v>
      </c>
      <c r="AW170" s="13" t="s">
        <v>39</v>
      </c>
      <c r="AX170" s="13" t="s">
        <v>77</v>
      </c>
      <c r="AY170" s="238" t="s">
        <v>128</v>
      </c>
    </row>
    <row r="171" spans="1:51" s="16" customFormat="1" ht="12">
      <c r="A171" s="16"/>
      <c r="B171" s="260"/>
      <c r="C171" s="261"/>
      <c r="D171" s="221" t="s">
        <v>143</v>
      </c>
      <c r="E171" s="262" t="s">
        <v>32</v>
      </c>
      <c r="F171" s="263" t="s">
        <v>167</v>
      </c>
      <c r="G171" s="261"/>
      <c r="H171" s="264">
        <v>216.488</v>
      </c>
      <c r="I171" s="265"/>
      <c r="J171" s="261"/>
      <c r="K171" s="261"/>
      <c r="L171" s="266"/>
      <c r="M171" s="267"/>
      <c r="N171" s="268"/>
      <c r="O171" s="268"/>
      <c r="P171" s="268"/>
      <c r="Q171" s="268"/>
      <c r="R171" s="268"/>
      <c r="S171" s="268"/>
      <c r="T171" s="269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T171" s="270" t="s">
        <v>143</v>
      </c>
      <c r="AU171" s="270" t="s">
        <v>137</v>
      </c>
      <c r="AV171" s="16" t="s">
        <v>152</v>
      </c>
      <c r="AW171" s="16" t="s">
        <v>39</v>
      </c>
      <c r="AX171" s="16" t="s">
        <v>77</v>
      </c>
      <c r="AY171" s="270" t="s">
        <v>128</v>
      </c>
    </row>
    <row r="172" spans="1:51" s="14" customFormat="1" ht="12">
      <c r="A172" s="14"/>
      <c r="B172" s="239"/>
      <c r="C172" s="240"/>
      <c r="D172" s="221" t="s">
        <v>143</v>
      </c>
      <c r="E172" s="241" t="s">
        <v>32</v>
      </c>
      <c r="F172" s="242" t="s">
        <v>145</v>
      </c>
      <c r="G172" s="240"/>
      <c r="H172" s="243">
        <v>216.488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9" t="s">
        <v>143</v>
      </c>
      <c r="AU172" s="249" t="s">
        <v>137</v>
      </c>
      <c r="AV172" s="14" t="s">
        <v>136</v>
      </c>
      <c r="AW172" s="14" t="s">
        <v>39</v>
      </c>
      <c r="AX172" s="14" t="s">
        <v>85</v>
      </c>
      <c r="AY172" s="249" t="s">
        <v>128</v>
      </c>
    </row>
    <row r="173" spans="1:65" s="2" customFormat="1" ht="16.5" customHeight="1">
      <c r="A173" s="42"/>
      <c r="B173" s="43"/>
      <c r="C173" s="208" t="s">
        <v>201</v>
      </c>
      <c r="D173" s="208" t="s">
        <v>131</v>
      </c>
      <c r="E173" s="209" t="s">
        <v>202</v>
      </c>
      <c r="F173" s="210" t="s">
        <v>203</v>
      </c>
      <c r="G173" s="211" t="s">
        <v>134</v>
      </c>
      <c r="H173" s="212">
        <v>10.5</v>
      </c>
      <c r="I173" s="213"/>
      <c r="J173" s="214">
        <f>ROUND(I173*H173,2)</f>
        <v>0</v>
      </c>
      <c r="K173" s="210" t="s">
        <v>135</v>
      </c>
      <c r="L173" s="48"/>
      <c r="M173" s="215" t="s">
        <v>32</v>
      </c>
      <c r="N173" s="216" t="s">
        <v>49</v>
      </c>
      <c r="O173" s="88"/>
      <c r="P173" s="217">
        <f>O173*H173</f>
        <v>0</v>
      </c>
      <c r="Q173" s="217">
        <v>0.00607</v>
      </c>
      <c r="R173" s="217">
        <f>Q173*H173</f>
        <v>0.063735</v>
      </c>
      <c r="S173" s="217">
        <v>0.006</v>
      </c>
      <c r="T173" s="218">
        <f>S173*H173</f>
        <v>0.063</v>
      </c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R173" s="219" t="s">
        <v>136</v>
      </c>
      <c r="AT173" s="219" t="s">
        <v>131</v>
      </c>
      <c r="AU173" s="219" t="s">
        <v>137</v>
      </c>
      <c r="AY173" s="20" t="s">
        <v>128</v>
      </c>
      <c r="BE173" s="220">
        <f>IF(N173="základní",J173,0)</f>
        <v>0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20" t="s">
        <v>137</v>
      </c>
      <c r="BK173" s="220">
        <f>ROUND(I173*H173,2)</f>
        <v>0</v>
      </c>
      <c r="BL173" s="20" t="s">
        <v>136</v>
      </c>
      <c r="BM173" s="219" t="s">
        <v>204</v>
      </c>
    </row>
    <row r="174" spans="1:47" s="2" customFormat="1" ht="12">
      <c r="A174" s="42"/>
      <c r="B174" s="43"/>
      <c r="C174" s="44"/>
      <c r="D174" s="221" t="s">
        <v>139</v>
      </c>
      <c r="E174" s="44"/>
      <c r="F174" s="222" t="s">
        <v>205</v>
      </c>
      <c r="G174" s="44"/>
      <c r="H174" s="44"/>
      <c r="I174" s="223"/>
      <c r="J174" s="44"/>
      <c r="K174" s="44"/>
      <c r="L174" s="48"/>
      <c r="M174" s="224"/>
      <c r="N174" s="225"/>
      <c r="O174" s="88"/>
      <c r="P174" s="88"/>
      <c r="Q174" s="88"/>
      <c r="R174" s="88"/>
      <c r="S174" s="88"/>
      <c r="T174" s="89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T174" s="20" t="s">
        <v>139</v>
      </c>
      <c r="AU174" s="20" t="s">
        <v>137</v>
      </c>
    </row>
    <row r="175" spans="1:47" s="2" customFormat="1" ht="12">
      <c r="A175" s="42"/>
      <c r="B175" s="43"/>
      <c r="C175" s="44"/>
      <c r="D175" s="226" t="s">
        <v>141</v>
      </c>
      <c r="E175" s="44"/>
      <c r="F175" s="227" t="s">
        <v>206</v>
      </c>
      <c r="G175" s="44"/>
      <c r="H175" s="44"/>
      <c r="I175" s="223"/>
      <c r="J175" s="44"/>
      <c r="K175" s="44"/>
      <c r="L175" s="48"/>
      <c r="M175" s="224"/>
      <c r="N175" s="225"/>
      <c r="O175" s="88"/>
      <c r="P175" s="88"/>
      <c r="Q175" s="88"/>
      <c r="R175" s="88"/>
      <c r="S175" s="88"/>
      <c r="T175" s="89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T175" s="20" t="s">
        <v>141</v>
      </c>
      <c r="AU175" s="20" t="s">
        <v>137</v>
      </c>
    </row>
    <row r="176" spans="1:51" s="13" customFormat="1" ht="12">
      <c r="A176" s="13"/>
      <c r="B176" s="228"/>
      <c r="C176" s="229"/>
      <c r="D176" s="221" t="s">
        <v>143</v>
      </c>
      <c r="E176" s="230" t="s">
        <v>32</v>
      </c>
      <c r="F176" s="231" t="s">
        <v>611</v>
      </c>
      <c r="G176" s="229"/>
      <c r="H176" s="232">
        <v>10.5</v>
      </c>
      <c r="I176" s="233"/>
      <c r="J176" s="229"/>
      <c r="K176" s="229"/>
      <c r="L176" s="234"/>
      <c r="M176" s="235"/>
      <c r="N176" s="236"/>
      <c r="O176" s="236"/>
      <c r="P176" s="236"/>
      <c r="Q176" s="236"/>
      <c r="R176" s="236"/>
      <c r="S176" s="236"/>
      <c r="T176" s="23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8" t="s">
        <v>143</v>
      </c>
      <c r="AU176" s="238" t="s">
        <v>137</v>
      </c>
      <c r="AV176" s="13" t="s">
        <v>137</v>
      </c>
      <c r="AW176" s="13" t="s">
        <v>39</v>
      </c>
      <c r="AX176" s="13" t="s">
        <v>77</v>
      </c>
      <c r="AY176" s="238" t="s">
        <v>128</v>
      </c>
    </row>
    <row r="177" spans="1:51" s="14" customFormat="1" ht="12">
      <c r="A177" s="14"/>
      <c r="B177" s="239"/>
      <c r="C177" s="240"/>
      <c r="D177" s="221" t="s">
        <v>143</v>
      </c>
      <c r="E177" s="241" t="s">
        <v>32</v>
      </c>
      <c r="F177" s="242" t="s">
        <v>145</v>
      </c>
      <c r="G177" s="240"/>
      <c r="H177" s="243">
        <v>10.5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9" t="s">
        <v>143</v>
      </c>
      <c r="AU177" s="249" t="s">
        <v>137</v>
      </c>
      <c r="AV177" s="14" t="s">
        <v>136</v>
      </c>
      <c r="AW177" s="14" t="s">
        <v>39</v>
      </c>
      <c r="AX177" s="14" t="s">
        <v>85</v>
      </c>
      <c r="AY177" s="249" t="s">
        <v>128</v>
      </c>
    </row>
    <row r="178" spans="1:65" s="2" customFormat="1" ht="16.5" customHeight="1">
      <c r="A178" s="42"/>
      <c r="B178" s="43"/>
      <c r="C178" s="208" t="s">
        <v>208</v>
      </c>
      <c r="D178" s="208" t="s">
        <v>131</v>
      </c>
      <c r="E178" s="209" t="s">
        <v>209</v>
      </c>
      <c r="F178" s="210" t="s">
        <v>210</v>
      </c>
      <c r="G178" s="211" t="s">
        <v>134</v>
      </c>
      <c r="H178" s="212">
        <v>176.408</v>
      </c>
      <c r="I178" s="213"/>
      <c r="J178" s="214">
        <f>ROUND(I178*H178,2)</f>
        <v>0</v>
      </c>
      <c r="K178" s="210" t="s">
        <v>135</v>
      </c>
      <c r="L178" s="48"/>
      <c r="M178" s="215" t="s">
        <v>32</v>
      </c>
      <c r="N178" s="216" t="s">
        <v>49</v>
      </c>
      <c r="O178" s="88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R178" s="219" t="s">
        <v>136</v>
      </c>
      <c r="AT178" s="219" t="s">
        <v>131</v>
      </c>
      <c r="AU178" s="219" t="s">
        <v>137</v>
      </c>
      <c r="AY178" s="20" t="s">
        <v>128</v>
      </c>
      <c r="BE178" s="220">
        <f>IF(N178="základní",J178,0)</f>
        <v>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20" t="s">
        <v>137</v>
      </c>
      <c r="BK178" s="220">
        <f>ROUND(I178*H178,2)</f>
        <v>0</v>
      </c>
      <c r="BL178" s="20" t="s">
        <v>136</v>
      </c>
      <c r="BM178" s="219" t="s">
        <v>211</v>
      </c>
    </row>
    <row r="179" spans="1:47" s="2" customFormat="1" ht="12">
      <c r="A179" s="42"/>
      <c r="B179" s="43"/>
      <c r="C179" s="44"/>
      <c r="D179" s="221" t="s">
        <v>139</v>
      </c>
      <c r="E179" s="44"/>
      <c r="F179" s="222" t="s">
        <v>212</v>
      </c>
      <c r="G179" s="44"/>
      <c r="H179" s="44"/>
      <c r="I179" s="223"/>
      <c r="J179" s="44"/>
      <c r="K179" s="44"/>
      <c r="L179" s="48"/>
      <c r="M179" s="224"/>
      <c r="N179" s="225"/>
      <c r="O179" s="88"/>
      <c r="P179" s="88"/>
      <c r="Q179" s="88"/>
      <c r="R179" s="88"/>
      <c r="S179" s="88"/>
      <c r="T179" s="89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T179" s="20" t="s">
        <v>139</v>
      </c>
      <c r="AU179" s="20" t="s">
        <v>137</v>
      </c>
    </row>
    <row r="180" spans="1:47" s="2" customFormat="1" ht="12">
      <c r="A180" s="42"/>
      <c r="B180" s="43"/>
      <c r="C180" s="44"/>
      <c r="D180" s="226" t="s">
        <v>141</v>
      </c>
      <c r="E180" s="44"/>
      <c r="F180" s="227" t="s">
        <v>213</v>
      </c>
      <c r="G180" s="44"/>
      <c r="H180" s="44"/>
      <c r="I180" s="223"/>
      <c r="J180" s="44"/>
      <c r="K180" s="44"/>
      <c r="L180" s="48"/>
      <c r="M180" s="224"/>
      <c r="N180" s="225"/>
      <c r="O180" s="88"/>
      <c r="P180" s="88"/>
      <c r="Q180" s="88"/>
      <c r="R180" s="88"/>
      <c r="S180" s="88"/>
      <c r="T180" s="89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T180" s="20" t="s">
        <v>141</v>
      </c>
      <c r="AU180" s="20" t="s">
        <v>137</v>
      </c>
    </row>
    <row r="181" spans="1:51" s="15" customFormat="1" ht="12">
      <c r="A181" s="15"/>
      <c r="B181" s="250"/>
      <c r="C181" s="251"/>
      <c r="D181" s="221" t="s">
        <v>143</v>
      </c>
      <c r="E181" s="252" t="s">
        <v>32</v>
      </c>
      <c r="F181" s="253" t="s">
        <v>592</v>
      </c>
      <c r="G181" s="251"/>
      <c r="H181" s="252" t="s">
        <v>32</v>
      </c>
      <c r="I181" s="254"/>
      <c r="J181" s="251"/>
      <c r="K181" s="251"/>
      <c r="L181" s="255"/>
      <c r="M181" s="256"/>
      <c r="N181" s="257"/>
      <c r="O181" s="257"/>
      <c r="P181" s="257"/>
      <c r="Q181" s="257"/>
      <c r="R181" s="257"/>
      <c r="S181" s="257"/>
      <c r="T181" s="258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9" t="s">
        <v>143</v>
      </c>
      <c r="AU181" s="259" t="s">
        <v>137</v>
      </c>
      <c r="AV181" s="15" t="s">
        <v>85</v>
      </c>
      <c r="AW181" s="15" t="s">
        <v>39</v>
      </c>
      <c r="AX181" s="15" t="s">
        <v>77</v>
      </c>
      <c r="AY181" s="259" t="s">
        <v>128</v>
      </c>
    </row>
    <row r="182" spans="1:51" s="13" customFormat="1" ht="12">
      <c r="A182" s="13"/>
      <c r="B182" s="228"/>
      <c r="C182" s="229"/>
      <c r="D182" s="221" t="s">
        <v>143</v>
      </c>
      <c r="E182" s="230" t="s">
        <v>32</v>
      </c>
      <c r="F182" s="231" t="s">
        <v>593</v>
      </c>
      <c r="G182" s="229"/>
      <c r="H182" s="232">
        <v>193.065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8" t="s">
        <v>143</v>
      </c>
      <c r="AU182" s="238" t="s">
        <v>137</v>
      </c>
      <c r="AV182" s="13" t="s">
        <v>137</v>
      </c>
      <c r="AW182" s="13" t="s">
        <v>39</v>
      </c>
      <c r="AX182" s="13" t="s">
        <v>77</v>
      </c>
      <c r="AY182" s="238" t="s">
        <v>128</v>
      </c>
    </row>
    <row r="183" spans="1:51" s="13" customFormat="1" ht="12">
      <c r="A183" s="13"/>
      <c r="B183" s="228"/>
      <c r="C183" s="229"/>
      <c r="D183" s="221" t="s">
        <v>143</v>
      </c>
      <c r="E183" s="230" t="s">
        <v>32</v>
      </c>
      <c r="F183" s="231" t="s">
        <v>594</v>
      </c>
      <c r="G183" s="229"/>
      <c r="H183" s="232">
        <v>14.985</v>
      </c>
      <c r="I183" s="233"/>
      <c r="J183" s="229"/>
      <c r="K183" s="229"/>
      <c r="L183" s="234"/>
      <c r="M183" s="235"/>
      <c r="N183" s="236"/>
      <c r="O183" s="236"/>
      <c r="P183" s="236"/>
      <c r="Q183" s="236"/>
      <c r="R183" s="236"/>
      <c r="S183" s="236"/>
      <c r="T183" s="23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8" t="s">
        <v>143</v>
      </c>
      <c r="AU183" s="238" t="s">
        <v>137</v>
      </c>
      <c r="AV183" s="13" t="s">
        <v>137</v>
      </c>
      <c r="AW183" s="13" t="s">
        <v>39</v>
      </c>
      <c r="AX183" s="13" t="s">
        <v>77</v>
      </c>
      <c r="AY183" s="238" t="s">
        <v>128</v>
      </c>
    </row>
    <row r="184" spans="1:51" s="13" customFormat="1" ht="12">
      <c r="A184" s="13"/>
      <c r="B184" s="228"/>
      <c r="C184" s="229"/>
      <c r="D184" s="221" t="s">
        <v>143</v>
      </c>
      <c r="E184" s="230" t="s">
        <v>32</v>
      </c>
      <c r="F184" s="231" t="s">
        <v>595</v>
      </c>
      <c r="G184" s="229"/>
      <c r="H184" s="232">
        <v>8.438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8" t="s">
        <v>143</v>
      </c>
      <c r="AU184" s="238" t="s">
        <v>137</v>
      </c>
      <c r="AV184" s="13" t="s">
        <v>137</v>
      </c>
      <c r="AW184" s="13" t="s">
        <v>39</v>
      </c>
      <c r="AX184" s="13" t="s">
        <v>77</v>
      </c>
      <c r="AY184" s="238" t="s">
        <v>128</v>
      </c>
    </row>
    <row r="185" spans="1:51" s="16" customFormat="1" ht="12">
      <c r="A185" s="16"/>
      <c r="B185" s="260"/>
      <c r="C185" s="261"/>
      <c r="D185" s="221" t="s">
        <v>143</v>
      </c>
      <c r="E185" s="262" t="s">
        <v>32</v>
      </c>
      <c r="F185" s="263" t="s">
        <v>167</v>
      </c>
      <c r="G185" s="261"/>
      <c r="H185" s="264">
        <v>216.488</v>
      </c>
      <c r="I185" s="265"/>
      <c r="J185" s="261"/>
      <c r="K185" s="261"/>
      <c r="L185" s="266"/>
      <c r="M185" s="267"/>
      <c r="N185" s="268"/>
      <c r="O185" s="268"/>
      <c r="P185" s="268"/>
      <c r="Q185" s="268"/>
      <c r="R185" s="268"/>
      <c r="S185" s="268"/>
      <c r="T185" s="269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T185" s="270" t="s">
        <v>143</v>
      </c>
      <c r="AU185" s="270" t="s">
        <v>137</v>
      </c>
      <c r="AV185" s="16" t="s">
        <v>152</v>
      </c>
      <c r="AW185" s="16" t="s">
        <v>39</v>
      </c>
      <c r="AX185" s="16" t="s">
        <v>77</v>
      </c>
      <c r="AY185" s="270" t="s">
        <v>128</v>
      </c>
    </row>
    <row r="186" spans="1:51" s="15" customFormat="1" ht="12">
      <c r="A186" s="15"/>
      <c r="B186" s="250"/>
      <c r="C186" s="251"/>
      <c r="D186" s="221" t="s">
        <v>143</v>
      </c>
      <c r="E186" s="252" t="s">
        <v>32</v>
      </c>
      <c r="F186" s="253" t="s">
        <v>598</v>
      </c>
      <c r="G186" s="251"/>
      <c r="H186" s="252" t="s">
        <v>32</v>
      </c>
      <c r="I186" s="254"/>
      <c r="J186" s="251"/>
      <c r="K186" s="251"/>
      <c r="L186" s="255"/>
      <c r="M186" s="256"/>
      <c r="N186" s="257"/>
      <c r="O186" s="257"/>
      <c r="P186" s="257"/>
      <c r="Q186" s="257"/>
      <c r="R186" s="257"/>
      <c r="S186" s="257"/>
      <c r="T186" s="258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9" t="s">
        <v>143</v>
      </c>
      <c r="AU186" s="259" t="s">
        <v>137</v>
      </c>
      <c r="AV186" s="15" t="s">
        <v>85</v>
      </c>
      <c r="AW186" s="15" t="s">
        <v>39</v>
      </c>
      <c r="AX186" s="15" t="s">
        <v>77</v>
      </c>
      <c r="AY186" s="259" t="s">
        <v>128</v>
      </c>
    </row>
    <row r="187" spans="1:51" s="13" customFormat="1" ht="12">
      <c r="A187" s="13"/>
      <c r="B187" s="228"/>
      <c r="C187" s="229"/>
      <c r="D187" s="221" t="s">
        <v>143</v>
      </c>
      <c r="E187" s="230" t="s">
        <v>32</v>
      </c>
      <c r="F187" s="231" t="s">
        <v>599</v>
      </c>
      <c r="G187" s="229"/>
      <c r="H187" s="232">
        <v>-21.45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8" t="s">
        <v>143</v>
      </c>
      <c r="AU187" s="238" t="s">
        <v>137</v>
      </c>
      <c r="AV187" s="13" t="s">
        <v>137</v>
      </c>
      <c r="AW187" s="13" t="s">
        <v>39</v>
      </c>
      <c r="AX187" s="13" t="s">
        <v>77</v>
      </c>
      <c r="AY187" s="238" t="s">
        <v>128</v>
      </c>
    </row>
    <row r="188" spans="1:51" s="13" customFormat="1" ht="12">
      <c r="A188" s="13"/>
      <c r="B188" s="228"/>
      <c r="C188" s="229"/>
      <c r="D188" s="221" t="s">
        <v>143</v>
      </c>
      <c r="E188" s="230" t="s">
        <v>32</v>
      </c>
      <c r="F188" s="231" t="s">
        <v>600</v>
      </c>
      <c r="G188" s="229"/>
      <c r="H188" s="232">
        <v>-5.52</v>
      </c>
      <c r="I188" s="233"/>
      <c r="J188" s="229"/>
      <c r="K188" s="229"/>
      <c r="L188" s="234"/>
      <c r="M188" s="235"/>
      <c r="N188" s="236"/>
      <c r="O188" s="236"/>
      <c r="P188" s="236"/>
      <c r="Q188" s="236"/>
      <c r="R188" s="236"/>
      <c r="S188" s="236"/>
      <c r="T188" s="23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8" t="s">
        <v>143</v>
      </c>
      <c r="AU188" s="238" t="s">
        <v>137</v>
      </c>
      <c r="AV188" s="13" t="s">
        <v>137</v>
      </c>
      <c r="AW188" s="13" t="s">
        <v>39</v>
      </c>
      <c r="AX188" s="13" t="s">
        <v>77</v>
      </c>
      <c r="AY188" s="238" t="s">
        <v>128</v>
      </c>
    </row>
    <row r="189" spans="1:51" s="13" customFormat="1" ht="12">
      <c r="A189" s="13"/>
      <c r="B189" s="228"/>
      <c r="C189" s="229"/>
      <c r="D189" s="221" t="s">
        <v>143</v>
      </c>
      <c r="E189" s="230" t="s">
        <v>32</v>
      </c>
      <c r="F189" s="231" t="s">
        <v>601</v>
      </c>
      <c r="G189" s="229"/>
      <c r="H189" s="232">
        <v>-6.67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8" t="s">
        <v>143</v>
      </c>
      <c r="AU189" s="238" t="s">
        <v>137</v>
      </c>
      <c r="AV189" s="13" t="s">
        <v>137</v>
      </c>
      <c r="AW189" s="13" t="s">
        <v>39</v>
      </c>
      <c r="AX189" s="13" t="s">
        <v>77</v>
      </c>
      <c r="AY189" s="238" t="s">
        <v>128</v>
      </c>
    </row>
    <row r="190" spans="1:51" s="13" customFormat="1" ht="12">
      <c r="A190" s="13"/>
      <c r="B190" s="228"/>
      <c r="C190" s="229"/>
      <c r="D190" s="221" t="s">
        <v>143</v>
      </c>
      <c r="E190" s="230" t="s">
        <v>32</v>
      </c>
      <c r="F190" s="231" t="s">
        <v>602</v>
      </c>
      <c r="G190" s="229"/>
      <c r="H190" s="232">
        <v>-6.44</v>
      </c>
      <c r="I190" s="233"/>
      <c r="J190" s="229"/>
      <c r="K190" s="229"/>
      <c r="L190" s="234"/>
      <c r="M190" s="235"/>
      <c r="N190" s="236"/>
      <c r="O190" s="236"/>
      <c r="P190" s="236"/>
      <c r="Q190" s="236"/>
      <c r="R190" s="236"/>
      <c r="S190" s="236"/>
      <c r="T190" s="23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8" t="s">
        <v>143</v>
      </c>
      <c r="AU190" s="238" t="s">
        <v>137</v>
      </c>
      <c r="AV190" s="13" t="s">
        <v>137</v>
      </c>
      <c r="AW190" s="13" t="s">
        <v>39</v>
      </c>
      <c r="AX190" s="13" t="s">
        <v>77</v>
      </c>
      <c r="AY190" s="238" t="s">
        <v>128</v>
      </c>
    </row>
    <row r="191" spans="1:51" s="16" customFormat="1" ht="12">
      <c r="A191" s="16"/>
      <c r="B191" s="260"/>
      <c r="C191" s="261"/>
      <c r="D191" s="221" t="s">
        <v>143</v>
      </c>
      <c r="E191" s="262" t="s">
        <v>32</v>
      </c>
      <c r="F191" s="263" t="s">
        <v>167</v>
      </c>
      <c r="G191" s="261"/>
      <c r="H191" s="264">
        <v>-40.08</v>
      </c>
      <c r="I191" s="265"/>
      <c r="J191" s="261"/>
      <c r="K191" s="261"/>
      <c r="L191" s="266"/>
      <c r="M191" s="267"/>
      <c r="N191" s="268"/>
      <c r="O191" s="268"/>
      <c r="P191" s="268"/>
      <c r="Q191" s="268"/>
      <c r="R191" s="268"/>
      <c r="S191" s="268"/>
      <c r="T191" s="269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T191" s="270" t="s">
        <v>143</v>
      </c>
      <c r="AU191" s="270" t="s">
        <v>137</v>
      </c>
      <c r="AV191" s="16" t="s">
        <v>152</v>
      </c>
      <c r="AW191" s="16" t="s">
        <v>39</v>
      </c>
      <c r="AX191" s="16" t="s">
        <v>77</v>
      </c>
      <c r="AY191" s="270" t="s">
        <v>128</v>
      </c>
    </row>
    <row r="192" spans="1:51" s="14" customFormat="1" ht="12">
      <c r="A192" s="14"/>
      <c r="B192" s="239"/>
      <c r="C192" s="240"/>
      <c r="D192" s="221" t="s">
        <v>143</v>
      </c>
      <c r="E192" s="241" t="s">
        <v>32</v>
      </c>
      <c r="F192" s="242" t="s">
        <v>145</v>
      </c>
      <c r="G192" s="240"/>
      <c r="H192" s="243">
        <v>176.40800000000002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9" t="s">
        <v>143</v>
      </c>
      <c r="AU192" s="249" t="s">
        <v>137</v>
      </c>
      <c r="AV192" s="14" t="s">
        <v>136</v>
      </c>
      <c r="AW192" s="14" t="s">
        <v>39</v>
      </c>
      <c r="AX192" s="14" t="s">
        <v>85</v>
      </c>
      <c r="AY192" s="249" t="s">
        <v>128</v>
      </c>
    </row>
    <row r="193" spans="1:65" s="2" customFormat="1" ht="16.5" customHeight="1">
      <c r="A193" s="42"/>
      <c r="B193" s="43"/>
      <c r="C193" s="208" t="s">
        <v>21</v>
      </c>
      <c r="D193" s="208" t="s">
        <v>131</v>
      </c>
      <c r="E193" s="209" t="s">
        <v>214</v>
      </c>
      <c r="F193" s="210" t="s">
        <v>215</v>
      </c>
      <c r="G193" s="211" t="s">
        <v>134</v>
      </c>
      <c r="H193" s="212">
        <v>17.641</v>
      </c>
      <c r="I193" s="213"/>
      <c r="J193" s="214">
        <f>ROUND(I193*H193,2)</f>
        <v>0</v>
      </c>
      <c r="K193" s="210" t="s">
        <v>135</v>
      </c>
      <c r="L193" s="48"/>
      <c r="M193" s="215" t="s">
        <v>32</v>
      </c>
      <c r="N193" s="216" t="s">
        <v>49</v>
      </c>
      <c r="O193" s="88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R193" s="219" t="s">
        <v>136</v>
      </c>
      <c r="AT193" s="219" t="s">
        <v>131</v>
      </c>
      <c r="AU193" s="219" t="s">
        <v>137</v>
      </c>
      <c r="AY193" s="20" t="s">
        <v>128</v>
      </c>
      <c r="BE193" s="220">
        <f>IF(N193="základní",J193,0)</f>
        <v>0</v>
      </c>
      <c r="BF193" s="220">
        <f>IF(N193="snížená",J193,0)</f>
        <v>0</v>
      </c>
      <c r="BG193" s="220">
        <f>IF(N193="zákl. přenesená",J193,0)</f>
        <v>0</v>
      </c>
      <c r="BH193" s="220">
        <f>IF(N193="sníž. přenesená",J193,0)</f>
        <v>0</v>
      </c>
      <c r="BI193" s="220">
        <f>IF(N193="nulová",J193,0)</f>
        <v>0</v>
      </c>
      <c r="BJ193" s="20" t="s">
        <v>137</v>
      </c>
      <c r="BK193" s="220">
        <f>ROUND(I193*H193,2)</f>
        <v>0</v>
      </c>
      <c r="BL193" s="20" t="s">
        <v>136</v>
      </c>
      <c r="BM193" s="219" t="s">
        <v>216</v>
      </c>
    </row>
    <row r="194" spans="1:47" s="2" customFormat="1" ht="12">
      <c r="A194" s="42"/>
      <c r="B194" s="43"/>
      <c r="C194" s="44"/>
      <c r="D194" s="221" t="s">
        <v>139</v>
      </c>
      <c r="E194" s="44"/>
      <c r="F194" s="222" t="s">
        <v>217</v>
      </c>
      <c r="G194" s="44"/>
      <c r="H194" s="44"/>
      <c r="I194" s="223"/>
      <c r="J194" s="44"/>
      <c r="K194" s="44"/>
      <c r="L194" s="48"/>
      <c r="M194" s="224"/>
      <c r="N194" s="225"/>
      <c r="O194" s="88"/>
      <c r="P194" s="88"/>
      <c r="Q194" s="88"/>
      <c r="R194" s="88"/>
      <c r="S194" s="88"/>
      <c r="T194" s="89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T194" s="20" t="s">
        <v>139</v>
      </c>
      <c r="AU194" s="20" t="s">
        <v>137</v>
      </c>
    </row>
    <row r="195" spans="1:47" s="2" customFormat="1" ht="12">
      <c r="A195" s="42"/>
      <c r="B195" s="43"/>
      <c r="C195" s="44"/>
      <c r="D195" s="226" t="s">
        <v>141</v>
      </c>
      <c r="E195" s="44"/>
      <c r="F195" s="227" t="s">
        <v>218</v>
      </c>
      <c r="G195" s="44"/>
      <c r="H195" s="44"/>
      <c r="I195" s="223"/>
      <c r="J195" s="44"/>
      <c r="K195" s="44"/>
      <c r="L195" s="48"/>
      <c r="M195" s="224"/>
      <c r="N195" s="225"/>
      <c r="O195" s="88"/>
      <c r="P195" s="88"/>
      <c r="Q195" s="88"/>
      <c r="R195" s="88"/>
      <c r="S195" s="88"/>
      <c r="T195" s="89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T195" s="20" t="s">
        <v>141</v>
      </c>
      <c r="AU195" s="20" t="s">
        <v>137</v>
      </c>
    </row>
    <row r="196" spans="1:51" s="15" customFormat="1" ht="12">
      <c r="A196" s="15"/>
      <c r="B196" s="250"/>
      <c r="C196" s="251"/>
      <c r="D196" s="221" t="s">
        <v>143</v>
      </c>
      <c r="E196" s="252" t="s">
        <v>32</v>
      </c>
      <c r="F196" s="253" t="s">
        <v>592</v>
      </c>
      <c r="G196" s="251"/>
      <c r="H196" s="252" t="s">
        <v>32</v>
      </c>
      <c r="I196" s="254"/>
      <c r="J196" s="251"/>
      <c r="K196" s="251"/>
      <c r="L196" s="255"/>
      <c r="M196" s="256"/>
      <c r="N196" s="257"/>
      <c r="O196" s="257"/>
      <c r="P196" s="257"/>
      <c r="Q196" s="257"/>
      <c r="R196" s="257"/>
      <c r="S196" s="257"/>
      <c r="T196" s="258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9" t="s">
        <v>143</v>
      </c>
      <c r="AU196" s="259" t="s">
        <v>137</v>
      </c>
      <c r="AV196" s="15" t="s">
        <v>85</v>
      </c>
      <c r="AW196" s="15" t="s">
        <v>39</v>
      </c>
      <c r="AX196" s="15" t="s">
        <v>77</v>
      </c>
      <c r="AY196" s="259" t="s">
        <v>128</v>
      </c>
    </row>
    <row r="197" spans="1:51" s="13" customFormat="1" ht="12">
      <c r="A197" s="13"/>
      <c r="B197" s="228"/>
      <c r="C197" s="229"/>
      <c r="D197" s="221" t="s">
        <v>143</v>
      </c>
      <c r="E197" s="230" t="s">
        <v>32</v>
      </c>
      <c r="F197" s="231" t="s">
        <v>593</v>
      </c>
      <c r="G197" s="229"/>
      <c r="H197" s="232">
        <v>193.065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8" t="s">
        <v>143</v>
      </c>
      <c r="AU197" s="238" t="s">
        <v>137</v>
      </c>
      <c r="AV197" s="13" t="s">
        <v>137</v>
      </c>
      <c r="AW197" s="13" t="s">
        <v>39</v>
      </c>
      <c r="AX197" s="13" t="s">
        <v>77</v>
      </c>
      <c r="AY197" s="238" t="s">
        <v>128</v>
      </c>
    </row>
    <row r="198" spans="1:51" s="13" customFormat="1" ht="12">
      <c r="A198" s="13"/>
      <c r="B198" s="228"/>
      <c r="C198" s="229"/>
      <c r="D198" s="221" t="s">
        <v>143</v>
      </c>
      <c r="E198" s="230" t="s">
        <v>32</v>
      </c>
      <c r="F198" s="231" t="s">
        <v>594</v>
      </c>
      <c r="G198" s="229"/>
      <c r="H198" s="232">
        <v>14.985</v>
      </c>
      <c r="I198" s="233"/>
      <c r="J198" s="229"/>
      <c r="K198" s="229"/>
      <c r="L198" s="234"/>
      <c r="M198" s="235"/>
      <c r="N198" s="236"/>
      <c r="O198" s="236"/>
      <c r="P198" s="236"/>
      <c r="Q198" s="236"/>
      <c r="R198" s="236"/>
      <c r="S198" s="236"/>
      <c r="T198" s="23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8" t="s">
        <v>143</v>
      </c>
      <c r="AU198" s="238" t="s">
        <v>137</v>
      </c>
      <c r="AV198" s="13" t="s">
        <v>137</v>
      </c>
      <c r="AW198" s="13" t="s">
        <v>39</v>
      </c>
      <c r="AX198" s="13" t="s">
        <v>77</v>
      </c>
      <c r="AY198" s="238" t="s">
        <v>128</v>
      </c>
    </row>
    <row r="199" spans="1:51" s="13" customFormat="1" ht="12">
      <c r="A199" s="13"/>
      <c r="B199" s="228"/>
      <c r="C199" s="229"/>
      <c r="D199" s="221" t="s">
        <v>143</v>
      </c>
      <c r="E199" s="230" t="s">
        <v>32</v>
      </c>
      <c r="F199" s="231" t="s">
        <v>595</v>
      </c>
      <c r="G199" s="229"/>
      <c r="H199" s="232">
        <v>8.438</v>
      </c>
      <c r="I199" s="233"/>
      <c r="J199" s="229"/>
      <c r="K199" s="229"/>
      <c r="L199" s="234"/>
      <c r="M199" s="235"/>
      <c r="N199" s="236"/>
      <c r="O199" s="236"/>
      <c r="P199" s="236"/>
      <c r="Q199" s="236"/>
      <c r="R199" s="236"/>
      <c r="S199" s="236"/>
      <c r="T199" s="23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8" t="s">
        <v>143</v>
      </c>
      <c r="AU199" s="238" t="s">
        <v>137</v>
      </c>
      <c r="AV199" s="13" t="s">
        <v>137</v>
      </c>
      <c r="AW199" s="13" t="s">
        <v>39</v>
      </c>
      <c r="AX199" s="13" t="s">
        <v>77</v>
      </c>
      <c r="AY199" s="238" t="s">
        <v>128</v>
      </c>
    </row>
    <row r="200" spans="1:51" s="16" customFormat="1" ht="12">
      <c r="A200" s="16"/>
      <c r="B200" s="260"/>
      <c r="C200" s="261"/>
      <c r="D200" s="221" t="s">
        <v>143</v>
      </c>
      <c r="E200" s="262" t="s">
        <v>32</v>
      </c>
      <c r="F200" s="263" t="s">
        <v>167</v>
      </c>
      <c r="G200" s="261"/>
      <c r="H200" s="264">
        <v>216.488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270" t="s">
        <v>143</v>
      </c>
      <c r="AU200" s="270" t="s">
        <v>137</v>
      </c>
      <c r="AV200" s="16" t="s">
        <v>152</v>
      </c>
      <c r="AW200" s="16" t="s">
        <v>39</v>
      </c>
      <c r="AX200" s="16" t="s">
        <v>77</v>
      </c>
      <c r="AY200" s="270" t="s">
        <v>128</v>
      </c>
    </row>
    <row r="201" spans="1:51" s="15" customFormat="1" ht="12">
      <c r="A201" s="15"/>
      <c r="B201" s="250"/>
      <c r="C201" s="251"/>
      <c r="D201" s="221" t="s">
        <v>143</v>
      </c>
      <c r="E201" s="252" t="s">
        <v>32</v>
      </c>
      <c r="F201" s="253" t="s">
        <v>598</v>
      </c>
      <c r="G201" s="251"/>
      <c r="H201" s="252" t="s">
        <v>32</v>
      </c>
      <c r="I201" s="254"/>
      <c r="J201" s="251"/>
      <c r="K201" s="251"/>
      <c r="L201" s="255"/>
      <c r="M201" s="256"/>
      <c r="N201" s="257"/>
      <c r="O201" s="257"/>
      <c r="P201" s="257"/>
      <c r="Q201" s="257"/>
      <c r="R201" s="257"/>
      <c r="S201" s="257"/>
      <c r="T201" s="258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9" t="s">
        <v>143</v>
      </c>
      <c r="AU201" s="259" t="s">
        <v>137</v>
      </c>
      <c r="AV201" s="15" t="s">
        <v>85</v>
      </c>
      <c r="AW201" s="15" t="s">
        <v>39</v>
      </c>
      <c r="AX201" s="15" t="s">
        <v>77</v>
      </c>
      <c r="AY201" s="259" t="s">
        <v>128</v>
      </c>
    </row>
    <row r="202" spans="1:51" s="13" customFormat="1" ht="12">
      <c r="A202" s="13"/>
      <c r="B202" s="228"/>
      <c r="C202" s="229"/>
      <c r="D202" s="221" t="s">
        <v>143</v>
      </c>
      <c r="E202" s="230" t="s">
        <v>32</v>
      </c>
      <c r="F202" s="231" t="s">
        <v>599</v>
      </c>
      <c r="G202" s="229"/>
      <c r="H202" s="232">
        <v>-21.45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8" t="s">
        <v>143</v>
      </c>
      <c r="AU202" s="238" t="s">
        <v>137</v>
      </c>
      <c r="AV202" s="13" t="s">
        <v>137</v>
      </c>
      <c r="AW202" s="13" t="s">
        <v>39</v>
      </c>
      <c r="AX202" s="13" t="s">
        <v>77</v>
      </c>
      <c r="AY202" s="238" t="s">
        <v>128</v>
      </c>
    </row>
    <row r="203" spans="1:51" s="13" customFormat="1" ht="12">
      <c r="A203" s="13"/>
      <c r="B203" s="228"/>
      <c r="C203" s="229"/>
      <c r="D203" s="221" t="s">
        <v>143</v>
      </c>
      <c r="E203" s="230" t="s">
        <v>32</v>
      </c>
      <c r="F203" s="231" t="s">
        <v>600</v>
      </c>
      <c r="G203" s="229"/>
      <c r="H203" s="232">
        <v>-5.52</v>
      </c>
      <c r="I203" s="233"/>
      <c r="J203" s="229"/>
      <c r="K203" s="229"/>
      <c r="L203" s="234"/>
      <c r="M203" s="235"/>
      <c r="N203" s="236"/>
      <c r="O203" s="236"/>
      <c r="P203" s="236"/>
      <c r="Q203" s="236"/>
      <c r="R203" s="236"/>
      <c r="S203" s="236"/>
      <c r="T203" s="23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8" t="s">
        <v>143</v>
      </c>
      <c r="AU203" s="238" t="s">
        <v>137</v>
      </c>
      <c r="AV203" s="13" t="s">
        <v>137</v>
      </c>
      <c r="AW203" s="13" t="s">
        <v>39</v>
      </c>
      <c r="AX203" s="13" t="s">
        <v>77</v>
      </c>
      <c r="AY203" s="238" t="s">
        <v>128</v>
      </c>
    </row>
    <row r="204" spans="1:51" s="13" customFormat="1" ht="12">
      <c r="A204" s="13"/>
      <c r="B204" s="228"/>
      <c r="C204" s="229"/>
      <c r="D204" s="221" t="s">
        <v>143</v>
      </c>
      <c r="E204" s="230" t="s">
        <v>32</v>
      </c>
      <c r="F204" s="231" t="s">
        <v>601</v>
      </c>
      <c r="G204" s="229"/>
      <c r="H204" s="232">
        <v>-6.67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8" t="s">
        <v>143</v>
      </c>
      <c r="AU204" s="238" t="s">
        <v>137</v>
      </c>
      <c r="AV204" s="13" t="s">
        <v>137</v>
      </c>
      <c r="AW204" s="13" t="s">
        <v>39</v>
      </c>
      <c r="AX204" s="13" t="s">
        <v>77</v>
      </c>
      <c r="AY204" s="238" t="s">
        <v>128</v>
      </c>
    </row>
    <row r="205" spans="1:51" s="13" customFormat="1" ht="12">
      <c r="A205" s="13"/>
      <c r="B205" s="228"/>
      <c r="C205" s="229"/>
      <c r="D205" s="221" t="s">
        <v>143</v>
      </c>
      <c r="E205" s="230" t="s">
        <v>32</v>
      </c>
      <c r="F205" s="231" t="s">
        <v>602</v>
      </c>
      <c r="G205" s="229"/>
      <c r="H205" s="232">
        <v>-6.44</v>
      </c>
      <c r="I205" s="233"/>
      <c r="J205" s="229"/>
      <c r="K205" s="229"/>
      <c r="L205" s="234"/>
      <c r="M205" s="235"/>
      <c r="N205" s="236"/>
      <c r="O205" s="236"/>
      <c r="P205" s="236"/>
      <c r="Q205" s="236"/>
      <c r="R205" s="236"/>
      <c r="S205" s="236"/>
      <c r="T205" s="23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8" t="s">
        <v>143</v>
      </c>
      <c r="AU205" s="238" t="s">
        <v>137</v>
      </c>
      <c r="AV205" s="13" t="s">
        <v>137</v>
      </c>
      <c r="AW205" s="13" t="s">
        <v>39</v>
      </c>
      <c r="AX205" s="13" t="s">
        <v>77</v>
      </c>
      <c r="AY205" s="238" t="s">
        <v>128</v>
      </c>
    </row>
    <row r="206" spans="1:51" s="16" customFormat="1" ht="12">
      <c r="A206" s="16"/>
      <c r="B206" s="260"/>
      <c r="C206" s="261"/>
      <c r="D206" s="221" t="s">
        <v>143</v>
      </c>
      <c r="E206" s="262" t="s">
        <v>32</v>
      </c>
      <c r="F206" s="263" t="s">
        <v>167</v>
      </c>
      <c r="G206" s="261"/>
      <c r="H206" s="264">
        <v>-40.08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270" t="s">
        <v>143</v>
      </c>
      <c r="AU206" s="270" t="s">
        <v>137</v>
      </c>
      <c r="AV206" s="16" t="s">
        <v>152</v>
      </c>
      <c r="AW206" s="16" t="s">
        <v>39</v>
      </c>
      <c r="AX206" s="16" t="s">
        <v>77</v>
      </c>
      <c r="AY206" s="270" t="s">
        <v>128</v>
      </c>
    </row>
    <row r="207" spans="1:51" s="14" customFormat="1" ht="12">
      <c r="A207" s="14"/>
      <c r="B207" s="239"/>
      <c r="C207" s="240"/>
      <c r="D207" s="221" t="s">
        <v>143</v>
      </c>
      <c r="E207" s="241" t="s">
        <v>32</v>
      </c>
      <c r="F207" s="242" t="s">
        <v>145</v>
      </c>
      <c r="G207" s="240"/>
      <c r="H207" s="243">
        <v>176.40800000000002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9" t="s">
        <v>143</v>
      </c>
      <c r="AU207" s="249" t="s">
        <v>137</v>
      </c>
      <c r="AV207" s="14" t="s">
        <v>136</v>
      </c>
      <c r="AW207" s="14" t="s">
        <v>39</v>
      </c>
      <c r="AX207" s="14" t="s">
        <v>85</v>
      </c>
      <c r="AY207" s="249" t="s">
        <v>128</v>
      </c>
    </row>
    <row r="208" spans="1:51" s="13" customFormat="1" ht="12">
      <c r="A208" s="13"/>
      <c r="B208" s="228"/>
      <c r="C208" s="229"/>
      <c r="D208" s="221" t="s">
        <v>143</v>
      </c>
      <c r="E208" s="229"/>
      <c r="F208" s="231" t="s">
        <v>612</v>
      </c>
      <c r="G208" s="229"/>
      <c r="H208" s="232">
        <v>17.641</v>
      </c>
      <c r="I208" s="233"/>
      <c r="J208" s="229"/>
      <c r="K208" s="229"/>
      <c r="L208" s="234"/>
      <c r="M208" s="235"/>
      <c r="N208" s="236"/>
      <c r="O208" s="236"/>
      <c r="P208" s="236"/>
      <c r="Q208" s="236"/>
      <c r="R208" s="236"/>
      <c r="S208" s="236"/>
      <c r="T208" s="23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8" t="s">
        <v>143</v>
      </c>
      <c r="AU208" s="238" t="s">
        <v>137</v>
      </c>
      <c r="AV208" s="13" t="s">
        <v>137</v>
      </c>
      <c r="AW208" s="13" t="s">
        <v>4</v>
      </c>
      <c r="AX208" s="13" t="s">
        <v>85</v>
      </c>
      <c r="AY208" s="238" t="s">
        <v>128</v>
      </c>
    </row>
    <row r="209" spans="1:63" s="12" customFormat="1" ht="22.8" customHeight="1">
      <c r="A209" s="12"/>
      <c r="B209" s="192"/>
      <c r="C209" s="193"/>
      <c r="D209" s="194" t="s">
        <v>76</v>
      </c>
      <c r="E209" s="206" t="s">
        <v>201</v>
      </c>
      <c r="F209" s="206" t="s">
        <v>220</v>
      </c>
      <c r="G209" s="193"/>
      <c r="H209" s="193"/>
      <c r="I209" s="196"/>
      <c r="J209" s="207">
        <f>BK209</f>
        <v>0</v>
      </c>
      <c r="K209" s="193"/>
      <c r="L209" s="198"/>
      <c r="M209" s="199"/>
      <c r="N209" s="200"/>
      <c r="O209" s="200"/>
      <c r="P209" s="201">
        <f>SUM(P210:P285)</f>
        <v>0</v>
      </c>
      <c r="Q209" s="200"/>
      <c r="R209" s="201">
        <f>SUM(R210:R285)</f>
        <v>0.002835</v>
      </c>
      <c r="S209" s="200"/>
      <c r="T209" s="202">
        <f>SUM(T210:T285)</f>
        <v>3.030832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3" t="s">
        <v>85</v>
      </c>
      <c r="AT209" s="204" t="s">
        <v>76</v>
      </c>
      <c r="AU209" s="204" t="s">
        <v>85</v>
      </c>
      <c r="AY209" s="203" t="s">
        <v>128</v>
      </c>
      <c r="BK209" s="205">
        <f>SUM(BK210:BK285)</f>
        <v>0</v>
      </c>
    </row>
    <row r="210" spans="1:65" s="2" customFormat="1" ht="21.75" customHeight="1">
      <c r="A210" s="42"/>
      <c r="B210" s="43"/>
      <c r="C210" s="208" t="s">
        <v>8</v>
      </c>
      <c r="D210" s="208" t="s">
        <v>131</v>
      </c>
      <c r="E210" s="209" t="s">
        <v>221</v>
      </c>
      <c r="F210" s="210" t="s">
        <v>222</v>
      </c>
      <c r="G210" s="211" t="s">
        <v>134</v>
      </c>
      <c r="H210" s="212">
        <v>223.59</v>
      </c>
      <c r="I210" s="213"/>
      <c r="J210" s="214">
        <f>ROUND(I210*H210,2)</f>
        <v>0</v>
      </c>
      <c r="K210" s="210" t="s">
        <v>135</v>
      </c>
      <c r="L210" s="48"/>
      <c r="M210" s="215" t="s">
        <v>32</v>
      </c>
      <c r="N210" s="216" t="s">
        <v>49</v>
      </c>
      <c r="O210" s="88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R210" s="219" t="s">
        <v>136</v>
      </c>
      <c r="AT210" s="219" t="s">
        <v>131</v>
      </c>
      <c r="AU210" s="219" t="s">
        <v>137</v>
      </c>
      <c r="AY210" s="20" t="s">
        <v>128</v>
      </c>
      <c r="BE210" s="220">
        <f>IF(N210="základní",J210,0)</f>
        <v>0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20" t="s">
        <v>137</v>
      </c>
      <c r="BK210" s="220">
        <f>ROUND(I210*H210,2)</f>
        <v>0</v>
      </c>
      <c r="BL210" s="20" t="s">
        <v>136</v>
      </c>
      <c r="BM210" s="219" t="s">
        <v>223</v>
      </c>
    </row>
    <row r="211" spans="1:47" s="2" customFormat="1" ht="12">
      <c r="A211" s="42"/>
      <c r="B211" s="43"/>
      <c r="C211" s="44"/>
      <c r="D211" s="221" t="s">
        <v>139</v>
      </c>
      <c r="E211" s="44"/>
      <c r="F211" s="222" t="s">
        <v>224</v>
      </c>
      <c r="G211" s="44"/>
      <c r="H211" s="44"/>
      <c r="I211" s="223"/>
      <c r="J211" s="44"/>
      <c r="K211" s="44"/>
      <c r="L211" s="48"/>
      <c r="M211" s="224"/>
      <c r="N211" s="225"/>
      <c r="O211" s="88"/>
      <c r="P211" s="88"/>
      <c r="Q211" s="88"/>
      <c r="R211" s="88"/>
      <c r="S211" s="88"/>
      <c r="T211" s="89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T211" s="20" t="s">
        <v>139</v>
      </c>
      <c r="AU211" s="20" t="s">
        <v>137</v>
      </c>
    </row>
    <row r="212" spans="1:47" s="2" customFormat="1" ht="12">
      <c r="A212" s="42"/>
      <c r="B212" s="43"/>
      <c r="C212" s="44"/>
      <c r="D212" s="226" t="s">
        <v>141</v>
      </c>
      <c r="E212" s="44"/>
      <c r="F212" s="227" t="s">
        <v>225</v>
      </c>
      <c r="G212" s="44"/>
      <c r="H212" s="44"/>
      <c r="I212" s="223"/>
      <c r="J212" s="44"/>
      <c r="K212" s="44"/>
      <c r="L212" s="48"/>
      <c r="M212" s="224"/>
      <c r="N212" s="225"/>
      <c r="O212" s="88"/>
      <c r="P212" s="88"/>
      <c r="Q212" s="88"/>
      <c r="R212" s="88"/>
      <c r="S212" s="88"/>
      <c r="T212" s="89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T212" s="20" t="s">
        <v>141</v>
      </c>
      <c r="AU212" s="20" t="s">
        <v>137</v>
      </c>
    </row>
    <row r="213" spans="1:51" s="13" customFormat="1" ht="12">
      <c r="A213" s="13"/>
      <c r="B213" s="228"/>
      <c r="C213" s="229"/>
      <c r="D213" s="221" t="s">
        <v>143</v>
      </c>
      <c r="E213" s="230" t="s">
        <v>32</v>
      </c>
      <c r="F213" s="231" t="s">
        <v>593</v>
      </c>
      <c r="G213" s="229"/>
      <c r="H213" s="232">
        <v>193.065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8" t="s">
        <v>143</v>
      </c>
      <c r="AU213" s="238" t="s">
        <v>137</v>
      </c>
      <c r="AV213" s="13" t="s">
        <v>137</v>
      </c>
      <c r="AW213" s="13" t="s">
        <v>39</v>
      </c>
      <c r="AX213" s="13" t="s">
        <v>77</v>
      </c>
      <c r="AY213" s="238" t="s">
        <v>128</v>
      </c>
    </row>
    <row r="214" spans="1:51" s="13" customFormat="1" ht="12">
      <c r="A214" s="13"/>
      <c r="B214" s="228"/>
      <c r="C214" s="229"/>
      <c r="D214" s="221" t="s">
        <v>143</v>
      </c>
      <c r="E214" s="230" t="s">
        <v>32</v>
      </c>
      <c r="F214" s="231" t="s">
        <v>613</v>
      </c>
      <c r="G214" s="229"/>
      <c r="H214" s="232">
        <v>30.525</v>
      </c>
      <c r="I214" s="233"/>
      <c r="J214" s="229"/>
      <c r="K214" s="229"/>
      <c r="L214" s="234"/>
      <c r="M214" s="235"/>
      <c r="N214" s="236"/>
      <c r="O214" s="236"/>
      <c r="P214" s="236"/>
      <c r="Q214" s="236"/>
      <c r="R214" s="236"/>
      <c r="S214" s="236"/>
      <c r="T214" s="23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8" t="s">
        <v>143</v>
      </c>
      <c r="AU214" s="238" t="s">
        <v>137</v>
      </c>
      <c r="AV214" s="13" t="s">
        <v>137</v>
      </c>
      <c r="AW214" s="13" t="s">
        <v>39</v>
      </c>
      <c r="AX214" s="13" t="s">
        <v>77</v>
      </c>
      <c r="AY214" s="238" t="s">
        <v>128</v>
      </c>
    </row>
    <row r="215" spans="1:51" s="14" customFormat="1" ht="12">
      <c r="A215" s="14"/>
      <c r="B215" s="239"/>
      <c r="C215" s="240"/>
      <c r="D215" s="221" t="s">
        <v>143</v>
      </c>
      <c r="E215" s="241" t="s">
        <v>32</v>
      </c>
      <c r="F215" s="242" t="s">
        <v>145</v>
      </c>
      <c r="G215" s="240"/>
      <c r="H215" s="243">
        <v>223.59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9" t="s">
        <v>143</v>
      </c>
      <c r="AU215" s="249" t="s">
        <v>137</v>
      </c>
      <c r="AV215" s="14" t="s">
        <v>136</v>
      </c>
      <c r="AW215" s="14" t="s">
        <v>39</v>
      </c>
      <c r="AX215" s="14" t="s">
        <v>85</v>
      </c>
      <c r="AY215" s="249" t="s">
        <v>128</v>
      </c>
    </row>
    <row r="216" spans="1:65" s="2" customFormat="1" ht="21.75" customHeight="1">
      <c r="A216" s="42"/>
      <c r="B216" s="43"/>
      <c r="C216" s="208" t="s">
        <v>227</v>
      </c>
      <c r="D216" s="208" t="s">
        <v>131</v>
      </c>
      <c r="E216" s="209" t="s">
        <v>228</v>
      </c>
      <c r="F216" s="210" t="s">
        <v>229</v>
      </c>
      <c r="G216" s="211" t="s">
        <v>134</v>
      </c>
      <c r="H216" s="212">
        <v>26830.8</v>
      </c>
      <c r="I216" s="213"/>
      <c r="J216" s="214">
        <f>ROUND(I216*H216,2)</f>
        <v>0</v>
      </c>
      <c r="K216" s="210" t="s">
        <v>135</v>
      </c>
      <c r="L216" s="48"/>
      <c r="M216" s="215" t="s">
        <v>32</v>
      </c>
      <c r="N216" s="216" t="s">
        <v>49</v>
      </c>
      <c r="O216" s="88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R216" s="219" t="s">
        <v>136</v>
      </c>
      <c r="AT216" s="219" t="s">
        <v>131</v>
      </c>
      <c r="AU216" s="219" t="s">
        <v>137</v>
      </c>
      <c r="AY216" s="20" t="s">
        <v>128</v>
      </c>
      <c r="BE216" s="220">
        <f>IF(N216="základní",J216,0)</f>
        <v>0</v>
      </c>
      <c r="BF216" s="220">
        <f>IF(N216="snížená",J216,0)</f>
        <v>0</v>
      </c>
      <c r="BG216" s="220">
        <f>IF(N216="zákl. přenesená",J216,0)</f>
        <v>0</v>
      </c>
      <c r="BH216" s="220">
        <f>IF(N216="sníž. přenesená",J216,0)</f>
        <v>0</v>
      </c>
      <c r="BI216" s="220">
        <f>IF(N216="nulová",J216,0)</f>
        <v>0</v>
      </c>
      <c r="BJ216" s="20" t="s">
        <v>137</v>
      </c>
      <c r="BK216" s="220">
        <f>ROUND(I216*H216,2)</f>
        <v>0</v>
      </c>
      <c r="BL216" s="20" t="s">
        <v>136</v>
      </c>
      <c r="BM216" s="219" t="s">
        <v>230</v>
      </c>
    </row>
    <row r="217" spans="1:47" s="2" customFormat="1" ht="12">
      <c r="A217" s="42"/>
      <c r="B217" s="43"/>
      <c r="C217" s="44"/>
      <c r="D217" s="221" t="s">
        <v>139</v>
      </c>
      <c r="E217" s="44"/>
      <c r="F217" s="222" t="s">
        <v>231</v>
      </c>
      <c r="G217" s="44"/>
      <c r="H217" s="44"/>
      <c r="I217" s="223"/>
      <c r="J217" s="44"/>
      <c r="K217" s="44"/>
      <c r="L217" s="48"/>
      <c r="M217" s="224"/>
      <c r="N217" s="225"/>
      <c r="O217" s="88"/>
      <c r="P217" s="88"/>
      <c r="Q217" s="88"/>
      <c r="R217" s="88"/>
      <c r="S217" s="88"/>
      <c r="T217" s="89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T217" s="20" t="s">
        <v>139</v>
      </c>
      <c r="AU217" s="20" t="s">
        <v>137</v>
      </c>
    </row>
    <row r="218" spans="1:47" s="2" customFormat="1" ht="12">
      <c r="A218" s="42"/>
      <c r="B218" s="43"/>
      <c r="C218" s="44"/>
      <c r="D218" s="226" t="s">
        <v>141</v>
      </c>
      <c r="E218" s="44"/>
      <c r="F218" s="227" t="s">
        <v>232</v>
      </c>
      <c r="G218" s="44"/>
      <c r="H218" s="44"/>
      <c r="I218" s="223"/>
      <c r="J218" s="44"/>
      <c r="K218" s="44"/>
      <c r="L218" s="48"/>
      <c r="M218" s="224"/>
      <c r="N218" s="225"/>
      <c r="O218" s="88"/>
      <c r="P218" s="88"/>
      <c r="Q218" s="88"/>
      <c r="R218" s="88"/>
      <c r="S218" s="88"/>
      <c r="T218" s="89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T218" s="20" t="s">
        <v>141</v>
      </c>
      <c r="AU218" s="20" t="s">
        <v>137</v>
      </c>
    </row>
    <row r="219" spans="1:51" s="13" customFormat="1" ht="12">
      <c r="A219" s="13"/>
      <c r="B219" s="228"/>
      <c r="C219" s="229"/>
      <c r="D219" s="221" t="s">
        <v>143</v>
      </c>
      <c r="E219" s="230" t="s">
        <v>32</v>
      </c>
      <c r="F219" s="231" t="s">
        <v>593</v>
      </c>
      <c r="G219" s="229"/>
      <c r="H219" s="232">
        <v>193.065</v>
      </c>
      <c r="I219" s="233"/>
      <c r="J219" s="229"/>
      <c r="K219" s="229"/>
      <c r="L219" s="234"/>
      <c r="M219" s="235"/>
      <c r="N219" s="236"/>
      <c r="O219" s="236"/>
      <c r="P219" s="236"/>
      <c r="Q219" s="236"/>
      <c r="R219" s="236"/>
      <c r="S219" s="236"/>
      <c r="T219" s="23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8" t="s">
        <v>143</v>
      </c>
      <c r="AU219" s="238" t="s">
        <v>137</v>
      </c>
      <c r="AV219" s="13" t="s">
        <v>137</v>
      </c>
      <c r="AW219" s="13" t="s">
        <v>39</v>
      </c>
      <c r="AX219" s="13" t="s">
        <v>77</v>
      </c>
      <c r="AY219" s="238" t="s">
        <v>128</v>
      </c>
    </row>
    <row r="220" spans="1:51" s="13" customFormat="1" ht="12">
      <c r="A220" s="13"/>
      <c r="B220" s="228"/>
      <c r="C220" s="229"/>
      <c r="D220" s="221" t="s">
        <v>143</v>
      </c>
      <c r="E220" s="230" t="s">
        <v>32</v>
      </c>
      <c r="F220" s="231" t="s">
        <v>613</v>
      </c>
      <c r="G220" s="229"/>
      <c r="H220" s="232">
        <v>30.525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8" t="s">
        <v>143</v>
      </c>
      <c r="AU220" s="238" t="s">
        <v>137</v>
      </c>
      <c r="AV220" s="13" t="s">
        <v>137</v>
      </c>
      <c r="AW220" s="13" t="s">
        <v>39</v>
      </c>
      <c r="AX220" s="13" t="s">
        <v>77</v>
      </c>
      <c r="AY220" s="238" t="s">
        <v>128</v>
      </c>
    </row>
    <row r="221" spans="1:51" s="14" customFormat="1" ht="12">
      <c r="A221" s="14"/>
      <c r="B221" s="239"/>
      <c r="C221" s="240"/>
      <c r="D221" s="221" t="s">
        <v>143</v>
      </c>
      <c r="E221" s="241" t="s">
        <v>32</v>
      </c>
      <c r="F221" s="242" t="s">
        <v>145</v>
      </c>
      <c r="G221" s="240"/>
      <c r="H221" s="243">
        <v>223.59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9" t="s">
        <v>143</v>
      </c>
      <c r="AU221" s="249" t="s">
        <v>137</v>
      </c>
      <c r="AV221" s="14" t="s">
        <v>136</v>
      </c>
      <c r="AW221" s="14" t="s">
        <v>39</v>
      </c>
      <c r="AX221" s="14" t="s">
        <v>85</v>
      </c>
      <c r="AY221" s="249" t="s">
        <v>128</v>
      </c>
    </row>
    <row r="222" spans="1:51" s="13" customFormat="1" ht="12">
      <c r="A222" s="13"/>
      <c r="B222" s="228"/>
      <c r="C222" s="229"/>
      <c r="D222" s="221" t="s">
        <v>143</v>
      </c>
      <c r="E222" s="229"/>
      <c r="F222" s="231" t="s">
        <v>614</v>
      </c>
      <c r="G222" s="229"/>
      <c r="H222" s="232">
        <v>26830.8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8" t="s">
        <v>143</v>
      </c>
      <c r="AU222" s="238" t="s">
        <v>137</v>
      </c>
      <c r="AV222" s="13" t="s">
        <v>137</v>
      </c>
      <c r="AW222" s="13" t="s">
        <v>4</v>
      </c>
      <c r="AX222" s="13" t="s">
        <v>85</v>
      </c>
      <c r="AY222" s="238" t="s">
        <v>128</v>
      </c>
    </row>
    <row r="223" spans="1:65" s="2" customFormat="1" ht="21.75" customHeight="1">
      <c r="A223" s="42"/>
      <c r="B223" s="43"/>
      <c r="C223" s="208" t="s">
        <v>234</v>
      </c>
      <c r="D223" s="208" t="s">
        <v>131</v>
      </c>
      <c r="E223" s="209" t="s">
        <v>235</v>
      </c>
      <c r="F223" s="210" t="s">
        <v>236</v>
      </c>
      <c r="G223" s="211" t="s">
        <v>134</v>
      </c>
      <c r="H223" s="212">
        <v>223.59</v>
      </c>
      <c r="I223" s="213"/>
      <c r="J223" s="214">
        <f>ROUND(I223*H223,2)</f>
        <v>0</v>
      </c>
      <c r="K223" s="210" t="s">
        <v>135</v>
      </c>
      <c r="L223" s="48"/>
      <c r="M223" s="215" t="s">
        <v>32</v>
      </c>
      <c r="N223" s="216" t="s">
        <v>49</v>
      </c>
      <c r="O223" s="88"/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R223" s="219" t="s">
        <v>136</v>
      </c>
      <c r="AT223" s="219" t="s">
        <v>131</v>
      </c>
      <c r="AU223" s="219" t="s">
        <v>137</v>
      </c>
      <c r="AY223" s="20" t="s">
        <v>128</v>
      </c>
      <c r="BE223" s="220">
        <f>IF(N223="základní",J223,0)</f>
        <v>0</v>
      </c>
      <c r="BF223" s="220">
        <f>IF(N223="snížená",J223,0)</f>
        <v>0</v>
      </c>
      <c r="BG223" s="220">
        <f>IF(N223="zákl. přenesená",J223,0)</f>
        <v>0</v>
      </c>
      <c r="BH223" s="220">
        <f>IF(N223="sníž. přenesená",J223,0)</f>
        <v>0</v>
      </c>
      <c r="BI223" s="220">
        <f>IF(N223="nulová",J223,0)</f>
        <v>0</v>
      </c>
      <c r="BJ223" s="20" t="s">
        <v>137</v>
      </c>
      <c r="BK223" s="220">
        <f>ROUND(I223*H223,2)</f>
        <v>0</v>
      </c>
      <c r="BL223" s="20" t="s">
        <v>136</v>
      </c>
      <c r="BM223" s="219" t="s">
        <v>237</v>
      </c>
    </row>
    <row r="224" spans="1:47" s="2" customFormat="1" ht="12">
      <c r="A224" s="42"/>
      <c r="B224" s="43"/>
      <c r="C224" s="44"/>
      <c r="D224" s="221" t="s">
        <v>139</v>
      </c>
      <c r="E224" s="44"/>
      <c r="F224" s="222" t="s">
        <v>238</v>
      </c>
      <c r="G224" s="44"/>
      <c r="H224" s="44"/>
      <c r="I224" s="223"/>
      <c r="J224" s="44"/>
      <c r="K224" s="44"/>
      <c r="L224" s="48"/>
      <c r="M224" s="224"/>
      <c r="N224" s="225"/>
      <c r="O224" s="88"/>
      <c r="P224" s="88"/>
      <c r="Q224" s="88"/>
      <c r="R224" s="88"/>
      <c r="S224" s="88"/>
      <c r="T224" s="89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T224" s="20" t="s">
        <v>139</v>
      </c>
      <c r="AU224" s="20" t="s">
        <v>137</v>
      </c>
    </row>
    <row r="225" spans="1:47" s="2" customFormat="1" ht="12">
      <c r="A225" s="42"/>
      <c r="B225" s="43"/>
      <c r="C225" s="44"/>
      <c r="D225" s="226" t="s">
        <v>141</v>
      </c>
      <c r="E225" s="44"/>
      <c r="F225" s="227" t="s">
        <v>239</v>
      </c>
      <c r="G225" s="44"/>
      <c r="H225" s="44"/>
      <c r="I225" s="223"/>
      <c r="J225" s="44"/>
      <c r="K225" s="44"/>
      <c r="L225" s="48"/>
      <c r="M225" s="224"/>
      <c r="N225" s="225"/>
      <c r="O225" s="88"/>
      <c r="P225" s="88"/>
      <c r="Q225" s="88"/>
      <c r="R225" s="88"/>
      <c r="S225" s="88"/>
      <c r="T225" s="89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T225" s="20" t="s">
        <v>141</v>
      </c>
      <c r="AU225" s="20" t="s">
        <v>137</v>
      </c>
    </row>
    <row r="226" spans="1:51" s="13" customFormat="1" ht="12">
      <c r="A226" s="13"/>
      <c r="B226" s="228"/>
      <c r="C226" s="229"/>
      <c r="D226" s="221" t="s">
        <v>143</v>
      </c>
      <c r="E226" s="230" t="s">
        <v>32</v>
      </c>
      <c r="F226" s="231" t="s">
        <v>593</v>
      </c>
      <c r="G226" s="229"/>
      <c r="H226" s="232">
        <v>193.065</v>
      </c>
      <c r="I226" s="233"/>
      <c r="J226" s="229"/>
      <c r="K226" s="229"/>
      <c r="L226" s="234"/>
      <c r="M226" s="235"/>
      <c r="N226" s="236"/>
      <c r="O226" s="236"/>
      <c r="P226" s="236"/>
      <c r="Q226" s="236"/>
      <c r="R226" s="236"/>
      <c r="S226" s="236"/>
      <c r="T226" s="23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8" t="s">
        <v>143</v>
      </c>
      <c r="AU226" s="238" t="s">
        <v>137</v>
      </c>
      <c r="AV226" s="13" t="s">
        <v>137</v>
      </c>
      <c r="AW226" s="13" t="s">
        <v>39</v>
      </c>
      <c r="AX226" s="13" t="s">
        <v>77</v>
      </c>
      <c r="AY226" s="238" t="s">
        <v>128</v>
      </c>
    </row>
    <row r="227" spans="1:51" s="13" customFormat="1" ht="12">
      <c r="A227" s="13"/>
      <c r="B227" s="228"/>
      <c r="C227" s="229"/>
      <c r="D227" s="221" t="s">
        <v>143</v>
      </c>
      <c r="E227" s="230" t="s">
        <v>32</v>
      </c>
      <c r="F227" s="231" t="s">
        <v>613</v>
      </c>
      <c r="G227" s="229"/>
      <c r="H227" s="232">
        <v>30.525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8" t="s">
        <v>143</v>
      </c>
      <c r="AU227" s="238" t="s">
        <v>137</v>
      </c>
      <c r="AV227" s="13" t="s">
        <v>137</v>
      </c>
      <c r="AW227" s="13" t="s">
        <v>39</v>
      </c>
      <c r="AX227" s="13" t="s">
        <v>77</v>
      </c>
      <c r="AY227" s="238" t="s">
        <v>128</v>
      </c>
    </row>
    <row r="228" spans="1:51" s="14" customFormat="1" ht="12">
      <c r="A228" s="14"/>
      <c r="B228" s="239"/>
      <c r="C228" s="240"/>
      <c r="D228" s="221" t="s">
        <v>143</v>
      </c>
      <c r="E228" s="241" t="s">
        <v>32</v>
      </c>
      <c r="F228" s="242" t="s">
        <v>145</v>
      </c>
      <c r="G228" s="240"/>
      <c r="H228" s="243">
        <v>223.59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9" t="s">
        <v>143</v>
      </c>
      <c r="AU228" s="249" t="s">
        <v>137</v>
      </c>
      <c r="AV228" s="14" t="s">
        <v>136</v>
      </c>
      <c r="AW228" s="14" t="s">
        <v>39</v>
      </c>
      <c r="AX228" s="14" t="s">
        <v>85</v>
      </c>
      <c r="AY228" s="249" t="s">
        <v>128</v>
      </c>
    </row>
    <row r="229" spans="1:65" s="2" customFormat="1" ht="16.5" customHeight="1">
      <c r="A229" s="42"/>
      <c r="B229" s="43"/>
      <c r="C229" s="208" t="s">
        <v>240</v>
      </c>
      <c r="D229" s="208" t="s">
        <v>131</v>
      </c>
      <c r="E229" s="209" t="s">
        <v>241</v>
      </c>
      <c r="F229" s="210" t="s">
        <v>242</v>
      </c>
      <c r="G229" s="211" t="s">
        <v>134</v>
      </c>
      <c r="H229" s="212">
        <v>223.59</v>
      </c>
      <c r="I229" s="213"/>
      <c r="J229" s="214">
        <f>ROUND(I229*H229,2)</f>
        <v>0</v>
      </c>
      <c r="K229" s="210" t="s">
        <v>135</v>
      </c>
      <c r="L229" s="48"/>
      <c r="M229" s="215" t="s">
        <v>32</v>
      </c>
      <c r="N229" s="216" t="s">
        <v>49</v>
      </c>
      <c r="O229" s="88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R229" s="219" t="s">
        <v>136</v>
      </c>
      <c r="AT229" s="219" t="s">
        <v>131</v>
      </c>
      <c r="AU229" s="219" t="s">
        <v>137</v>
      </c>
      <c r="AY229" s="20" t="s">
        <v>128</v>
      </c>
      <c r="BE229" s="220">
        <f>IF(N229="základní",J229,0)</f>
        <v>0</v>
      </c>
      <c r="BF229" s="220">
        <f>IF(N229="snížená",J229,0)</f>
        <v>0</v>
      </c>
      <c r="BG229" s="220">
        <f>IF(N229="zákl. přenesená",J229,0)</f>
        <v>0</v>
      </c>
      <c r="BH229" s="220">
        <f>IF(N229="sníž. přenesená",J229,0)</f>
        <v>0</v>
      </c>
      <c r="BI229" s="220">
        <f>IF(N229="nulová",J229,0)</f>
        <v>0</v>
      </c>
      <c r="BJ229" s="20" t="s">
        <v>137</v>
      </c>
      <c r="BK229" s="220">
        <f>ROUND(I229*H229,2)</f>
        <v>0</v>
      </c>
      <c r="BL229" s="20" t="s">
        <v>136</v>
      </c>
      <c r="BM229" s="219" t="s">
        <v>243</v>
      </c>
    </row>
    <row r="230" spans="1:47" s="2" customFormat="1" ht="12">
      <c r="A230" s="42"/>
      <c r="B230" s="43"/>
      <c r="C230" s="44"/>
      <c r="D230" s="221" t="s">
        <v>139</v>
      </c>
      <c r="E230" s="44"/>
      <c r="F230" s="222" t="s">
        <v>244</v>
      </c>
      <c r="G230" s="44"/>
      <c r="H230" s="44"/>
      <c r="I230" s="223"/>
      <c r="J230" s="44"/>
      <c r="K230" s="44"/>
      <c r="L230" s="48"/>
      <c r="M230" s="224"/>
      <c r="N230" s="225"/>
      <c r="O230" s="88"/>
      <c r="P230" s="88"/>
      <c r="Q230" s="88"/>
      <c r="R230" s="88"/>
      <c r="S230" s="88"/>
      <c r="T230" s="89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T230" s="20" t="s">
        <v>139</v>
      </c>
      <c r="AU230" s="20" t="s">
        <v>137</v>
      </c>
    </row>
    <row r="231" spans="1:47" s="2" customFormat="1" ht="12">
      <c r="A231" s="42"/>
      <c r="B231" s="43"/>
      <c r="C231" s="44"/>
      <c r="D231" s="226" t="s">
        <v>141</v>
      </c>
      <c r="E231" s="44"/>
      <c r="F231" s="227" t="s">
        <v>245</v>
      </c>
      <c r="G231" s="44"/>
      <c r="H231" s="44"/>
      <c r="I231" s="223"/>
      <c r="J231" s="44"/>
      <c r="K231" s="44"/>
      <c r="L231" s="48"/>
      <c r="M231" s="224"/>
      <c r="N231" s="225"/>
      <c r="O231" s="88"/>
      <c r="P231" s="88"/>
      <c r="Q231" s="88"/>
      <c r="R231" s="88"/>
      <c r="S231" s="88"/>
      <c r="T231" s="89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T231" s="20" t="s">
        <v>141</v>
      </c>
      <c r="AU231" s="20" t="s">
        <v>137</v>
      </c>
    </row>
    <row r="232" spans="1:51" s="13" customFormat="1" ht="12">
      <c r="A232" s="13"/>
      <c r="B232" s="228"/>
      <c r="C232" s="229"/>
      <c r="D232" s="221" t="s">
        <v>143</v>
      </c>
      <c r="E232" s="230" t="s">
        <v>32</v>
      </c>
      <c r="F232" s="231" t="s">
        <v>593</v>
      </c>
      <c r="G232" s="229"/>
      <c r="H232" s="232">
        <v>193.065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8" t="s">
        <v>143</v>
      </c>
      <c r="AU232" s="238" t="s">
        <v>137</v>
      </c>
      <c r="AV232" s="13" t="s">
        <v>137</v>
      </c>
      <c r="AW232" s="13" t="s">
        <v>39</v>
      </c>
      <c r="AX232" s="13" t="s">
        <v>77</v>
      </c>
      <c r="AY232" s="238" t="s">
        <v>128</v>
      </c>
    </row>
    <row r="233" spans="1:51" s="13" customFormat="1" ht="12">
      <c r="A233" s="13"/>
      <c r="B233" s="228"/>
      <c r="C233" s="229"/>
      <c r="D233" s="221" t="s">
        <v>143</v>
      </c>
      <c r="E233" s="230" t="s">
        <v>32</v>
      </c>
      <c r="F233" s="231" t="s">
        <v>613</v>
      </c>
      <c r="G233" s="229"/>
      <c r="H233" s="232">
        <v>30.525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8" t="s">
        <v>143</v>
      </c>
      <c r="AU233" s="238" t="s">
        <v>137</v>
      </c>
      <c r="AV233" s="13" t="s">
        <v>137</v>
      </c>
      <c r="AW233" s="13" t="s">
        <v>39</v>
      </c>
      <c r="AX233" s="13" t="s">
        <v>77</v>
      </c>
      <c r="AY233" s="238" t="s">
        <v>128</v>
      </c>
    </row>
    <row r="234" spans="1:51" s="14" customFormat="1" ht="12">
      <c r="A234" s="14"/>
      <c r="B234" s="239"/>
      <c r="C234" s="240"/>
      <c r="D234" s="221" t="s">
        <v>143</v>
      </c>
      <c r="E234" s="241" t="s">
        <v>32</v>
      </c>
      <c r="F234" s="242" t="s">
        <v>145</v>
      </c>
      <c r="G234" s="240"/>
      <c r="H234" s="243">
        <v>223.59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9" t="s">
        <v>143</v>
      </c>
      <c r="AU234" s="249" t="s">
        <v>137</v>
      </c>
      <c r="AV234" s="14" t="s">
        <v>136</v>
      </c>
      <c r="AW234" s="14" t="s">
        <v>39</v>
      </c>
      <c r="AX234" s="14" t="s">
        <v>85</v>
      </c>
      <c r="AY234" s="249" t="s">
        <v>128</v>
      </c>
    </row>
    <row r="235" spans="1:65" s="2" customFormat="1" ht="16.5" customHeight="1">
      <c r="A235" s="42"/>
      <c r="B235" s="43"/>
      <c r="C235" s="208" t="s">
        <v>246</v>
      </c>
      <c r="D235" s="208" t="s">
        <v>131</v>
      </c>
      <c r="E235" s="209" t="s">
        <v>247</v>
      </c>
      <c r="F235" s="210" t="s">
        <v>248</v>
      </c>
      <c r="G235" s="211" t="s">
        <v>134</v>
      </c>
      <c r="H235" s="212">
        <v>26830.8</v>
      </c>
      <c r="I235" s="213"/>
      <c r="J235" s="214">
        <f>ROUND(I235*H235,2)</f>
        <v>0</v>
      </c>
      <c r="K235" s="210" t="s">
        <v>135</v>
      </c>
      <c r="L235" s="48"/>
      <c r="M235" s="215" t="s">
        <v>32</v>
      </c>
      <c r="N235" s="216" t="s">
        <v>49</v>
      </c>
      <c r="O235" s="88"/>
      <c r="P235" s="217">
        <f>O235*H235</f>
        <v>0</v>
      </c>
      <c r="Q235" s="217">
        <v>0</v>
      </c>
      <c r="R235" s="217">
        <f>Q235*H235</f>
        <v>0</v>
      </c>
      <c r="S235" s="217">
        <v>0</v>
      </c>
      <c r="T235" s="218">
        <f>S235*H235</f>
        <v>0</v>
      </c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R235" s="219" t="s">
        <v>136</v>
      </c>
      <c r="AT235" s="219" t="s">
        <v>131</v>
      </c>
      <c r="AU235" s="219" t="s">
        <v>137</v>
      </c>
      <c r="AY235" s="20" t="s">
        <v>128</v>
      </c>
      <c r="BE235" s="220">
        <f>IF(N235="základní",J235,0)</f>
        <v>0</v>
      </c>
      <c r="BF235" s="220">
        <f>IF(N235="snížená",J235,0)</f>
        <v>0</v>
      </c>
      <c r="BG235" s="220">
        <f>IF(N235="zákl. přenesená",J235,0)</f>
        <v>0</v>
      </c>
      <c r="BH235" s="220">
        <f>IF(N235="sníž. přenesená",J235,0)</f>
        <v>0</v>
      </c>
      <c r="BI235" s="220">
        <f>IF(N235="nulová",J235,0)</f>
        <v>0</v>
      </c>
      <c r="BJ235" s="20" t="s">
        <v>137</v>
      </c>
      <c r="BK235" s="220">
        <f>ROUND(I235*H235,2)</f>
        <v>0</v>
      </c>
      <c r="BL235" s="20" t="s">
        <v>136</v>
      </c>
      <c r="BM235" s="219" t="s">
        <v>249</v>
      </c>
    </row>
    <row r="236" spans="1:47" s="2" customFormat="1" ht="12">
      <c r="A236" s="42"/>
      <c r="B236" s="43"/>
      <c r="C236" s="44"/>
      <c r="D236" s="221" t="s">
        <v>139</v>
      </c>
      <c r="E236" s="44"/>
      <c r="F236" s="222" t="s">
        <v>250</v>
      </c>
      <c r="G236" s="44"/>
      <c r="H236" s="44"/>
      <c r="I236" s="223"/>
      <c r="J236" s="44"/>
      <c r="K236" s="44"/>
      <c r="L236" s="48"/>
      <c r="M236" s="224"/>
      <c r="N236" s="225"/>
      <c r="O236" s="88"/>
      <c r="P236" s="88"/>
      <c r="Q236" s="88"/>
      <c r="R236" s="88"/>
      <c r="S236" s="88"/>
      <c r="T236" s="89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T236" s="20" t="s">
        <v>139</v>
      </c>
      <c r="AU236" s="20" t="s">
        <v>137</v>
      </c>
    </row>
    <row r="237" spans="1:47" s="2" customFormat="1" ht="12">
      <c r="A237" s="42"/>
      <c r="B237" s="43"/>
      <c r="C237" s="44"/>
      <c r="D237" s="226" t="s">
        <v>141</v>
      </c>
      <c r="E237" s="44"/>
      <c r="F237" s="227" t="s">
        <v>251</v>
      </c>
      <c r="G237" s="44"/>
      <c r="H237" s="44"/>
      <c r="I237" s="223"/>
      <c r="J237" s="44"/>
      <c r="K237" s="44"/>
      <c r="L237" s="48"/>
      <c r="M237" s="224"/>
      <c r="N237" s="225"/>
      <c r="O237" s="88"/>
      <c r="P237" s="88"/>
      <c r="Q237" s="88"/>
      <c r="R237" s="88"/>
      <c r="S237" s="88"/>
      <c r="T237" s="89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T237" s="20" t="s">
        <v>141</v>
      </c>
      <c r="AU237" s="20" t="s">
        <v>137</v>
      </c>
    </row>
    <row r="238" spans="1:51" s="13" customFormat="1" ht="12">
      <c r="A238" s="13"/>
      <c r="B238" s="228"/>
      <c r="C238" s="229"/>
      <c r="D238" s="221" t="s">
        <v>143</v>
      </c>
      <c r="E238" s="230" t="s">
        <v>32</v>
      </c>
      <c r="F238" s="231" t="s">
        <v>593</v>
      </c>
      <c r="G238" s="229"/>
      <c r="H238" s="232">
        <v>193.065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8" t="s">
        <v>143</v>
      </c>
      <c r="AU238" s="238" t="s">
        <v>137</v>
      </c>
      <c r="AV238" s="13" t="s">
        <v>137</v>
      </c>
      <c r="AW238" s="13" t="s">
        <v>39</v>
      </c>
      <c r="AX238" s="13" t="s">
        <v>77</v>
      </c>
      <c r="AY238" s="238" t="s">
        <v>128</v>
      </c>
    </row>
    <row r="239" spans="1:51" s="13" customFormat="1" ht="12">
      <c r="A239" s="13"/>
      <c r="B239" s="228"/>
      <c r="C239" s="229"/>
      <c r="D239" s="221" t="s">
        <v>143</v>
      </c>
      <c r="E239" s="230" t="s">
        <v>32</v>
      </c>
      <c r="F239" s="231" t="s">
        <v>613</v>
      </c>
      <c r="G239" s="229"/>
      <c r="H239" s="232">
        <v>30.525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8" t="s">
        <v>143</v>
      </c>
      <c r="AU239" s="238" t="s">
        <v>137</v>
      </c>
      <c r="AV239" s="13" t="s">
        <v>137</v>
      </c>
      <c r="AW239" s="13" t="s">
        <v>39</v>
      </c>
      <c r="AX239" s="13" t="s">
        <v>77</v>
      </c>
      <c r="AY239" s="238" t="s">
        <v>128</v>
      </c>
    </row>
    <row r="240" spans="1:51" s="14" customFormat="1" ht="12">
      <c r="A240" s="14"/>
      <c r="B240" s="239"/>
      <c r="C240" s="240"/>
      <c r="D240" s="221" t="s">
        <v>143</v>
      </c>
      <c r="E240" s="241" t="s">
        <v>32</v>
      </c>
      <c r="F240" s="242" t="s">
        <v>145</v>
      </c>
      <c r="G240" s="240"/>
      <c r="H240" s="243">
        <v>223.59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9" t="s">
        <v>143</v>
      </c>
      <c r="AU240" s="249" t="s">
        <v>137</v>
      </c>
      <c r="AV240" s="14" t="s">
        <v>136</v>
      </c>
      <c r="AW240" s="14" t="s">
        <v>39</v>
      </c>
      <c r="AX240" s="14" t="s">
        <v>85</v>
      </c>
      <c r="AY240" s="249" t="s">
        <v>128</v>
      </c>
    </row>
    <row r="241" spans="1:51" s="13" customFormat="1" ht="12">
      <c r="A241" s="13"/>
      <c r="B241" s="228"/>
      <c r="C241" s="229"/>
      <c r="D241" s="221" t="s">
        <v>143</v>
      </c>
      <c r="E241" s="229"/>
      <c r="F241" s="231" t="s">
        <v>614</v>
      </c>
      <c r="G241" s="229"/>
      <c r="H241" s="232">
        <v>26830.8</v>
      </c>
      <c r="I241" s="233"/>
      <c r="J241" s="229"/>
      <c r="K241" s="229"/>
      <c r="L241" s="234"/>
      <c r="M241" s="235"/>
      <c r="N241" s="236"/>
      <c r="O241" s="236"/>
      <c r="P241" s="236"/>
      <c r="Q241" s="236"/>
      <c r="R241" s="236"/>
      <c r="S241" s="236"/>
      <c r="T241" s="23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8" t="s">
        <v>143</v>
      </c>
      <c r="AU241" s="238" t="s">
        <v>137</v>
      </c>
      <c r="AV241" s="13" t="s">
        <v>137</v>
      </c>
      <c r="AW241" s="13" t="s">
        <v>4</v>
      </c>
      <c r="AX241" s="13" t="s">
        <v>85</v>
      </c>
      <c r="AY241" s="238" t="s">
        <v>128</v>
      </c>
    </row>
    <row r="242" spans="1:65" s="2" customFormat="1" ht="16.5" customHeight="1">
      <c r="A242" s="42"/>
      <c r="B242" s="43"/>
      <c r="C242" s="208" t="s">
        <v>252</v>
      </c>
      <c r="D242" s="208" t="s">
        <v>131</v>
      </c>
      <c r="E242" s="209" t="s">
        <v>253</v>
      </c>
      <c r="F242" s="210" t="s">
        <v>254</v>
      </c>
      <c r="G242" s="211" t="s">
        <v>134</v>
      </c>
      <c r="H242" s="212">
        <v>223.59</v>
      </c>
      <c r="I242" s="213"/>
      <c r="J242" s="214">
        <f>ROUND(I242*H242,2)</f>
        <v>0</v>
      </c>
      <c r="K242" s="210" t="s">
        <v>135</v>
      </c>
      <c r="L242" s="48"/>
      <c r="M242" s="215" t="s">
        <v>32</v>
      </c>
      <c r="N242" s="216" t="s">
        <v>49</v>
      </c>
      <c r="O242" s="88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R242" s="219" t="s">
        <v>136</v>
      </c>
      <c r="AT242" s="219" t="s">
        <v>131</v>
      </c>
      <c r="AU242" s="219" t="s">
        <v>137</v>
      </c>
      <c r="AY242" s="20" t="s">
        <v>128</v>
      </c>
      <c r="BE242" s="220">
        <f>IF(N242="základní",J242,0)</f>
        <v>0</v>
      </c>
      <c r="BF242" s="220">
        <f>IF(N242="snížená",J242,0)</f>
        <v>0</v>
      </c>
      <c r="BG242" s="220">
        <f>IF(N242="zákl. přenesená",J242,0)</f>
        <v>0</v>
      </c>
      <c r="BH242" s="220">
        <f>IF(N242="sníž. přenesená",J242,0)</f>
        <v>0</v>
      </c>
      <c r="BI242" s="220">
        <f>IF(N242="nulová",J242,0)</f>
        <v>0</v>
      </c>
      <c r="BJ242" s="20" t="s">
        <v>137</v>
      </c>
      <c r="BK242" s="220">
        <f>ROUND(I242*H242,2)</f>
        <v>0</v>
      </c>
      <c r="BL242" s="20" t="s">
        <v>136</v>
      </c>
      <c r="BM242" s="219" t="s">
        <v>255</v>
      </c>
    </row>
    <row r="243" spans="1:47" s="2" customFormat="1" ht="12">
      <c r="A243" s="42"/>
      <c r="B243" s="43"/>
      <c r="C243" s="44"/>
      <c r="D243" s="221" t="s">
        <v>139</v>
      </c>
      <c r="E243" s="44"/>
      <c r="F243" s="222" t="s">
        <v>256</v>
      </c>
      <c r="G243" s="44"/>
      <c r="H243" s="44"/>
      <c r="I243" s="223"/>
      <c r="J243" s="44"/>
      <c r="K243" s="44"/>
      <c r="L243" s="48"/>
      <c r="M243" s="224"/>
      <c r="N243" s="225"/>
      <c r="O243" s="88"/>
      <c r="P243" s="88"/>
      <c r="Q243" s="88"/>
      <c r="R243" s="88"/>
      <c r="S243" s="88"/>
      <c r="T243" s="89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T243" s="20" t="s">
        <v>139</v>
      </c>
      <c r="AU243" s="20" t="s">
        <v>137</v>
      </c>
    </row>
    <row r="244" spans="1:47" s="2" customFormat="1" ht="12">
      <c r="A244" s="42"/>
      <c r="B244" s="43"/>
      <c r="C244" s="44"/>
      <c r="D244" s="226" t="s">
        <v>141</v>
      </c>
      <c r="E244" s="44"/>
      <c r="F244" s="227" t="s">
        <v>257</v>
      </c>
      <c r="G244" s="44"/>
      <c r="H244" s="44"/>
      <c r="I244" s="223"/>
      <c r="J244" s="44"/>
      <c r="K244" s="44"/>
      <c r="L244" s="48"/>
      <c r="M244" s="224"/>
      <c r="N244" s="225"/>
      <c r="O244" s="88"/>
      <c r="P244" s="88"/>
      <c r="Q244" s="88"/>
      <c r="R244" s="88"/>
      <c r="S244" s="88"/>
      <c r="T244" s="89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T244" s="20" t="s">
        <v>141</v>
      </c>
      <c r="AU244" s="20" t="s">
        <v>137</v>
      </c>
    </row>
    <row r="245" spans="1:51" s="13" customFormat="1" ht="12">
      <c r="A245" s="13"/>
      <c r="B245" s="228"/>
      <c r="C245" s="229"/>
      <c r="D245" s="221" t="s">
        <v>143</v>
      </c>
      <c r="E245" s="230" t="s">
        <v>32</v>
      </c>
      <c r="F245" s="231" t="s">
        <v>593</v>
      </c>
      <c r="G245" s="229"/>
      <c r="H245" s="232">
        <v>193.065</v>
      </c>
      <c r="I245" s="233"/>
      <c r="J245" s="229"/>
      <c r="K245" s="229"/>
      <c r="L245" s="234"/>
      <c r="M245" s="235"/>
      <c r="N245" s="236"/>
      <c r="O245" s="236"/>
      <c r="P245" s="236"/>
      <c r="Q245" s="236"/>
      <c r="R245" s="236"/>
      <c r="S245" s="236"/>
      <c r="T245" s="23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8" t="s">
        <v>143</v>
      </c>
      <c r="AU245" s="238" t="s">
        <v>137</v>
      </c>
      <c r="AV245" s="13" t="s">
        <v>137</v>
      </c>
      <c r="AW245" s="13" t="s">
        <v>39</v>
      </c>
      <c r="AX245" s="13" t="s">
        <v>77</v>
      </c>
      <c r="AY245" s="238" t="s">
        <v>128</v>
      </c>
    </row>
    <row r="246" spans="1:51" s="13" customFormat="1" ht="12">
      <c r="A246" s="13"/>
      <c r="B246" s="228"/>
      <c r="C246" s="229"/>
      <c r="D246" s="221" t="s">
        <v>143</v>
      </c>
      <c r="E246" s="230" t="s">
        <v>32</v>
      </c>
      <c r="F246" s="231" t="s">
        <v>613</v>
      </c>
      <c r="G246" s="229"/>
      <c r="H246" s="232">
        <v>30.525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8" t="s">
        <v>143</v>
      </c>
      <c r="AU246" s="238" t="s">
        <v>137</v>
      </c>
      <c r="AV246" s="13" t="s">
        <v>137</v>
      </c>
      <c r="AW246" s="13" t="s">
        <v>39</v>
      </c>
      <c r="AX246" s="13" t="s">
        <v>77</v>
      </c>
      <c r="AY246" s="238" t="s">
        <v>128</v>
      </c>
    </row>
    <row r="247" spans="1:51" s="14" customFormat="1" ht="12">
      <c r="A247" s="14"/>
      <c r="B247" s="239"/>
      <c r="C247" s="240"/>
      <c r="D247" s="221" t="s">
        <v>143</v>
      </c>
      <c r="E247" s="241" t="s">
        <v>32</v>
      </c>
      <c r="F247" s="242" t="s">
        <v>145</v>
      </c>
      <c r="G247" s="240"/>
      <c r="H247" s="243">
        <v>223.59</v>
      </c>
      <c r="I247" s="244"/>
      <c r="J247" s="240"/>
      <c r="K247" s="240"/>
      <c r="L247" s="245"/>
      <c r="M247" s="246"/>
      <c r="N247" s="247"/>
      <c r="O247" s="247"/>
      <c r="P247" s="247"/>
      <c r="Q247" s="247"/>
      <c r="R247" s="247"/>
      <c r="S247" s="247"/>
      <c r="T247" s="24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9" t="s">
        <v>143</v>
      </c>
      <c r="AU247" s="249" t="s">
        <v>137</v>
      </c>
      <c r="AV247" s="14" t="s">
        <v>136</v>
      </c>
      <c r="AW247" s="14" t="s">
        <v>39</v>
      </c>
      <c r="AX247" s="14" t="s">
        <v>85</v>
      </c>
      <c r="AY247" s="249" t="s">
        <v>128</v>
      </c>
    </row>
    <row r="248" spans="1:65" s="2" customFormat="1" ht="16.5" customHeight="1">
      <c r="A248" s="42"/>
      <c r="B248" s="43"/>
      <c r="C248" s="208" t="s">
        <v>258</v>
      </c>
      <c r="D248" s="208" t="s">
        <v>131</v>
      </c>
      <c r="E248" s="209" t="s">
        <v>259</v>
      </c>
      <c r="F248" s="210" t="s">
        <v>260</v>
      </c>
      <c r="G248" s="211" t="s">
        <v>175</v>
      </c>
      <c r="H248" s="212">
        <v>15</v>
      </c>
      <c r="I248" s="213"/>
      <c r="J248" s="214">
        <f>ROUND(I248*H248,2)</f>
        <v>0</v>
      </c>
      <c r="K248" s="210" t="s">
        <v>135</v>
      </c>
      <c r="L248" s="48"/>
      <c r="M248" s="215" t="s">
        <v>32</v>
      </c>
      <c r="N248" s="216" t="s">
        <v>49</v>
      </c>
      <c r="O248" s="88"/>
      <c r="P248" s="217">
        <f>O248*H248</f>
        <v>0</v>
      </c>
      <c r="Q248" s="217">
        <v>0</v>
      </c>
      <c r="R248" s="217">
        <f>Q248*H248</f>
        <v>0</v>
      </c>
      <c r="S248" s="217">
        <v>0</v>
      </c>
      <c r="T248" s="218">
        <f>S248*H248</f>
        <v>0</v>
      </c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R248" s="219" t="s">
        <v>136</v>
      </c>
      <c r="AT248" s="219" t="s">
        <v>131</v>
      </c>
      <c r="AU248" s="219" t="s">
        <v>137</v>
      </c>
      <c r="AY248" s="20" t="s">
        <v>128</v>
      </c>
      <c r="BE248" s="220">
        <f>IF(N248="základní",J248,0)</f>
        <v>0</v>
      </c>
      <c r="BF248" s="220">
        <f>IF(N248="snížená",J248,0)</f>
        <v>0</v>
      </c>
      <c r="BG248" s="220">
        <f>IF(N248="zákl. přenesená",J248,0)</f>
        <v>0</v>
      </c>
      <c r="BH248" s="220">
        <f>IF(N248="sníž. přenesená",J248,0)</f>
        <v>0</v>
      </c>
      <c r="BI248" s="220">
        <f>IF(N248="nulová",J248,0)</f>
        <v>0</v>
      </c>
      <c r="BJ248" s="20" t="s">
        <v>137</v>
      </c>
      <c r="BK248" s="220">
        <f>ROUND(I248*H248,2)</f>
        <v>0</v>
      </c>
      <c r="BL248" s="20" t="s">
        <v>136</v>
      </c>
      <c r="BM248" s="219" t="s">
        <v>261</v>
      </c>
    </row>
    <row r="249" spans="1:47" s="2" customFormat="1" ht="12">
      <c r="A249" s="42"/>
      <c r="B249" s="43"/>
      <c r="C249" s="44"/>
      <c r="D249" s="221" t="s">
        <v>139</v>
      </c>
      <c r="E249" s="44"/>
      <c r="F249" s="222" t="s">
        <v>262</v>
      </c>
      <c r="G249" s="44"/>
      <c r="H249" s="44"/>
      <c r="I249" s="223"/>
      <c r="J249" s="44"/>
      <c r="K249" s="44"/>
      <c r="L249" s="48"/>
      <c r="M249" s="224"/>
      <c r="N249" s="225"/>
      <c r="O249" s="88"/>
      <c r="P249" s="88"/>
      <c r="Q249" s="88"/>
      <c r="R249" s="88"/>
      <c r="S249" s="88"/>
      <c r="T249" s="89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T249" s="20" t="s">
        <v>139</v>
      </c>
      <c r="AU249" s="20" t="s">
        <v>137</v>
      </c>
    </row>
    <row r="250" spans="1:47" s="2" customFormat="1" ht="12">
      <c r="A250" s="42"/>
      <c r="B250" s="43"/>
      <c r="C250" s="44"/>
      <c r="D250" s="226" t="s">
        <v>141</v>
      </c>
      <c r="E250" s="44"/>
      <c r="F250" s="227" t="s">
        <v>263</v>
      </c>
      <c r="G250" s="44"/>
      <c r="H250" s="44"/>
      <c r="I250" s="223"/>
      <c r="J250" s="44"/>
      <c r="K250" s="44"/>
      <c r="L250" s="48"/>
      <c r="M250" s="224"/>
      <c r="N250" s="225"/>
      <c r="O250" s="88"/>
      <c r="P250" s="88"/>
      <c r="Q250" s="88"/>
      <c r="R250" s="88"/>
      <c r="S250" s="88"/>
      <c r="T250" s="89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T250" s="20" t="s">
        <v>141</v>
      </c>
      <c r="AU250" s="20" t="s">
        <v>137</v>
      </c>
    </row>
    <row r="251" spans="1:65" s="2" customFormat="1" ht="16.5" customHeight="1">
      <c r="A251" s="42"/>
      <c r="B251" s="43"/>
      <c r="C251" s="208" t="s">
        <v>264</v>
      </c>
      <c r="D251" s="208" t="s">
        <v>131</v>
      </c>
      <c r="E251" s="209" t="s">
        <v>265</v>
      </c>
      <c r="F251" s="210" t="s">
        <v>266</v>
      </c>
      <c r="G251" s="211" t="s">
        <v>175</v>
      </c>
      <c r="H251" s="212">
        <v>1800</v>
      </c>
      <c r="I251" s="213"/>
      <c r="J251" s="214">
        <f>ROUND(I251*H251,2)</f>
        <v>0</v>
      </c>
      <c r="K251" s="210" t="s">
        <v>135</v>
      </c>
      <c r="L251" s="48"/>
      <c r="M251" s="215" t="s">
        <v>32</v>
      </c>
      <c r="N251" s="216" t="s">
        <v>49</v>
      </c>
      <c r="O251" s="88"/>
      <c r="P251" s="217">
        <f>O251*H251</f>
        <v>0</v>
      </c>
      <c r="Q251" s="217">
        <v>0</v>
      </c>
      <c r="R251" s="217">
        <f>Q251*H251</f>
        <v>0</v>
      </c>
      <c r="S251" s="217">
        <v>0</v>
      </c>
      <c r="T251" s="218">
        <f>S251*H251</f>
        <v>0</v>
      </c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R251" s="219" t="s">
        <v>136</v>
      </c>
      <c r="AT251" s="219" t="s">
        <v>131</v>
      </c>
      <c r="AU251" s="219" t="s">
        <v>137</v>
      </c>
      <c r="AY251" s="20" t="s">
        <v>128</v>
      </c>
      <c r="BE251" s="220">
        <f>IF(N251="základní",J251,0)</f>
        <v>0</v>
      </c>
      <c r="BF251" s="220">
        <f>IF(N251="snížená",J251,0)</f>
        <v>0</v>
      </c>
      <c r="BG251" s="220">
        <f>IF(N251="zákl. přenesená",J251,0)</f>
        <v>0</v>
      </c>
      <c r="BH251" s="220">
        <f>IF(N251="sníž. přenesená",J251,0)</f>
        <v>0</v>
      </c>
      <c r="BI251" s="220">
        <f>IF(N251="nulová",J251,0)</f>
        <v>0</v>
      </c>
      <c r="BJ251" s="20" t="s">
        <v>137</v>
      </c>
      <c r="BK251" s="220">
        <f>ROUND(I251*H251,2)</f>
        <v>0</v>
      </c>
      <c r="BL251" s="20" t="s">
        <v>136</v>
      </c>
      <c r="BM251" s="219" t="s">
        <v>267</v>
      </c>
    </row>
    <row r="252" spans="1:47" s="2" customFormat="1" ht="12">
      <c r="A252" s="42"/>
      <c r="B252" s="43"/>
      <c r="C252" s="44"/>
      <c r="D252" s="221" t="s">
        <v>139</v>
      </c>
      <c r="E252" s="44"/>
      <c r="F252" s="222" t="s">
        <v>268</v>
      </c>
      <c r="G252" s="44"/>
      <c r="H252" s="44"/>
      <c r="I252" s="223"/>
      <c r="J252" s="44"/>
      <c r="K252" s="44"/>
      <c r="L252" s="48"/>
      <c r="M252" s="224"/>
      <c r="N252" s="225"/>
      <c r="O252" s="88"/>
      <c r="P252" s="88"/>
      <c r="Q252" s="88"/>
      <c r="R252" s="88"/>
      <c r="S252" s="88"/>
      <c r="T252" s="89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T252" s="20" t="s">
        <v>139</v>
      </c>
      <c r="AU252" s="20" t="s">
        <v>137</v>
      </c>
    </row>
    <row r="253" spans="1:47" s="2" customFormat="1" ht="12">
      <c r="A253" s="42"/>
      <c r="B253" s="43"/>
      <c r="C253" s="44"/>
      <c r="D253" s="226" t="s">
        <v>141</v>
      </c>
      <c r="E253" s="44"/>
      <c r="F253" s="227" t="s">
        <v>269</v>
      </c>
      <c r="G253" s="44"/>
      <c r="H253" s="44"/>
      <c r="I253" s="223"/>
      <c r="J253" s="44"/>
      <c r="K253" s="44"/>
      <c r="L253" s="48"/>
      <c r="M253" s="224"/>
      <c r="N253" s="225"/>
      <c r="O253" s="88"/>
      <c r="P253" s="88"/>
      <c r="Q253" s="88"/>
      <c r="R253" s="88"/>
      <c r="S253" s="88"/>
      <c r="T253" s="89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T253" s="20" t="s">
        <v>141</v>
      </c>
      <c r="AU253" s="20" t="s">
        <v>137</v>
      </c>
    </row>
    <row r="254" spans="1:51" s="13" customFormat="1" ht="12">
      <c r="A254" s="13"/>
      <c r="B254" s="228"/>
      <c r="C254" s="229"/>
      <c r="D254" s="221" t="s">
        <v>143</v>
      </c>
      <c r="E254" s="229"/>
      <c r="F254" s="231" t="s">
        <v>615</v>
      </c>
      <c r="G254" s="229"/>
      <c r="H254" s="232">
        <v>1800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8" t="s">
        <v>143</v>
      </c>
      <c r="AU254" s="238" t="s">
        <v>137</v>
      </c>
      <c r="AV254" s="13" t="s">
        <v>137</v>
      </c>
      <c r="AW254" s="13" t="s">
        <v>4</v>
      </c>
      <c r="AX254" s="13" t="s">
        <v>85</v>
      </c>
      <c r="AY254" s="238" t="s">
        <v>128</v>
      </c>
    </row>
    <row r="255" spans="1:65" s="2" customFormat="1" ht="16.5" customHeight="1">
      <c r="A255" s="42"/>
      <c r="B255" s="43"/>
      <c r="C255" s="208" t="s">
        <v>272</v>
      </c>
      <c r="D255" s="208" t="s">
        <v>131</v>
      </c>
      <c r="E255" s="209" t="s">
        <v>273</v>
      </c>
      <c r="F255" s="210" t="s">
        <v>274</v>
      </c>
      <c r="G255" s="211" t="s">
        <v>175</v>
      </c>
      <c r="H255" s="212">
        <v>15</v>
      </c>
      <c r="I255" s="213"/>
      <c r="J255" s="214">
        <f>ROUND(I255*H255,2)</f>
        <v>0</v>
      </c>
      <c r="K255" s="210" t="s">
        <v>135</v>
      </c>
      <c r="L255" s="48"/>
      <c r="M255" s="215" t="s">
        <v>32</v>
      </c>
      <c r="N255" s="216" t="s">
        <v>49</v>
      </c>
      <c r="O255" s="88"/>
      <c r="P255" s="217">
        <f>O255*H255</f>
        <v>0</v>
      </c>
      <c r="Q255" s="217">
        <v>0</v>
      </c>
      <c r="R255" s="217">
        <f>Q255*H255</f>
        <v>0</v>
      </c>
      <c r="S255" s="217">
        <v>0</v>
      </c>
      <c r="T255" s="218">
        <f>S255*H255</f>
        <v>0</v>
      </c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R255" s="219" t="s">
        <v>136</v>
      </c>
      <c r="AT255" s="219" t="s">
        <v>131</v>
      </c>
      <c r="AU255" s="219" t="s">
        <v>137</v>
      </c>
      <c r="AY255" s="20" t="s">
        <v>128</v>
      </c>
      <c r="BE255" s="220">
        <f>IF(N255="základní",J255,0)</f>
        <v>0</v>
      </c>
      <c r="BF255" s="220">
        <f>IF(N255="snížená",J255,0)</f>
        <v>0</v>
      </c>
      <c r="BG255" s="220">
        <f>IF(N255="zákl. přenesená",J255,0)</f>
        <v>0</v>
      </c>
      <c r="BH255" s="220">
        <f>IF(N255="sníž. přenesená",J255,0)</f>
        <v>0</v>
      </c>
      <c r="BI255" s="220">
        <f>IF(N255="nulová",J255,0)</f>
        <v>0</v>
      </c>
      <c r="BJ255" s="20" t="s">
        <v>137</v>
      </c>
      <c r="BK255" s="220">
        <f>ROUND(I255*H255,2)</f>
        <v>0</v>
      </c>
      <c r="BL255" s="20" t="s">
        <v>136</v>
      </c>
      <c r="BM255" s="219" t="s">
        <v>275</v>
      </c>
    </row>
    <row r="256" spans="1:47" s="2" customFormat="1" ht="12">
      <c r="A256" s="42"/>
      <c r="B256" s="43"/>
      <c r="C256" s="44"/>
      <c r="D256" s="221" t="s">
        <v>139</v>
      </c>
      <c r="E256" s="44"/>
      <c r="F256" s="222" t="s">
        <v>276</v>
      </c>
      <c r="G256" s="44"/>
      <c r="H256" s="44"/>
      <c r="I256" s="223"/>
      <c r="J256" s="44"/>
      <c r="K256" s="44"/>
      <c r="L256" s="48"/>
      <c r="M256" s="224"/>
      <c r="N256" s="225"/>
      <c r="O256" s="88"/>
      <c r="P256" s="88"/>
      <c r="Q256" s="88"/>
      <c r="R256" s="88"/>
      <c r="S256" s="88"/>
      <c r="T256" s="89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T256" s="20" t="s">
        <v>139</v>
      </c>
      <c r="AU256" s="20" t="s">
        <v>137</v>
      </c>
    </row>
    <row r="257" spans="1:47" s="2" customFormat="1" ht="12">
      <c r="A257" s="42"/>
      <c r="B257" s="43"/>
      <c r="C257" s="44"/>
      <c r="D257" s="226" t="s">
        <v>141</v>
      </c>
      <c r="E257" s="44"/>
      <c r="F257" s="227" t="s">
        <v>277</v>
      </c>
      <c r="G257" s="44"/>
      <c r="H257" s="44"/>
      <c r="I257" s="223"/>
      <c r="J257" s="44"/>
      <c r="K257" s="44"/>
      <c r="L257" s="48"/>
      <c r="M257" s="224"/>
      <c r="N257" s="225"/>
      <c r="O257" s="88"/>
      <c r="P257" s="88"/>
      <c r="Q257" s="88"/>
      <c r="R257" s="88"/>
      <c r="S257" s="88"/>
      <c r="T257" s="89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T257" s="20" t="s">
        <v>141</v>
      </c>
      <c r="AU257" s="20" t="s">
        <v>137</v>
      </c>
    </row>
    <row r="258" spans="1:65" s="2" customFormat="1" ht="16.5" customHeight="1">
      <c r="A258" s="42"/>
      <c r="B258" s="43"/>
      <c r="C258" s="208" t="s">
        <v>7</v>
      </c>
      <c r="D258" s="208" t="s">
        <v>131</v>
      </c>
      <c r="E258" s="209" t="s">
        <v>278</v>
      </c>
      <c r="F258" s="210" t="s">
        <v>279</v>
      </c>
      <c r="G258" s="211" t="s">
        <v>175</v>
      </c>
      <c r="H258" s="212">
        <v>15</v>
      </c>
      <c r="I258" s="213"/>
      <c r="J258" s="214">
        <f>ROUND(I258*H258,2)</f>
        <v>0</v>
      </c>
      <c r="K258" s="210" t="s">
        <v>135</v>
      </c>
      <c r="L258" s="48"/>
      <c r="M258" s="215" t="s">
        <v>32</v>
      </c>
      <c r="N258" s="216" t="s">
        <v>49</v>
      </c>
      <c r="O258" s="88"/>
      <c r="P258" s="217">
        <f>O258*H258</f>
        <v>0</v>
      </c>
      <c r="Q258" s="217">
        <v>0</v>
      </c>
      <c r="R258" s="217">
        <f>Q258*H258</f>
        <v>0</v>
      </c>
      <c r="S258" s="217">
        <v>0</v>
      </c>
      <c r="T258" s="218">
        <f>S258*H258</f>
        <v>0</v>
      </c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R258" s="219" t="s">
        <v>136</v>
      </c>
      <c r="AT258" s="219" t="s">
        <v>131</v>
      </c>
      <c r="AU258" s="219" t="s">
        <v>137</v>
      </c>
      <c r="AY258" s="20" t="s">
        <v>128</v>
      </c>
      <c r="BE258" s="220">
        <f>IF(N258="základní",J258,0)</f>
        <v>0</v>
      </c>
      <c r="BF258" s="220">
        <f>IF(N258="snížená",J258,0)</f>
        <v>0</v>
      </c>
      <c r="BG258" s="220">
        <f>IF(N258="zákl. přenesená",J258,0)</f>
        <v>0</v>
      </c>
      <c r="BH258" s="220">
        <f>IF(N258="sníž. přenesená",J258,0)</f>
        <v>0</v>
      </c>
      <c r="BI258" s="220">
        <f>IF(N258="nulová",J258,0)</f>
        <v>0</v>
      </c>
      <c r="BJ258" s="20" t="s">
        <v>137</v>
      </c>
      <c r="BK258" s="220">
        <f>ROUND(I258*H258,2)</f>
        <v>0</v>
      </c>
      <c r="BL258" s="20" t="s">
        <v>136</v>
      </c>
      <c r="BM258" s="219" t="s">
        <v>280</v>
      </c>
    </row>
    <row r="259" spans="1:47" s="2" customFormat="1" ht="12">
      <c r="A259" s="42"/>
      <c r="B259" s="43"/>
      <c r="C259" s="44"/>
      <c r="D259" s="221" t="s">
        <v>139</v>
      </c>
      <c r="E259" s="44"/>
      <c r="F259" s="222" t="s">
        <v>281</v>
      </c>
      <c r="G259" s="44"/>
      <c r="H259" s="44"/>
      <c r="I259" s="223"/>
      <c r="J259" s="44"/>
      <c r="K259" s="44"/>
      <c r="L259" s="48"/>
      <c r="M259" s="224"/>
      <c r="N259" s="225"/>
      <c r="O259" s="88"/>
      <c r="P259" s="88"/>
      <c r="Q259" s="88"/>
      <c r="R259" s="88"/>
      <c r="S259" s="88"/>
      <c r="T259" s="89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T259" s="20" t="s">
        <v>139</v>
      </c>
      <c r="AU259" s="20" t="s">
        <v>137</v>
      </c>
    </row>
    <row r="260" spans="1:47" s="2" customFormat="1" ht="12">
      <c r="A260" s="42"/>
      <c r="B260" s="43"/>
      <c r="C260" s="44"/>
      <c r="D260" s="226" t="s">
        <v>141</v>
      </c>
      <c r="E260" s="44"/>
      <c r="F260" s="227" t="s">
        <v>282</v>
      </c>
      <c r="G260" s="44"/>
      <c r="H260" s="44"/>
      <c r="I260" s="223"/>
      <c r="J260" s="44"/>
      <c r="K260" s="44"/>
      <c r="L260" s="48"/>
      <c r="M260" s="224"/>
      <c r="N260" s="225"/>
      <c r="O260" s="88"/>
      <c r="P260" s="88"/>
      <c r="Q260" s="88"/>
      <c r="R260" s="88"/>
      <c r="S260" s="88"/>
      <c r="T260" s="89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T260" s="20" t="s">
        <v>141</v>
      </c>
      <c r="AU260" s="20" t="s">
        <v>137</v>
      </c>
    </row>
    <row r="261" spans="1:51" s="13" customFormat="1" ht="12">
      <c r="A261" s="13"/>
      <c r="B261" s="228"/>
      <c r="C261" s="229"/>
      <c r="D261" s="221" t="s">
        <v>143</v>
      </c>
      <c r="E261" s="229"/>
      <c r="F261" s="231" t="s">
        <v>616</v>
      </c>
      <c r="G261" s="229"/>
      <c r="H261" s="232">
        <v>15</v>
      </c>
      <c r="I261" s="233"/>
      <c r="J261" s="229"/>
      <c r="K261" s="229"/>
      <c r="L261" s="234"/>
      <c r="M261" s="235"/>
      <c r="N261" s="236"/>
      <c r="O261" s="236"/>
      <c r="P261" s="236"/>
      <c r="Q261" s="236"/>
      <c r="R261" s="236"/>
      <c r="S261" s="236"/>
      <c r="T261" s="23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8" t="s">
        <v>143</v>
      </c>
      <c r="AU261" s="238" t="s">
        <v>137</v>
      </c>
      <c r="AV261" s="13" t="s">
        <v>137</v>
      </c>
      <c r="AW261" s="13" t="s">
        <v>4</v>
      </c>
      <c r="AX261" s="13" t="s">
        <v>85</v>
      </c>
      <c r="AY261" s="238" t="s">
        <v>128</v>
      </c>
    </row>
    <row r="262" spans="1:65" s="2" customFormat="1" ht="16.5" customHeight="1">
      <c r="A262" s="42"/>
      <c r="B262" s="43"/>
      <c r="C262" s="208" t="s">
        <v>284</v>
      </c>
      <c r="D262" s="208" t="s">
        <v>131</v>
      </c>
      <c r="E262" s="209" t="s">
        <v>285</v>
      </c>
      <c r="F262" s="210" t="s">
        <v>286</v>
      </c>
      <c r="G262" s="211" t="s">
        <v>175</v>
      </c>
      <c r="H262" s="212">
        <v>1800</v>
      </c>
      <c r="I262" s="213"/>
      <c r="J262" s="214">
        <f>ROUND(I262*H262,2)</f>
        <v>0</v>
      </c>
      <c r="K262" s="210" t="s">
        <v>135</v>
      </c>
      <c r="L262" s="48"/>
      <c r="M262" s="215" t="s">
        <v>32</v>
      </c>
      <c r="N262" s="216" t="s">
        <v>49</v>
      </c>
      <c r="O262" s="88"/>
      <c r="P262" s="217">
        <f>O262*H262</f>
        <v>0</v>
      </c>
      <c r="Q262" s="217">
        <v>0</v>
      </c>
      <c r="R262" s="217">
        <f>Q262*H262</f>
        <v>0</v>
      </c>
      <c r="S262" s="217">
        <v>0</v>
      </c>
      <c r="T262" s="218">
        <f>S262*H262</f>
        <v>0</v>
      </c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R262" s="219" t="s">
        <v>136</v>
      </c>
      <c r="AT262" s="219" t="s">
        <v>131</v>
      </c>
      <c r="AU262" s="219" t="s">
        <v>137</v>
      </c>
      <c r="AY262" s="20" t="s">
        <v>128</v>
      </c>
      <c r="BE262" s="220">
        <f>IF(N262="základní",J262,0)</f>
        <v>0</v>
      </c>
      <c r="BF262" s="220">
        <f>IF(N262="snížená",J262,0)</f>
        <v>0</v>
      </c>
      <c r="BG262" s="220">
        <f>IF(N262="zákl. přenesená",J262,0)</f>
        <v>0</v>
      </c>
      <c r="BH262" s="220">
        <f>IF(N262="sníž. přenesená",J262,0)</f>
        <v>0</v>
      </c>
      <c r="BI262" s="220">
        <f>IF(N262="nulová",J262,0)</f>
        <v>0</v>
      </c>
      <c r="BJ262" s="20" t="s">
        <v>137</v>
      </c>
      <c r="BK262" s="220">
        <f>ROUND(I262*H262,2)</f>
        <v>0</v>
      </c>
      <c r="BL262" s="20" t="s">
        <v>136</v>
      </c>
      <c r="BM262" s="219" t="s">
        <v>617</v>
      </c>
    </row>
    <row r="263" spans="1:47" s="2" customFormat="1" ht="12">
      <c r="A263" s="42"/>
      <c r="B263" s="43"/>
      <c r="C263" s="44"/>
      <c r="D263" s="221" t="s">
        <v>139</v>
      </c>
      <c r="E263" s="44"/>
      <c r="F263" s="222" t="s">
        <v>288</v>
      </c>
      <c r="G263" s="44"/>
      <c r="H263" s="44"/>
      <c r="I263" s="223"/>
      <c r="J263" s="44"/>
      <c r="K263" s="44"/>
      <c r="L263" s="48"/>
      <c r="M263" s="224"/>
      <c r="N263" s="225"/>
      <c r="O263" s="88"/>
      <c r="P263" s="88"/>
      <c r="Q263" s="88"/>
      <c r="R263" s="88"/>
      <c r="S263" s="88"/>
      <c r="T263" s="89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T263" s="20" t="s">
        <v>139</v>
      </c>
      <c r="AU263" s="20" t="s">
        <v>137</v>
      </c>
    </row>
    <row r="264" spans="1:47" s="2" customFormat="1" ht="12">
      <c r="A264" s="42"/>
      <c r="B264" s="43"/>
      <c r="C264" s="44"/>
      <c r="D264" s="226" t="s">
        <v>141</v>
      </c>
      <c r="E264" s="44"/>
      <c r="F264" s="227" t="s">
        <v>289</v>
      </c>
      <c r="G264" s="44"/>
      <c r="H264" s="44"/>
      <c r="I264" s="223"/>
      <c r="J264" s="44"/>
      <c r="K264" s="44"/>
      <c r="L264" s="48"/>
      <c r="M264" s="224"/>
      <c r="N264" s="225"/>
      <c r="O264" s="88"/>
      <c r="P264" s="88"/>
      <c r="Q264" s="88"/>
      <c r="R264" s="88"/>
      <c r="S264" s="88"/>
      <c r="T264" s="89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T264" s="20" t="s">
        <v>141</v>
      </c>
      <c r="AU264" s="20" t="s">
        <v>137</v>
      </c>
    </row>
    <row r="265" spans="1:51" s="13" customFormat="1" ht="12">
      <c r="A265" s="13"/>
      <c r="B265" s="228"/>
      <c r="C265" s="229"/>
      <c r="D265" s="221" t="s">
        <v>143</v>
      </c>
      <c r="E265" s="229"/>
      <c r="F265" s="231" t="s">
        <v>615</v>
      </c>
      <c r="G265" s="229"/>
      <c r="H265" s="232">
        <v>1800</v>
      </c>
      <c r="I265" s="233"/>
      <c r="J265" s="229"/>
      <c r="K265" s="229"/>
      <c r="L265" s="234"/>
      <c r="M265" s="235"/>
      <c r="N265" s="236"/>
      <c r="O265" s="236"/>
      <c r="P265" s="236"/>
      <c r="Q265" s="236"/>
      <c r="R265" s="236"/>
      <c r="S265" s="236"/>
      <c r="T265" s="23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8" t="s">
        <v>143</v>
      </c>
      <c r="AU265" s="238" t="s">
        <v>137</v>
      </c>
      <c r="AV265" s="13" t="s">
        <v>137</v>
      </c>
      <c r="AW265" s="13" t="s">
        <v>4</v>
      </c>
      <c r="AX265" s="13" t="s">
        <v>85</v>
      </c>
      <c r="AY265" s="238" t="s">
        <v>128</v>
      </c>
    </row>
    <row r="266" spans="1:65" s="2" customFormat="1" ht="16.5" customHeight="1">
      <c r="A266" s="42"/>
      <c r="B266" s="43"/>
      <c r="C266" s="208" t="s">
        <v>290</v>
      </c>
      <c r="D266" s="208" t="s">
        <v>131</v>
      </c>
      <c r="E266" s="209" t="s">
        <v>291</v>
      </c>
      <c r="F266" s="210" t="s">
        <v>292</v>
      </c>
      <c r="G266" s="211" t="s">
        <v>175</v>
      </c>
      <c r="H266" s="212">
        <v>15</v>
      </c>
      <c r="I266" s="213"/>
      <c r="J266" s="214">
        <f>ROUND(I266*H266,2)</f>
        <v>0</v>
      </c>
      <c r="K266" s="210" t="s">
        <v>135</v>
      </c>
      <c r="L266" s="48"/>
      <c r="M266" s="215" t="s">
        <v>32</v>
      </c>
      <c r="N266" s="216" t="s">
        <v>49</v>
      </c>
      <c r="O266" s="88"/>
      <c r="P266" s="217">
        <f>O266*H266</f>
        <v>0</v>
      </c>
      <c r="Q266" s="217">
        <v>0</v>
      </c>
      <c r="R266" s="217">
        <f>Q266*H266</f>
        <v>0</v>
      </c>
      <c r="S266" s="217">
        <v>0</v>
      </c>
      <c r="T266" s="218">
        <f>S266*H266</f>
        <v>0</v>
      </c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R266" s="219" t="s">
        <v>136</v>
      </c>
      <c r="AT266" s="219" t="s">
        <v>131</v>
      </c>
      <c r="AU266" s="219" t="s">
        <v>137</v>
      </c>
      <c r="AY266" s="20" t="s">
        <v>128</v>
      </c>
      <c r="BE266" s="220">
        <f>IF(N266="základní",J266,0)</f>
        <v>0</v>
      </c>
      <c r="BF266" s="220">
        <f>IF(N266="snížená",J266,0)</f>
        <v>0</v>
      </c>
      <c r="BG266" s="220">
        <f>IF(N266="zákl. přenesená",J266,0)</f>
        <v>0</v>
      </c>
      <c r="BH266" s="220">
        <f>IF(N266="sníž. přenesená",J266,0)</f>
        <v>0</v>
      </c>
      <c r="BI266" s="220">
        <f>IF(N266="nulová",J266,0)</f>
        <v>0</v>
      </c>
      <c r="BJ266" s="20" t="s">
        <v>137</v>
      </c>
      <c r="BK266" s="220">
        <f>ROUND(I266*H266,2)</f>
        <v>0</v>
      </c>
      <c r="BL266" s="20" t="s">
        <v>136</v>
      </c>
      <c r="BM266" s="219" t="s">
        <v>293</v>
      </c>
    </row>
    <row r="267" spans="1:47" s="2" customFormat="1" ht="12">
      <c r="A267" s="42"/>
      <c r="B267" s="43"/>
      <c r="C267" s="44"/>
      <c r="D267" s="221" t="s">
        <v>139</v>
      </c>
      <c r="E267" s="44"/>
      <c r="F267" s="222" t="s">
        <v>294</v>
      </c>
      <c r="G267" s="44"/>
      <c r="H267" s="44"/>
      <c r="I267" s="223"/>
      <c r="J267" s="44"/>
      <c r="K267" s="44"/>
      <c r="L267" s="48"/>
      <c r="M267" s="224"/>
      <c r="N267" s="225"/>
      <c r="O267" s="88"/>
      <c r="P267" s="88"/>
      <c r="Q267" s="88"/>
      <c r="R267" s="88"/>
      <c r="S267" s="88"/>
      <c r="T267" s="89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T267" s="20" t="s">
        <v>139</v>
      </c>
      <c r="AU267" s="20" t="s">
        <v>137</v>
      </c>
    </row>
    <row r="268" spans="1:47" s="2" customFormat="1" ht="12">
      <c r="A268" s="42"/>
      <c r="B268" s="43"/>
      <c r="C268" s="44"/>
      <c r="D268" s="226" t="s">
        <v>141</v>
      </c>
      <c r="E268" s="44"/>
      <c r="F268" s="227" t="s">
        <v>295</v>
      </c>
      <c r="G268" s="44"/>
      <c r="H268" s="44"/>
      <c r="I268" s="223"/>
      <c r="J268" s="44"/>
      <c r="K268" s="44"/>
      <c r="L268" s="48"/>
      <c r="M268" s="224"/>
      <c r="N268" s="225"/>
      <c r="O268" s="88"/>
      <c r="P268" s="88"/>
      <c r="Q268" s="88"/>
      <c r="R268" s="88"/>
      <c r="S268" s="88"/>
      <c r="T268" s="89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T268" s="20" t="s">
        <v>141</v>
      </c>
      <c r="AU268" s="20" t="s">
        <v>137</v>
      </c>
    </row>
    <row r="269" spans="1:65" s="2" customFormat="1" ht="16.5" customHeight="1">
      <c r="A269" s="42"/>
      <c r="B269" s="43"/>
      <c r="C269" s="208" t="s">
        <v>296</v>
      </c>
      <c r="D269" s="208" t="s">
        <v>131</v>
      </c>
      <c r="E269" s="209" t="s">
        <v>297</v>
      </c>
      <c r="F269" s="210" t="s">
        <v>298</v>
      </c>
      <c r="G269" s="211" t="s">
        <v>134</v>
      </c>
      <c r="H269" s="212">
        <v>1620</v>
      </c>
      <c r="I269" s="213"/>
      <c r="J269" s="214">
        <f>ROUND(I269*H269,2)</f>
        <v>0</v>
      </c>
      <c r="K269" s="210" t="s">
        <v>135</v>
      </c>
      <c r="L269" s="48"/>
      <c r="M269" s="215" t="s">
        <v>32</v>
      </c>
      <c r="N269" s="216" t="s">
        <v>49</v>
      </c>
      <c r="O269" s="88"/>
      <c r="P269" s="217">
        <f>O269*H269</f>
        <v>0</v>
      </c>
      <c r="Q269" s="217">
        <v>0</v>
      </c>
      <c r="R269" s="217">
        <f>Q269*H269</f>
        <v>0</v>
      </c>
      <c r="S269" s="217">
        <v>0</v>
      </c>
      <c r="T269" s="218">
        <f>S269*H269</f>
        <v>0</v>
      </c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R269" s="219" t="s">
        <v>136</v>
      </c>
      <c r="AT269" s="219" t="s">
        <v>131</v>
      </c>
      <c r="AU269" s="219" t="s">
        <v>137</v>
      </c>
      <c r="AY269" s="20" t="s">
        <v>128</v>
      </c>
      <c r="BE269" s="220">
        <f>IF(N269="základní",J269,0)</f>
        <v>0</v>
      </c>
      <c r="BF269" s="220">
        <f>IF(N269="snížená",J269,0)</f>
        <v>0</v>
      </c>
      <c r="BG269" s="220">
        <f>IF(N269="zákl. přenesená",J269,0)</f>
        <v>0</v>
      </c>
      <c r="BH269" s="220">
        <f>IF(N269="sníž. přenesená",J269,0)</f>
        <v>0</v>
      </c>
      <c r="BI269" s="220">
        <f>IF(N269="nulová",J269,0)</f>
        <v>0</v>
      </c>
      <c r="BJ269" s="20" t="s">
        <v>137</v>
      </c>
      <c r="BK269" s="220">
        <f>ROUND(I269*H269,2)</f>
        <v>0</v>
      </c>
      <c r="BL269" s="20" t="s">
        <v>136</v>
      </c>
      <c r="BM269" s="219" t="s">
        <v>299</v>
      </c>
    </row>
    <row r="270" spans="1:47" s="2" customFormat="1" ht="12">
      <c r="A270" s="42"/>
      <c r="B270" s="43"/>
      <c r="C270" s="44"/>
      <c r="D270" s="221" t="s">
        <v>139</v>
      </c>
      <c r="E270" s="44"/>
      <c r="F270" s="222" t="s">
        <v>300</v>
      </c>
      <c r="G270" s="44"/>
      <c r="H270" s="44"/>
      <c r="I270" s="223"/>
      <c r="J270" s="44"/>
      <c r="K270" s="44"/>
      <c r="L270" s="48"/>
      <c r="M270" s="224"/>
      <c r="N270" s="225"/>
      <c r="O270" s="88"/>
      <c r="P270" s="88"/>
      <c r="Q270" s="88"/>
      <c r="R270" s="88"/>
      <c r="S270" s="88"/>
      <c r="T270" s="89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T270" s="20" t="s">
        <v>139</v>
      </c>
      <c r="AU270" s="20" t="s">
        <v>137</v>
      </c>
    </row>
    <row r="271" spans="1:47" s="2" customFormat="1" ht="12">
      <c r="A271" s="42"/>
      <c r="B271" s="43"/>
      <c r="C271" s="44"/>
      <c r="D271" s="226" t="s">
        <v>141</v>
      </c>
      <c r="E271" s="44"/>
      <c r="F271" s="227" t="s">
        <v>301</v>
      </c>
      <c r="G271" s="44"/>
      <c r="H271" s="44"/>
      <c r="I271" s="223"/>
      <c r="J271" s="44"/>
      <c r="K271" s="44"/>
      <c r="L271" s="48"/>
      <c r="M271" s="224"/>
      <c r="N271" s="225"/>
      <c r="O271" s="88"/>
      <c r="P271" s="88"/>
      <c r="Q271" s="88"/>
      <c r="R271" s="88"/>
      <c r="S271" s="88"/>
      <c r="T271" s="89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T271" s="20" t="s">
        <v>141</v>
      </c>
      <c r="AU271" s="20" t="s">
        <v>137</v>
      </c>
    </row>
    <row r="272" spans="1:51" s="13" customFormat="1" ht="12">
      <c r="A272" s="13"/>
      <c r="B272" s="228"/>
      <c r="C272" s="229"/>
      <c r="D272" s="221" t="s">
        <v>143</v>
      </c>
      <c r="E272" s="230" t="s">
        <v>32</v>
      </c>
      <c r="F272" s="231" t="s">
        <v>618</v>
      </c>
      <c r="G272" s="229"/>
      <c r="H272" s="232">
        <v>1620</v>
      </c>
      <c r="I272" s="233"/>
      <c r="J272" s="229"/>
      <c r="K272" s="229"/>
      <c r="L272" s="234"/>
      <c r="M272" s="235"/>
      <c r="N272" s="236"/>
      <c r="O272" s="236"/>
      <c r="P272" s="236"/>
      <c r="Q272" s="236"/>
      <c r="R272" s="236"/>
      <c r="S272" s="236"/>
      <c r="T272" s="23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8" t="s">
        <v>143</v>
      </c>
      <c r="AU272" s="238" t="s">
        <v>137</v>
      </c>
      <c r="AV272" s="13" t="s">
        <v>137</v>
      </c>
      <c r="AW272" s="13" t="s">
        <v>39</v>
      </c>
      <c r="AX272" s="13" t="s">
        <v>85</v>
      </c>
      <c r="AY272" s="238" t="s">
        <v>128</v>
      </c>
    </row>
    <row r="273" spans="1:65" s="2" customFormat="1" ht="16.5" customHeight="1">
      <c r="A273" s="42"/>
      <c r="B273" s="43"/>
      <c r="C273" s="208" t="s">
        <v>303</v>
      </c>
      <c r="D273" s="208" t="s">
        <v>131</v>
      </c>
      <c r="E273" s="209" t="s">
        <v>304</v>
      </c>
      <c r="F273" s="210" t="s">
        <v>305</v>
      </c>
      <c r="G273" s="211" t="s">
        <v>134</v>
      </c>
      <c r="H273" s="212">
        <v>405</v>
      </c>
      <c r="I273" s="213"/>
      <c r="J273" s="214">
        <f>ROUND(I273*H273,2)</f>
        <v>0</v>
      </c>
      <c r="K273" s="210" t="s">
        <v>135</v>
      </c>
      <c r="L273" s="48"/>
      <c r="M273" s="215" t="s">
        <v>32</v>
      </c>
      <c r="N273" s="216" t="s">
        <v>49</v>
      </c>
      <c r="O273" s="88"/>
      <c r="P273" s="217">
        <f>O273*H273</f>
        <v>0</v>
      </c>
      <c r="Q273" s="217">
        <v>7E-06</v>
      </c>
      <c r="R273" s="217">
        <f>Q273*H273</f>
        <v>0.002835</v>
      </c>
      <c r="S273" s="217">
        <v>0</v>
      </c>
      <c r="T273" s="218">
        <f>S273*H273</f>
        <v>0</v>
      </c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R273" s="219" t="s">
        <v>136</v>
      </c>
      <c r="AT273" s="219" t="s">
        <v>131</v>
      </c>
      <c r="AU273" s="219" t="s">
        <v>137</v>
      </c>
      <c r="AY273" s="20" t="s">
        <v>128</v>
      </c>
      <c r="BE273" s="220">
        <f>IF(N273="základní",J273,0)</f>
        <v>0</v>
      </c>
      <c r="BF273" s="220">
        <f>IF(N273="snížená",J273,0)</f>
        <v>0</v>
      </c>
      <c r="BG273" s="220">
        <f>IF(N273="zákl. přenesená",J273,0)</f>
        <v>0</v>
      </c>
      <c r="BH273" s="220">
        <f>IF(N273="sníž. přenesená",J273,0)</f>
        <v>0</v>
      </c>
      <c r="BI273" s="220">
        <f>IF(N273="nulová",J273,0)</f>
        <v>0</v>
      </c>
      <c r="BJ273" s="20" t="s">
        <v>137</v>
      </c>
      <c r="BK273" s="220">
        <f>ROUND(I273*H273,2)</f>
        <v>0</v>
      </c>
      <c r="BL273" s="20" t="s">
        <v>136</v>
      </c>
      <c r="BM273" s="219" t="s">
        <v>306</v>
      </c>
    </row>
    <row r="274" spans="1:47" s="2" customFormat="1" ht="12">
      <c r="A274" s="42"/>
      <c r="B274" s="43"/>
      <c r="C274" s="44"/>
      <c r="D274" s="221" t="s">
        <v>139</v>
      </c>
      <c r="E274" s="44"/>
      <c r="F274" s="222" t="s">
        <v>307</v>
      </c>
      <c r="G274" s="44"/>
      <c r="H274" s="44"/>
      <c r="I274" s="223"/>
      <c r="J274" s="44"/>
      <c r="K274" s="44"/>
      <c r="L274" s="48"/>
      <c r="M274" s="224"/>
      <c r="N274" s="225"/>
      <c r="O274" s="88"/>
      <c r="P274" s="88"/>
      <c r="Q274" s="88"/>
      <c r="R274" s="88"/>
      <c r="S274" s="88"/>
      <c r="T274" s="89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T274" s="20" t="s">
        <v>139</v>
      </c>
      <c r="AU274" s="20" t="s">
        <v>137</v>
      </c>
    </row>
    <row r="275" spans="1:47" s="2" customFormat="1" ht="12">
      <c r="A275" s="42"/>
      <c r="B275" s="43"/>
      <c r="C275" s="44"/>
      <c r="D275" s="226" t="s">
        <v>141</v>
      </c>
      <c r="E275" s="44"/>
      <c r="F275" s="227" t="s">
        <v>308</v>
      </c>
      <c r="G275" s="44"/>
      <c r="H275" s="44"/>
      <c r="I275" s="223"/>
      <c r="J275" s="44"/>
      <c r="K275" s="44"/>
      <c r="L275" s="48"/>
      <c r="M275" s="224"/>
      <c r="N275" s="225"/>
      <c r="O275" s="88"/>
      <c r="P275" s="88"/>
      <c r="Q275" s="88"/>
      <c r="R275" s="88"/>
      <c r="S275" s="88"/>
      <c r="T275" s="89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T275" s="20" t="s">
        <v>141</v>
      </c>
      <c r="AU275" s="20" t="s">
        <v>137</v>
      </c>
    </row>
    <row r="276" spans="1:51" s="13" customFormat="1" ht="12">
      <c r="A276" s="13"/>
      <c r="B276" s="228"/>
      <c r="C276" s="229"/>
      <c r="D276" s="221" t="s">
        <v>143</v>
      </c>
      <c r="E276" s="230" t="s">
        <v>32</v>
      </c>
      <c r="F276" s="231" t="s">
        <v>619</v>
      </c>
      <c r="G276" s="229"/>
      <c r="H276" s="232">
        <v>405</v>
      </c>
      <c r="I276" s="233"/>
      <c r="J276" s="229"/>
      <c r="K276" s="229"/>
      <c r="L276" s="234"/>
      <c r="M276" s="235"/>
      <c r="N276" s="236"/>
      <c r="O276" s="236"/>
      <c r="P276" s="236"/>
      <c r="Q276" s="236"/>
      <c r="R276" s="236"/>
      <c r="S276" s="236"/>
      <c r="T276" s="23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8" t="s">
        <v>143</v>
      </c>
      <c r="AU276" s="238" t="s">
        <v>137</v>
      </c>
      <c r="AV276" s="13" t="s">
        <v>137</v>
      </c>
      <c r="AW276" s="13" t="s">
        <v>39</v>
      </c>
      <c r="AX276" s="13" t="s">
        <v>85</v>
      </c>
      <c r="AY276" s="238" t="s">
        <v>128</v>
      </c>
    </row>
    <row r="277" spans="1:65" s="2" customFormat="1" ht="24.15" customHeight="1">
      <c r="A277" s="42"/>
      <c r="B277" s="43"/>
      <c r="C277" s="208" t="s">
        <v>310</v>
      </c>
      <c r="D277" s="208" t="s">
        <v>131</v>
      </c>
      <c r="E277" s="209" t="s">
        <v>311</v>
      </c>
      <c r="F277" s="210" t="s">
        <v>312</v>
      </c>
      <c r="G277" s="211" t="s">
        <v>134</v>
      </c>
      <c r="H277" s="212">
        <v>216.488</v>
      </c>
      <c r="I277" s="213"/>
      <c r="J277" s="214">
        <f>ROUND(I277*H277,2)</f>
        <v>0</v>
      </c>
      <c r="K277" s="210" t="s">
        <v>135</v>
      </c>
      <c r="L277" s="48"/>
      <c r="M277" s="215" t="s">
        <v>32</v>
      </c>
      <c r="N277" s="216" t="s">
        <v>49</v>
      </c>
      <c r="O277" s="88"/>
      <c r="P277" s="217">
        <f>O277*H277</f>
        <v>0</v>
      </c>
      <c r="Q277" s="217">
        <v>0</v>
      </c>
      <c r="R277" s="217">
        <f>Q277*H277</f>
        <v>0</v>
      </c>
      <c r="S277" s="217">
        <v>0.014</v>
      </c>
      <c r="T277" s="218">
        <f>S277*H277</f>
        <v>3.030832</v>
      </c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R277" s="219" t="s">
        <v>136</v>
      </c>
      <c r="AT277" s="219" t="s">
        <v>131</v>
      </c>
      <c r="AU277" s="219" t="s">
        <v>137</v>
      </c>
      <c r="AY277" s="20" t="s">
        <v>128</v>
      </c>
      <c r="BE277" s="220">
        <f>IF(N277="základní",J277,0)</f>
        <v>0</v>
      </c>
      <c r="BF277" s="220">
        <f>IF(N277="snížená",J277,0)</f>
        <v>0</v>
      </c>
      <c r="BG277" s="220">
        <f>IF(N277="zákl. přenesená",J277,0)</f>
        <v>0</v>
      </c>
      <c r="BH277" s="220">
        <f>IF(N277="sníž. přenesená",J277,0)</f>
        <v>0</v>
      </c>
      <c r="BI277" s="220">
        <f>IF(N277="nulová",J277,0)</f>
        <v>0</v>
      </c>
      <c r="BJ277" s="20" t="s">
        <v>137</v>
      </c>
      <c r="BK277" s="220">
        <f>ROUND(I277*H277,2)</f>
        <v>0</v>
      </c>
      <c r="BL277" s="20" t="s">
        <v>136</v>
      </c>
      <c r="BM277" s="219" t="s">
        <v>313</v>
      </c>
    </row>
    <row r="278" spans="1:47" s="2" customFormat="1" ht="12">
      <c r="A278" s="42"/>
      <c r="B278" s="43"/>
      <c r="C278" s="44"/>
      <c r="D278" s="221" t="s">
        <v>139</v>
      </c>
      <c r="E278" s="44"/>
      <c r="F278" s="222" t="s">
        <v>314</v>
      </c>
      <c r="G278" s="44"/>
      <c r="H278" s="44"/>
      <c r="I278" s="223"/>
      <c r="J278" s="44"/>
      <c r="K278" s="44"/>
      <c r="L278" s="48"/>
      <c r="M278" s="224"/>
      <c r="N278" s="225"/>
      <c r="O278" s="88"/>
      <c r="P278" s="88"/>
      <c r="Q278" s="88"/>
      <c r="R278" s="88"/>
      <c r="S278" s="88"/>
      <c r="T278" s="89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T278" s="20" t="s">
        <v>139</v>
      </c>
      <c r="AU278" s="20" t="s">
        <v>137</v>
      </c>
    </row>
    <row r="279" spans="1:47" s="2" customFormat="1" ht="12">
      <c r="A279" s="42"/>
      <c r="B279" s="43"/>
      <c r="C279" s="44"/>
      <c r="D279" s="226" t="s">
        <v>141</v>
      </c>
      <c r="E279" s="44"/>
      <c r="F279" s="227" t="s">
        <v>315</v>
      </c>
      <c r="G279" s="44"/>
      <c r="H279" s="44"/>
      <c r="I279" s="223"/>
      <c r="J279" s="44"/>
      <c r="K279" s="44"/>
      <c r="L279" s="48"/>
      <c r="M279" s="224"/>
      <c r="N279" s="225"/>
      <c r="O279" s="88"/>
      <c r="P279" s="88"/>
      <c r="Q279" s="88"/>
      <c r="R279" s="88"/>
      <c r="S279" s="88"/>
      <c r="T279" s="89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T279" s="20" t="s">
        <v>141</v>
      </c>
      <c r="AU279" s="20" t="s">
        <v>137</v>
      </c>
    </row>
    <row r="280" spans="1:51" s="15" customFormat="1" ht="12">
      <c r="A280" s="15"/>
      <c r="B280" s="250"/>
      <c r="C280" s="251"/>
      <c r="D280" s="221" t="s">
        <v>143</v>
      </c>
      <c r="E280" s="252" t="s">
        <v>32</v>
      </c>
      <c r="F280" s="253" t="s">
        <v>592</v>
      </c>
      <c r="G280" s="251"/>
      <c r="H280" s="252" t="s">
        <v>32</v>
      </c>
      <c r="I280" s="254"/>
      <c r="J280" s="251"/>
      <c r="K280" s="251"/>
      <c r="L280" s="255"/>
      <c r="M280" s="256"/>
      <c r="N280" s="257"/>
      <c r="O280" s="257"/>
      <c r="P280" s="257"/>
      <c r="Q280" s="257"/>
      <c r="R280" s="257"/>
      <c r="S280" s="257"/>
      <c r="T280" s="258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59" t="s">
        <v>143</v>
      </c>
      <c r="AU280" s="259" t="s">
        <v>137</v>
      </c>
      <c r="AV280" s="15" t="s">
        <v>85</v>
      </c>
      <c r="AW280" s="15" t="s">
        <v>39</v>
      </c>
      <c r="AX280" s="15" t="s">
        <v>77</v>
      </c>
      <c r="AY280" s="259" t="s">
        <v>128</v>
      </c>
    </row>
    <row r="281" spans="1:51" s="13" customFormat="1" ht="12">
      <c r="A281" s="13"/>
      <c r="B281" s="228"/>
      <c r="C281" s="229"/>
      <c r="D281" s="221" t="s">
        <v>143</v>
      </c>
      <c r="E281" s="230" t="s">
        <v>32</v>
      </c>
      <c r="F281" s="231" t="s">
        <v>593</v>
      </c>
      <c r="G281" s="229"/>
      <c r="H281" s="232">
        <v>193.065</v>
      </c>
      <c r="I281" s="233"/>
      <c r="J281" s="229"/>
      <c r="K281" s="229"/>
      <c r="L281" s="234"/>
      <c r="M281" s="235"/>
      <c r="N281" s="236"/>
      <c r="O281" s="236"/>
      <c r="P281" s="236"/>
      <c r="Q281" s="236"/>
      <c r="R281" s="236"/>
      <c r="S281" s="236"/>
      <c r="T281" s="23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8" t="s">
        <v>143</v>
      </c>
      <c r="AU281" s="238" t="s">
        <v>137</v>
      </c>
      <c r="AV281" s="13" t="s">
        <v>137</v>
      </c>
      <c r="AW281" s="13" t="s">
        <v>39</v>
      </c>
      <c r="AX281" s="13" t="s">
        <v>77</v>
      </c>
      <c r="AY281" s="238" t="s">
        <v>128</v>
      </c>
    </row>
    <row r="282" spans="1:51" s="13" customFormat="1" ht="12">
      <c r="A282" s="13"/>
      <c r="B282" s="228"/>
      <c r="C282" s="229"/>
      <c r="D282" s="221" t="s">
        <v>143</v>
      </c>
      <c r="E282" s="230" t="s">
        <v>32</v>
      </c>
      <c r="F282" s="231" t="s">
        <v>594</v>
      </c>
      <c r="G282" s="229"/>
      <c r="H282" s="232">
        <v>14.985</v>
      </c>
      <c r="I282" s="233"/>
      <c r="J282" s="229"/>
      <c r="K282" s="229"/>
      <c r="L282" s="234"/>
      <c r="M282" s="235"/>
      <c r="N282" s="236"/>
      <c r="O282" s="236"/>
      <c r="P282" s="236"/>
      <c r="Q282" s="236"/>
      <c r="R282" s="236"/>
      <c r="S282" s="236"/>
      <c r="T282" s="23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8" t="s">
        <v>143</v>
      </c>
      <c r="AU282" s="238" t="s">
        <v>137</v>
      </c>
      <c r="AV282" s="13" t="s">
        <v>137</v>
      </c>
      <c r="AW282" s="13" t="s">
        <v>39</v>
      </c>
      <c r="AX282" s="13" t="s">
        <v>77</v>
      </c>
      <c r="AY282" s="238" t="s">
        <v>128</v>
      </c>
    </row>
    <row r="283" spans="1:51" s="13" customFormat="1" ht="12">
      <c r="A283" s="13"/>
      <c r="B283" s="228"/>
      <c r="C283" s="229"/>
      <c r="D283" s="221" t="s">
        <v>143</v>
      </c>
      <c r="E283" s="230" t="s">
        <v>32</v>
      </c>
      <c r="F283" s="231" t="s">
        <v>595</v>
      </c>
      <c r="G283" s="229"/>
      <c r="H283" s="232">
        <v>8.438</v>
      </c>
      <c r="I283" s="233"/>
      <c r="J283" s="229"/>
      <c r="K283" s="229"/>
      <c r="L283" s="234"/>
      <c r="M283" s="235"/>
      <c r="N283" s="236"/>
      <c r="O283" s="236"/>
      <c r="P283" s="236"/>
      <c r="Q283" s="236"/>
      <c r="R283" s="236"/>
      <c r="S283" s="236"/>
      <c r="T283" s="23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8" t="s">
        <v>143</v>
      </c>
      <c r="AU283" s="238" t="s">
        <v>137</v>
      </c>
      <c r="AV283" s="13" t="s">
        <v>137</v>
      </c>
      <c r="AW283" s="13" t="s">
        <v>39</v>
      </c>
      <c r="AX283" s="13" t="s">
        <v>77</v>
      </c>
      <c r="AY283" s="238" t="s">
        <v>128</v>
      </c>
    </row>
    <row r="284" spans="1:51" s="16" customFormat="1" ht="12">
      <c r="A284" s="16"/>
      <c r="B284" s="260"/>
      <c r="C284" s="261"/>
      <c r="D284" s="221" t="s">
        <v>143</v>
      </c>
      <c r="E284" s="262" t="s">
        <v>32</v>
      </c>
      <c r="F284" s="263" t="s">
        <v>167</v>
      </c>
      <c r="G284" s="261"/>
      <c r="H284" s="264">
        <v>216.488</v>
      </c>
      <c r="I284" s="265"/>
      <c r="J284" s="261"/>
      <c r="K284" s="261"/>
      <c r="L284" s="266"/>
      <c r="M284" s="267"/>
      <c r="N284" s="268"/>
      <c r="O284" s="268"/>
      <c r="P284" s="268"/>
      <c r="Q284" s="268"/>
      <c r="R284" s="268"/>
      <c r="S284" s="268"/>
      <c r="T284" s="269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T284" s="270" t="s">
        <v>143</v>
      </c>
      <c r="AU284" s="270" t="s">
        <v>137</v>
      </c>
      <c r="AV284" s="16" t="s">
        <v>152</v>
      </c>
      <c r="AW284" s="16" t="s">
        <v>39</v>
      </c>
      <c r="AX284" s="16" t="s">
        <v>77</v>
      </c>
      <c r="AY284" s="270" t="s">
        <v>128</v>
      </c>
    </row>
    <row r="285" spans="1:51" s="14" customFormat="1" ht="12">
      <c r="A285" s="14"/>
      <c r="B285" s="239"/>
      <c r="C285" s="240"/>
      <c r="D285" s="221" t="s">
        <v>143</v>
      </c>
      <c r="E285" s="241" t="s">
        <v>32</v>
      </c>
      <c r="F285" s="242" t="s">
        <v>145</v>
      </c>
      <c r="G285" s="240"/>
      <c r="H285" s="243">
        <v>216.488</v>
      </c>
      <c r="I285" s="244"/>
      <c r="J285" s="240"/>
      <c r="K285" s="240"/>
      <c r="L285" s="245"/>
      <c r="M285" s="246"/>
      <c r="N285" s="247"/>
      <c r="O285" s="247"/>
      <c r="P285" s="247"/>
      <c r="Q285" s="247"/>
      <c r="R285" s="247"/>
      <c r="S285" s="247"/>
      <c r="T285" s="24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9" t="s">
        <v>143</v>
      </c>
      <c r="AU285" s="249" t="s">
        <v>137</v>
      </c>
      <c r="AV285" s="14" t="s">
        <v>136</v>
      </c>
      <c r="AW285" s="14" t="s">
        <v>39</v>
      </c>
      <c r="AX285" s="14" t="s">
        <v>85</v>
      </c>
      <c r="AY285" s="249" t="s">
        <v>128</v>
      </c>
    </row>
    <row r="286" spans="1:63" s="12" customFormat="1" ht="22.8" customHeight="1">
      <c r="A286" s="12"/>
      <c r="B286" s="192"/>
      <c r="C286" s="193"/>
      <c r="D286" s="194" t="s">
        <v>76</v>
      </c>
      <c r="E286" s="206" t="s">
        <v>316</v>
      </c>
      <c r="F286" s="206" t="s">
        <v>317</v>
      </c>
      <c r="G286" s="193"/>
      <c r="H286" s="193"/>
      <c r="I286" s="196"/>
      <c r="J286" s="207">
        <f>BK286</f>
        <v>0</v>
      </c>
      <c r="K286" s="193"/>
      <c r="L286" s="198"/>
      <c r="M286" s="199"/>
      <c r="N286" s="200"/>
      <c r="O286" s="200"/>
      <c r="P286" s="201">
        <f>SUM(P287:P299)</f>
        <v>0</v>
      </c>
      <c r="Q286" s="200"/>
      <c r="R286" s="201">
        <f>SUM(R287:R299)</f>
        <v>0</v>
      </c>
      <c r="S286" s="200"/>
      <c r="T286" s="202">
        <f>SUM(T287:T299)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03" t="s">
        <v>85</v>
      </c>
      <c r="AT286" s="204" t="s">
        <v>76</v>
      </c>
      <c r="AU286" s="204" t="s">
        <v>85</v>
      </c>
      <c r="AY286" s="203" t="s">
        <v>128</v>
      </c>
      <c r="BK286" s="205">
        <f>SUM(BK287:BK299)</f>
        <v>0</v>
      </c>
    </row>
    <row r="287" spans="1:65" s="2" customFormat="1" ht="16.5" customHeight="1">
      <c r="A287" s="42"/>
      <c r="B287" s="43"/>
      <c r="C287" s="208" t="s">
        <v>318</v>
      </c>
      <c r="D287" s="208" t="s">
        <v>131</v>
      </c>
      <c r="E287" s="209" t="s">
        <v>319</v>
      </c>
      <c r="F287" s="210" t="s">
        <v>320</v>
      </c>
      <c r="G287" s="211" t="s">
        <v>321</v>
      </c>
      <c r="H287" s="212">
        <v>6.234</v>
      </c>
      <c r="I287" s="213"/>
      <c r="J287" s="214">
        <f>ROUND(I287*H287,2)</f>
        <v>0</v>
      </c>
      <c r="K287" s="210" t="s">
        <v>135</v>
      </c>
      <c r="L287" s="48"/>
      <c r="M287" s="215" t="s">
        <v>32</v>
      </c>
      <c r="N287" s="216" t="s">
        <v>49</v>
      </c>
      <c r="O287" s="88"/>
      <c r="P287" s="217">
        <f>O287*H287</f>
        <v>0</v>
      </c>
      <c r="Q287" s="217">
        <v>0</v>
      </c>
      <c r="R287" s="217">
        <f>Q287*H287</f>
        <v>0</v>
      </c>
      <c r="S287" s="217">
        <v>0</v>
      </c>
      <c r="T287" s="218">
        <f>S287*H287</f>
        <v>0</v>
      </c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R287" s="219" t="s">
        <v>136</v>
      </c>
      <c r="AT287" s="219" t="s">
        <v>131</v>
      </c>
      <c r="AU287" s="219" t="s">
        <v>137</v>
      </c>
      <c r="AY287" s="20" t="s">
        <v>128</v>
      </c>
      <c r="BE287" s="220">
        <f>IF(N287="základní",J287,0)</f>
        <v>0</v>
      </c>
      <c r="BF287" s="220">
        <f>IF(N287="snížená",J287,0)</f>
        <v>0</v>
      </c>
      <c r="BG287" s="220">
        <f>IF(N287="zákl. přenesená",J287,0)</f>
        <v>0</v>
      </c>
      <c r="BH287" s="220">
        <f>IF(N287="sníž. přenesená",J287,0)</f>
        <v>0</v>
      </c>
      <c r="BI287" s="220">
        <f>IF(N287="nulová",J287,0)</f>
        <v>0</v>
      </c>
      <c r="BJ287" s="20" t="s">
        <v>137</v>
      </c>
      <c r="BK287" s="220">
        <f>ROUND(I287*H287,2)</f>
        <v>0</v>
      </c>
      <c r="BL287" s="20" t="s">
        <v>136</v>
      </c>
      <c r="BM287" s="219" t="s">
        <v>322</v>
      </c>
    </row>
    <row r="288" spans="1:47" s="2" customFormat="1" ht="12">
      <c r="A288" s="42"/>
      <c r="B288" s="43"/>
      <c r="C288" s="44"/>
      <c r="D288" s="221" t="s">
        <v>139</v>
      </c>
      <c r="E288" s="44"/>
      <c r="F288" s="222" t="s">
        <v>323</v>
      </c>
      <c r="G288" s="44"/>
      <c r="H288" s="44"/>
      <c r="I288" s="223"/>
      <c r="J288" s="44"/>
      <c r="K288" s="44"/>
      <c r="L288" s="48"/>
      <c r="M288" s="224"/>
      <c r="N288" s="225"/>
      <c r="O288" s="88"/>
      <c r="P288" s="88"/>
      <c r="Q288" s="88"/>
      <c r="R288" s="88"/>
      <c r="S288" s="88"/>
      <c r="T288" s="89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T288" s="20" t="s">
        <v>139</v>
      </c>
      <c r="AU288" s="20" t="s">
        <v>137</v>
      </c>
    </row>
    <row r="289" spans="1:47" s="2" customFormat="1" ht="12">
      <c r="A289" s="42"/>
      <c r="B289" s="43"/>
      <c r="C289" s="44"/>
      <c r="D289" s="226" t="s">
        <v>141</v>
      </c>
      <c r="E289" s="44"/>
      <c r="F289" s="227" t="s">
        <v>324</v>
      </c>
      <c r="G289" s="44"/>
      <c r="H289" s="44"/>
      <c r="I289" s="223"/>
      <c r="J289" s="44"/>
      <c r="K289" s="44"/>
      <c r="L289" s="48"/>
      <c r="M289" s="224"/>
      <c r="N289" s="225"/>
      <c r="O289" s="88"/>
      <c r="P289" s="88"/>
      <c r="Q289" s="88"/>
      <c r="R289" s="88"/>
      <c r="S289" s="88"/>
      <c r="T289" s="89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T289" s="20" t="s">
        <v>141</v>
      </c>
      <c r="AU289" s="20" t="s">
        <v>137</v>
      </c>
    </row>
    <row r="290" spans="1:65" s="2" customFormat="1" ht="16.5" customHeight="1">
      <c r="A290" s="42"/>
      <c r="B290" s="43"/>
      <c r="C290" s="208" t="s">
        <v>325</v>
      </c>
      <c r="D290" s="208" t="s">
        <v>131</v>
      </c>
      <c r="E290" s="209" t="s">
        <v>326</v>
      </c>
      <c r="F290" s="210" t="s">
        <v>327</v>
      </c>
      <c r="G290" s="211" t="s">
        <v>321</v>
      </c>
      <c r="H290" s="212">
        <v>93.51</v>
      </c>
      <c r="I290" s="213"/>
      <c r="J290" s="214">
        <f>ROUND(I290*H290,2)</f>
        <v>0</v>
      </c>
      <c r="K290" s="210" t="s">
        <v>135</v>
      </c>
      <c r="L290" s="48"/>
      <c r="M290" s="215" t="s">
        <v>32</v>
      </c>
      <c r="N290" s="216" t="s">
        <v>49</v>
      </c>
      <c r="O290" s="88"/>
      <c r="P290" s="217">
        <f>O290*H290</f>
        <v>0</v>
      </c>
      <c r="Q290" s="217">
        <v>0</v>
      </c>
      <c r="R290" s="217">
        <f>Q290*H290</f>
        <v>0</v>
      </c>
      <c r="S290" s="217">
        <v>0</v>
      </c>
      <c r="T290" s="218">
        <f>S290*H290</f>
        <v>0</v>
      </c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R290" s="219" t="s">
        <v>136</v>
      </c>
      <c r="AT290" s="219" t="s">
        <v>131</v>
      </c>
      <c r="AU290" s="219" t="s">
        <v>137</v>
      </c>
      <c r="AY290" s="20" t="s">
        <v>128</v>
      </c>
      <c r="BE290" s="220">
        <f>IF(N290="základní",J290,0)</f>
        <v>0</v>
      </c>
      <c r="BF290" s="220">
        <f>IF(N290="snížená",J290,0)</f>
        <v>0</v>
      </c>
      <c r="BG290" s="220">
        <f>IF(N290="zákl. přenesená",J290,0)</f>
        <v>0</v>
      </c>
      <c r="BH290" s="220">
        <f>IF(N290="sníž. přenesená",J290,0)</f>
        <v>0</v>
      </c>
      <c r="BI290" s="220">
        <f>IF(N290="nulová",J290,0)</f>
        <v>0</v>
      </c>
      <c r="BJ290" s="20" t="s">
        <v>137</v>
      </c>
      <c r="BK290" s="220">
        <f>ROUND(I290*H290,2)</f>
        <v>0</v>
      </c>
      <c r="BL290" s="20" t="s">
        <v>136</v>
      </c>
      <c r="BM290" s="219" t="s">
        <v>328</v>
      </c>
    </row>
    <row r="291" spans="1:47" s="2" customFormat="1" ht="12">
      <c r="A291" s="42"/>
      <c r="B291" s="43"/>
      <c r="C291" s="44"/>
      <c r="D291" s="221" t="s">
        <v>139</v>
      </c>
      <c r="E291" s="44"/>
      <c r="F291" s="222" t="s">
        <v>329</v>
      </c>
      <c r="G291" s="44"/>
      <c r="H291" s="44"/>
      <c r="I291" s="223"/>
      <c r="J291" s="44"/>
      <c r="K291" s="44"/>
      <c r="L291" s="48"/>
      <c r="M291" s="224"/>
      <c r="N291" s="225"/>
      <c r="O291" s="88"/>
      <c r="P291" s="88"/>
      <c r="Q291" s="88"/>
      <c r="R291" s="88"/>
      <c r="S291" s="88"/>
      <c r="T291" s="89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T291" s="20" t="s">
        <v>139</v>
      </c>
      <c r="AU291" s="20" t="s">
        <v>137</v>
      </c>
    </row>
    <row r="292" spans="1:47" s="2" customFormat="1" ht="12">
      <c r="A292" s="42"/>
      <c r="B292" s="43"/>
      <c r="C292" s="44"/>
      <c r="D292" s="226" t="s">
        <v>141</v>
      </c>
      <c r="E292" s="44"/>
      <c r="F292" s="227" t="s">
        <v>330</v>
      </c>
      <c r="G292" s="44"/>
      <c r="H292" s="44"/>
      <c r="I292" s="223"/>
      <c r="J292" s="44"/>
      <c r="K292" s="44"/>
      <c r="L292" s="48"/>
      <c r="M292" s="224"/>
      <c r="N292" s="225"/>
      <c r="O292" s="88"/>
      <c r="P292" s="88"/>
      <c r="Q292" s="88"/>
      <c r="R292" s="88"/>
      <c r="S292" s="88"/>
      <c r="T292" s="89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T292" s="20" t="s">
        <v>141</v>
      </c>
      <c r="AU292" s="20" t="s">
        <v>137</v>
      </c>
    </row>
    <row r="293" spans="1:51" s="13" customFormat="1" ht="12">
      <c r="A293" s="13"/>
      <c r="B293" s="228"/>
      <c r="C293" s="229"/>
      <c r="D293" s="221" t="s">
        <v>143</v>
      </c>
      <c r="E293" s="229"/>
      <c r="F293" s="231" t="s">
        <v>620</v>
      </c>
      <c r="G293" s="229"/>
      <c r="H293" s="232">
        <v>93.51</v>
      </c>
      <c r="I293" s="233"/>
      <c r="J293" s="229"/>
      <c r="K293" s="229"/>
      <c r="L293" s="234"/>
      <c r="M293" s="235"/>
      <c r="N293" s="236"/>
      <c r="O293" s="236"/>
      <c r="P293" s="236"/>
      <c r="Q293" s="236"/>
      <c r="R293" s="236"/>
      <c r="S293" s="236"/>
      <c r="T293" s="23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8" t="s">
        <v>143</v>
      </c>
      <c r="AU293" s="238" t="s">
        <v>137</v>
      </c>
      <c r="AV293" s="13" t="s">
        <v>137</v>
      </c>
      <c r="AW293" s="13" t="s">
        <v>4</v>
      </c>
      <c r="AX293" s="13" t="s">
        <v>85</v>
      </c>
      <c r="AY293" s="238" t="s">
        <v>128</v>
      </c>
    </row>
    <row r="294" spans="1:65" s="2" customFormat="1" ht="16.5" customHeight="1">
      <c r="A294" s="42"/>
      <c r="B294" s="43"/>
      <c r="C294" s="208" t="s">
        <v>332</v>
      </c>
      <c r="D294" s="208" t="s">
        <v>131</v>
      </c>
      <c r="E294" s="209" t="s">
        <v>333</v>
      </c>
      <c r="F294" s="210" t="s">
        <v>334</v>
      </c>
      <c r="G294" s="211" t="s">
        <v>321</v>
      </c>
      <c r="H294" s="212">
        <v>6.234</v>
      </c>
      <c r="I294" s="213"/>
      <c r="J294" s="214">
        <f>ROUND(I294*H294,2)</f>
        <v>0</v>
      </c>
      <c r="K294" s="210" t="s">
        <v>135</v>
      </c>
      <c r="L294" s="48"/>
      <c r="M294" s="215" t="s">
        <v>32</v>
      </c>
      <c r="N294" s="216" t="s">
        <v>49</v>
      </c>
      <c r="O294" s="88"/>
      <c r="P294" s="217">
        <f>O294*H294</f>
        <v>0</v>
      </c>
      <c r="Q294" s="217">
        <v>0</v>
      </c>
      <c r="R294" s="217">
        <f>Q294*H294</f>
        <v>0</v>
      </c>
      <c r="S294" s="217">
        <v>0</v>
      </c>
      <c r="T294" s="218">
        <f>S294*H294</f>
        <v>0</v>
      </c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R294" s="219" t="s">
        <v>136</v>
      </c>
      <c r="AT294" s="219" t="s">
        <v>131</v>
      </c>
      <c r="AU294" s="219" t="s">
        <v>137</v>
      </c>
      <c r="AY294" s="20" t="s">
        <v>128</v>
      </c>
      <c r="BE294" s="220">
        <f>IF(N294="základní",J294,0)</f>
        <v>0</v>
      </c>
      <c r="BF294" s="220">
        <f>IF(N294="snížená",J294,0)</f>
        <v>0</v>
      </c>
      <c r="BG294" s="220">
        <f>IF(N294="zákl. přenesená",J294,0)</f>
        <v>0</v>
      </c>
      <c r="BH294" s="220">
        <f>IF(N294="sníž. přenesená",J294,0)</f>
        <v>0</v>
      </c>
      <c r="BI294" s="220">
        <f>IF(N294="nulová",J294,0)</f>
        <v>0</v>
      </c>
      <c r="BJ294" s="20" t="s">
        <v>137</v>
      </c>
      <c r="BK294" s="220">
        <f>ROUND(I294*H294,2)</f>
        <v>0</v>
      </c>
      <c r="BL294" s="20" t="s">
        <v>136</v>
      </c>
      <c r="BM294" s="219" t="s">
        <v>335</v>
      </c>
    </row>
    <row r="295" spans="1:47" s="2" customFormat="1" ht="12">
      <c r="A295" s="42"/>
      <c r="B295" s="43"/>
      <c r="C295" s="44"/>
      <c r="D295" s="221" t="s">
        <v>139</v>
      </c>
      <c r="E295" s="44"/>
      <c r="F295" s="222" t="s">
        <v>336</v>
      </c>
      <c r="G295" s="44"/>
      <c r="H295" s="44"/>
      <c r="I295" s="223"/>
      <c r="J295" s="44"/>
      <c r="K295" s="44"/>
      <c r="L295" s="48"/>
      <c r="M295" s="224"/>
      <c r="N295" s="225"/>
      <c r="O295" s="88"/>
      <c r="P295" s="88"/>
      <c r="Q295" s="88"/>
      <c r="R295" s="88"/>
      <c r="S295" s="88"/>
      <c r="T295" s="89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T295" s="20" t="s">
        <v>139</v>
      </c>
      <c r="AU295" s="20" t="s">
        <v>137</v>
      </c>
    </row>
    <row r="296" spans="1:47" s="2" customFormat="1" ht="12">
      <c r="A296" s="42"/>
      <c r="B296" s="43"/>
      <c r="C296" s="44"/>
      <c r="D296" s="226" t="s">
        <v>141</v>
      </c>
      <c r="E296" s="44"/>
      <c r="F296" s="227" t="s">
        <v>337</v>
      </c>
      <c r="G296" s="44"/>
      <c r="H296" s="44"/>
      <c r="I296" s="223"/>
      <c r="J296" s="44"/>
      <c r="K296" s="44"/>
      <c r="L296" s="48"/>
      <c r="M296" s="224"/>
      <c r="N296" s="225"/>
      <c r="O296" s="88"/>
      <c r="P296" s="88"/>
      <c r="Q296" s="88"/>
      <c r="R296" s="88"/>
      <c r="S296" s="88"/>
      <c r="T296" s="89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T296" s="20" t="s">
        <v>141</v>
      </c>
      <c r="AU296" s="20" t="s">
        <v>137</v>
      </c>
    </row>
    <row r="297" spans="1:65" s="2" customFormat="1" ht="21.75" customHeight="1">
      <c r="A297" s="42"/>
      <c r="B297" s="43"/>
      <c r="C297" s="208" t="s">
        <v>338</v>
      </c>
      <c r="D297" s="208" t="s">
        <v>131</v>
      </c>
      <c r="E297" s="209" t="s">
        <v>339</v>
      </c>
      <c r="F297" s="210" t="s">
        <v>340</v>
      </c>
      <c r="G297" s="211" t="s">
        <v>321</v>
      </c>
      <c r="H297" s="212">
        <v>6.234</v>
      </c>
      <c r="I297" s="213"/>
      <c r="J297" s="214">
        <f>ROUND(I297*H297,2)</f>
        <v>0</v>
      </c>
      <c r="K297" s="210" t="s">
        <v>135</v>
      </c>
      <c r="L297" s="48"/>
      <c r="M297" s="215" t="s">
        <v>32</v>
      </c>
      <c r="N297" s="216" t="s">
        <v>49</v>
      </c>
      <c r="O297" s="88"/>
      <c r="P297" s="217">
        <f>O297*H297</f>
        <v>0</v>
      </c>
      <c r="Q297" s="217">
        <v>0</v>
      </c>
      <c r="R297" s="217">
        <f>Q297*H297</f>
        <v>0</v>
      </c>
      <c r="S297" s="217">
        <v>0</v>
      </c>
      <c r="T297" s="218">
        <f>S297*H297</f>
        <v>0</v>
      </c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R297" s="219" t="s">
        <v>136</v>
      </c>
      <c r="AT297" s="219" t="s">
        <v>131</v>
      </c>
      <c r="AU297" s="219" t="s">
        <v>137</v>
      </c>
      <c r="AY297" s="20" t="s">
        <v>128</v>
      </c>
      <c r="BE297" s="220">
        <f>IF(N297="základní",J297,0)</f>
        <v>0</v>
      </c>
      <c r="BF297" s="220">
        <f>IF(N297="snížená",J297,0)</f>
        <v>0</v>
      </c>
      <c r="BG297" s="220">
        <f>IF(N297="zákl. přenesená",J297,0)</f>
        <v>0</v>
      </c>
      <c r="BH297" s="220">
        <f>IF(N297="sníž. přenesená",J297,0)</f>
        <v>0</v>
      </c>
      <c r="BI297" s="220">
        <f>IF(N297="nulová",J297,0)</f>
        <v>0</v>
      </c>
      <c r="BJ297" s="20" t="s">
        <v>137</v>
      </c>
      <c r="BK297" s="220">
        <f>ROUND(I297*H297,2)</f>
        <v>0</v>
      </c>
      <c r="BL297" s="20" t="s">
        <v>136</v>
      </c>
      <c r="BM297" s="219" t="s">
        <v>341</v>
      </c>
    </row>
    <row r="298" spans="1:47" s="2" customFormat="1" ht="12">
      <c r="A298" s="42"/>
      <c r="B298" s="43"/>
      <c r="C298" s="44"/>
      <c r="D298" s="221" t="s">
        <v>139</v>
      </c>
      <c r="E298" s="44"/>
      <c r="F298" s="222" t="s">
        <v>342</v>
      </c>
      <c r="G298" s="44"/>
      <c r="H298" s="44"/>
      <c r="I298" s="223"/>
      <c r="J298" s="44"/>
      <c r="K298" s="44"/>
      <c r="L298" s="48"/>
      <c r="M298" s="224"/>
      <c r="N298" s="225"/>
      <c r="O298" s="88"/>
      <c r="P298" s="88"/>
      <c r="Q298" s="88"/>
      <c r="R298" s="88"/>
      <c r="S298" s="88"/>
      <c r="T298" s="89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T298" s="20" t="s">
        <v>139</v>
      </c>
      <c r="AU298" s="20" t="s">
        <v>137</v>
      </c>
    </row>
    <row r="299" spans="1:47" s="2" customFormat="1" ht="12">
      <c r="A299" s="42"/>
      <c r="B299" s="43"/>
      <c r="C299" s="44"/>
      <c r="D299" s="226" t="s">
        <v>141</v>
      </c>
      <c r="E299" s="44"/>
      <c r="F299" s="227" t="s">
        <v>343</v>
      </c>
      <c r="G299" s="44"/>
      <c r="H299" s="44"/>
      <c r="I299" s="223"/>
      <c r="J299" s="44"/>
      <c r="K299" s="44"/>
      <c r="L299" s="48"/>
      <c r="M299" s="224"/>
      <c r="N299" s="225"/>
      <c r="O299" s="88"/>
      <c r="P299" s="88"/>
      <c r="Q299" s="88"/>
      <c r="R299" s="88"/>
      <c r="S299" s="88"/>
      <c r="T299" s="89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T299" s="20" t="s">
        <v>141</v>
      </c>
      <c r="AU299" s="20" t="s">
        <v>137</v>
      </c>
    </row>
    <row r="300" spans="1:63" s="12" customFormat="1" ht="22.8" customHeight="1">
      <c r="A300" s="12"/>
      <c r="B300" s="192"/>
      <c r="C300" s="193"/>
      <c r="D300" s="194" t="s">
        <v>76</v>
      </c>
      <c r="E300" s="206" t="s">
        <v>344</v>
      </c>
      <c r="F300" s="206" t="s">
        <v>345</v>
      </c>
      <c r="G300" s="193"/>
      <c r="H300" s="193"/>
      <c r="I300" s="196"/>
      <c r="J300" s="207">
        <f>BK300</f>
        <v>0</v>
      </c>
      <c r="K300" s="193"/>
      <c r="L300" s="198"/>
      <c r="M300" s="199"/>
      <c r="N300" s="200"/>
      <c r="O300" s="200"/>
      <c r="P300" s="201">
        <f>SUM(P301:P303)</f>
        <v>0</v>
      </c>
      <c r="Q300" s="200"/>
      <c r="R300" s="201">
        <f>SUM(R301:R303)</f>
        <v>0</v>
      </c>
      <c r="S300" s="200"/>
      <c r="T300" s="202">
        <f>SUM(T301:T303)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03" t="s">
        <v>85</v>
      </c>
      <c r="AT300" s="204" t="s">
        <v>76</v>
      </c>
      <c r="AU300" s="204" t="s">
        <v>85</v>
      </c>
      <c r="AY300" s="203" t="s">
        <v>128</v>
      </c>
      <c r="BK300" s="205">
        <f>SUM(BK301:BK303)</f>
        <v>0</v>
      </c>
    </row>
    <row r="301" spans="1:65" s="2" customFormat="1" ht="16.5" customHeight="1">
      <c r="A301" s="42"/>
      <c r="B301" s="43"/>
      <c r="C301" s="208" t="s">
        <v>346</v>
      </c>
      <c r="D301" s="208" t="s">
        <v>131</v>
      </c>
      <c r="E301" s="209" t="s">
        <v>347</v>
      </c>
      <c r="F301" s="210" t="s">
        <v>348</v>
      </c>
      <c r="G301" s="211" t="s">
        <v>321</v>
      </c>
      <c r="H301" s="212">
        <v>7.587</v>
      </c>
      <c r="I301" s="213"/>
      <c r="J301" s="214">
        <f>ROUND(I301*H301,2)</f>
        <v>0</v>
      </c>
      <c r="K301" s="210" t="s">
        <v>135</v>
      </c>
      <c r="L301" s="48"/>
      <c r="M301" s="215" t="s">
        <v>32</v>
      </c>
      <c r="N301" s="216" t="s">
        <v>49</v>
      </c>
      <c r="O301" s="88"/>
      <c r="P301" s="217">
        <f>O301*H301</f>
        <v>0</v>
      </c>
      <c r="Q301" s="217">
        <v>0</v>
      </c>
      <c r="R301" s="217">
        <f>Q301*H301</f>
        <v>0</v>
      </c>
      <c r="S301" s="217">
        <v>0</v>
      </c>
      <c r="T301" s="218">
        <f>S301*H301</f>
        <v>0</v>
      </c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R301" s="219" t="s">
        <v>136</v>
      </c>
      <c r="AT301" s="219" t="s">
        <v>131</v>
      </c>
      <c r="AU301" s="219" t="s">
        <v>137</v>
      </c>
      <c r="AY301" s="20" t="s">
        <v>128</v>
      </c>
      <c r="BE301" s="220">
        <f>IF(N301="základní",J301,0)</f>
        <v>0</v>
      </c>
      <c r="BF301" s="220">
        <f>IF(N301="snížená",J301,0)</f>
        <v>0</v>
      </c>
      <c r="BG301" s="220">
        <f>IF(N301="zákl. přenesená",J301,0)</f>
        <v>0</v>
      </c>
      <c r="BH301" s="220">
        <f>IF(N301="sníž. přenesená",J301,0)</f>
        <v>0</v>
      </c>
      <c r="BI301" s="220">
        <f>IF(N301="nulová",J301,0)</f>
        <v>0</v>
      </c>
      <c r="BJ301" s="20" t="s">
        <v>137</v>
      </c>
      <c r="BK301" s="220">
        <f>ROUND(I301*H301,2)</f>
        <v>0</v>
      </c>
      <c r="BL301" s="20" t="s">
        <v>136</v>
      </c>
      <c r="BM301" s="219" t="s">
        <v>349</v>
      </c>
    </row>
    <row r="302" spans="1:47" s="2" customFormat="1" ht="12">
      <c r="A302" s="42"/>
      <c r="B302" s="43"/>
      <c r="C302" s="44"/>
      <c r="D302" s="221" t="s">
        <v>139</v>
      </c>
      <c r="E302" s="44"/>
      <c r="F302" s="222" t="s">
        <v>350</v>
      </c>
      <c r="G302" s="44"/>
      <c r="H302" s="44"/>
      <c r="I302" s="223"/>
      <c r="J302" s="44"/>
      <c r="K302" s="44"/>
      <c r="L302" s="48"/>
      <c r="M302" s="224"/>
      <c r="N302" s="225"/>
      <c r="O302" s="88"/>
      <c r="P302" s="88"/>
      <c r="Q302" s="88"/>
      <c r="R302" s="88"/>
      <c r="S302" s="88"/>
      <c r="T302" s="89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T302" s="20" t="s">
        <v>139</v>
      </c>
      <c r="AU302" s="20" t="s">
        <v>137</v>
      </c>
    </row>
    <row r="303" spans="1:47" s="2" customFormat="1" ht="12">
      <c r="A303" s="42"/>
      <c r="B303" s="43"/>
      <c r="C303" s="44"/>
      <c r="D303" s="226" t="s">
        <v>141</v>
      </c>
      <c r="E303" s="44"/>
      <c r="F303" s="227" t="s">
        <v>351</v>
      </c>
      <c r="G303" s="44"/>
      <c r="H303" s="44"/>
      <c r="I303" s="223"/>
      <c r="J303" s="44"/>
      <c r="K303" s="44"/>
      <c r="L303" s="48"/>
      <c r="M303" s="224"/>
      <c r="N303" s="225"/>
      <c r="O303" s="88"/>
      <c r="P303" s="88"/>
      <c r="Q303" s="88"/>
      <c r="R303" s="88"/>
      <c r="S303" s="88"/>
      <c r="T303" s="89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T303" s="20" t="s">
        <v>141</v>
      </c>
      <c r="AU303" s="20" t="s">
        <v>137</v>
      </c>
    </row>
    <row r="304" spans="1:63" s="12" customFormat="1" ht="25.9" customHeight="1">
      <c r="A304" s="12"/>
      <c r="B304" s="192"/>
      <c r="C304" s="193"/>
      <c r="D304" s="194" t="s">
        <v>76</v>
      </c>
      <c r="E304" s="195" t="s">
        <v>352</v>
      </c>
      <c r="F304" s="195" t="s">
        <v>353</v>
      </c>
      <c r="G304" s="193"/>
      <c r="H304" s="193"/>
      <c r="I304" s="196"/>
      <c r="J304" s="197">
        <f>BK304</f>
        <v>0</v>
      </c>
      <c r="K304" s="193"/>
      <c r="L304" s="198"/>
      <c r="M304" s="199"/>
      <c r="N304" s="200"/>
      <c r="O304" s="200"/>
      <c r="P304" s="201">
        <f>P305+P314+P339+P361+P425</f>
        <v>0</v>
      </c>
      <c r="Q304" s="200"/>
      <c r="R304" s="201">
        <f>R305+R314+R339+R361+R425</f>
        <v>1.652670891989</v>
      </c>
      <c r="S304" s="200"/>
      <c r="T304" s="202">
        <f>T305+T314+T339+T361+T425</f>
        <v>3.1395353999999998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03" t="s">
        <v>137</v>
      </c>
      <c r="AT304" s="204" t="s">
        <v>76</v>
      </c>
      <c r="AU304" s="204" t="s">
        <v>77</v>
      </c>
      <c r="AY304" s="203" t="s">
        <v>128</v>
      </c>
      <c r="BK304" s="205">
        <f>BK305+BK314+BK339+BK361+BK425</f>
        <v>0</v>
      </c>
    </row>
    <row r="305" spans="1:63" s="12" customFormat="1" ht="22.8" customHeight="1">
      <c r="A305" s="12"/>
      <c r="B305" s="192"/>
      <c r="C305" s="193"/>
      <c r="D305" s="194" t="s">
        <v>76</v>
      </c>
      <c r="E305" s="206" t="s">
        <v>621</v>
      </c>
      <c r="F305" s="206" t="s">
        <v>622</v>
      </c>
      <c r="G305" s="193"/>
      <c r="H305" s="193"/>
      <c r="I305" s="196"/>
      <c r="J305" s="207">
        <f>BK305</f>
        <v>0</v>
      </c>
      <c r="K305" s="193"/>
      <c r="L305" s="198"/>
      <c r="M305" s="199"/>
      <c r="N305" s="200"/>
      <c r="O305" s="200"/>
      <c r="P305" s="201">
        <f>SUM(P306:P313)</f>
        <v>0</v>
      </c>
      <c r="Q305" s="200"/>
      <c r="R305" s="201">
        <f>SUM(R306:R313)</f>
        <v>0.00368</v>
      </c>
      <c r="S305" s="200"/>
      <c r="T305" s="202">
        <f>SUM(T306:T313)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3" t="s">
        <v>137</v>
      </c>
      <c r="AT305" s="204" t="s">
        <v>76</v>
      </c>
      <c r="AU305" s="204" t="s">
        <v>85</v>
      </c>
      <c r="AY305" s="203" t="s">
        <v>128</v>
      </c>
      <c r="BK305" s="205">
        <f>SUM(BK306:BK313)</f>
        <v>0</v>
      </c>
    </row>
    <row r="306" spans="1:65" s="2" customFormat="1" ht="16.5" customHeight="1">
      <c r="A306" s="42"/>
      <c r="B306" s="43"/>
      <c r="C306" s="208" t="s">
        <v>356</v>
      </c>
      <c r="D306" s="208" t="s">
        <v>131</v>
      </c>
      <c r="E306" s="209" t="s">
        <v>623</v>
      </c>
      <c r="F306" s="210" t="s">
        <v>624</v>
      </c>
      <c r="G306" s="211" t="s">
        <v>394</v>
      </c>
      <c r="H306" s="212">
        <v>4</v>
      </c>
      <c r="I306" s="213"/>
      <c r="J306" s="214">
        <f>ROUND(I306*H306,2)</f>
        <v>0</v>
      </c>
      <c r="K306" s="210" t="s">
        <v>135</v>
      </c>
      <c r="L306" s="48"/>
      <c r="M306" s="215" t="s">
        <v>32</v>
      </c>
      <c r="N306" s="216" t="s">
        <v>49</v>
      </c>
      <c r="O306" s="88"/>
      <c r="P306" s="217">
        <f>O306*H306</f>
        <v>0</v>
      </c>
      <c r="Q306" s="217">
        <v>0</v>
      </c>
      <c r="R306" s="217">
        <f>Q306*H306</f>
        <v>0</v>
      </c>
      <c r="S306" s="217">
        <v>0</v>
      </c>
      <c r="T306" s="218">
        <f>S306*H306</f>
        <v>0</v>
      </c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R306" s="219" t="s">
        <v>246</v>
      </c>
      <c r="AT306" s="219" t="s">
        <v>131</v>
      </c>
      <c r="AU306" s="219" t="s">
        <v>137</v>
      </c>
      <c r="AY306" s="20" t="s">
        <v>128</v>
      </c>
      <c r="BE306" s="220">
        <f>IF(N306="základní",J306,0)</f>
        <v>0</v>
      </c>
      <c r="BF306" s="220">
        <f>IF(N306="snížená",J306,0)</f>
        <v>0</v>
      </c>
      <c r="BG306" s="220">
        <f>IF(N306="zákl. přenesená",J306,0)</f>
        <v>0</v>
      </c>
      <c r="BH306" s="220">
        <f>IF(N306="sníž. přenesená",J306,0)</f>
        <v>0</v>
      </c>
      <c r="BI306" s="220">
        <f>IF(N306="nulová",J306,0)</f>
        <v>0</v>
      </c>
      <c r="BJ306" s="20" t="s">
        <v>137</v>
      </c>
      <c r="BK306" s="220">
        <f>ROUND(I306*H306,2)</f>
        <v>0</v>
      </c>
      <c r="BL306" s="20" t="s">
        <v>246</v>
      </c>
      <c r="BM306" s="219" t="s">
        <v>625</v>
      </c>
    </row>
    <row r="307" spans="1:47" s="2" customFormat="1" ht="12">
      <c r="A307" s="42"/>
      <c r="B307" s="43"/>
      <c r="C307" s="44"/>
      <c r="D307" s="221" t="s">
        <v>139</v>
      </c>
      <c r="E307" s="44"/>
      <c r="F307" s="222" t="s">
        <v>626</v>
      </c>
      <c r="G307" s="44"/>
      <c r="H307" s="44"/>
      <c r="I307" s="223"/>
      <c r="J307" s="44"/>
      <c r="K307" s="44"/>
      <c r="L307" s="48"/>
      <c r="M307" s="224"/>
      <c r="N307" s="225"/>
      <c r="O307" s="88"/>
      <c r="P307" s="88"/>
      <c r="Q307" s="88"/>
      <c r="R307" s="88"/>
      <c r="S307" s="88"/>
      <c r="T307" s="89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T307" s="20" t="s">
        <v>139</v>
      </c>
      <c r="AU307" s="20" t="s">
        <v>137</v>
      </c>
    </row>
    <row r="308" spans="1:47" s="2" customFormat="1" ht="12">
      <c r="A308" s="42"/>
      <c r="B308" s="43"/>
      <c r="C308" s="44"/>
      <c r="D308" s="226" t="s">
        <v>141</v>
      </c>
      <c r="E308" s="44"/>
      <c r="F308" s="227" t="s">
        <v>627</v>
      </c>
      <c r="G308" s="44"/>
      <c r="H308" s="44"/>
      <c r="I308" s="223"/>
      <c r="J308" s="44"/>
      <c r="K308" s="44"/>
      <c r="L308" s="48"/>
      <c r="M308" s="224"/>
      <c r="N308" s="225"/>
      <c r="O308" s="88"/>
      <c r="P308" s="88"/>
      <c r="Q308" s="88"/>
      <c r="R308" s="88"/>
      <c r="S308" s="88"/>
      <c r="T308" s="89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T308" s="20" t="s">
        <v>141</v>
      </c>
      <c r="AU308" s="20" t="s">
        <v>137</v>
      </c>
    </row>
    <row r="309" spans="1:65" s="2" customFormat="1" ht="16.5" customHeight="1">
      <c r="A309" s="42"/>
      <c r="B309" s="43"/>
      <c r="C309" s="272" t="s">
        <v>363</v>
      </c>
      <c r="D309" s="272" t="s">
        <v>401</v>
      </c>
      <c r="E309" s="273" t="s">
        <v>628</v>
      </c>
      <c r="F309" s="274" t="s">
        <v>629</v>
      </c>
      <c r="G309" s="275" t="s">
        <v>394</v>
      </c>
      <c r="H309" s="276">
        <v>4</v>
      </c>
      <c r="I309" s="277"/>
      <c r="J309" s="278">
        <f>ROUND(I309*H309,2)</f>
        <v>0</v>
      </c>
      <c r="K309" s="274" t="s">
        <v>135</v>
      </c>
      <c r="L309" s="279"/>
      <c r="M309" s="280" t="s">
        <v>32</v>
      </c>
      <c r="N309" s="281" t="s">
        <v>49</v>
      </c>
      <c r="O309" s="88"/>
      <c r="P309" s="217">
        <f>O309*H309</f>
        <v>0</v>
      </c>
      <c r="Q309" s="217">
        <v>0.00092</v>
      </c>
      <c r="R309" s="217">
        <f>Q309*H309</f>
        <v>0.00368</v>
      </c>
      <c r="S309" s="217">
        <v>0</v>
      </c>
      <c r="T309" s="218">
        <f>S309*H309</f>
        <v>0</v>
      </c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R309" s="219" t="s">
        <v>356</v>
      </c>
      <c r="AT309" s="219" t="s">
        <v>401</v>
      </c>
      <c r="AU309" s="219" t="s">
        <v>137</v>
      </c>
      <c r="AY309" s="20" t="s">
        <v>128</v>
      </c>
      <c r="BE309" s="220">
        <f>IF(N309="základní",J309,0)</f>
        <v>0</v>
      </c>
      <c r="BF309" s="220">
        <f>IF(N309="snížená",J309,0)</f>
        <v>0</v>
      </c>
      <c r="BG309" s="220">
        <f>IF(N309="zákl. přenesená",J309,0)</f>
        <v>0</v>
      </c>
      <c r="BH309" s="220">
        <f>IF(N309="sníž. přenesená",J309,0)</f>
        <v>0</v>
      </c>
      <c r="BI309" s="220">
        <f>IF(N309="nulová",J309,0)</f>
        <v>0</v>
      </c>
      <c r="BJ309" s="20" t="s">
        <v>137</v>
      </c>
      <c r="BK309" s="220">
        <f>ROUND(I309*H309,2)</f>
        <v>0</v>
      </c>
      <c r="BL309" s="20" t="s">
        <v>246</v>
      </c>
      <c r="BM309" s="219" t="s">
        <v>630</v>
      </c>
    </row>
    <row r="310" spans="1:47" s="2" customFormat="1" ht="12">
      <c r="A310" s="42"/>
      <c r="B310" s="43"/>
      <c r="C310" s="44"/>
      <c r="D310" s="221" t="s">
        <v>139</v>
      </c>
      <c r="E310" s="44"/>
      <c r="F310" s="222" t="s">
        <v>629</v>
      </c>
      <c r="G310" s="44"/>
      <c r="H310" s="44"/>
      <c r="I310" s="223"/>
      <c r="J310" s="44"/>
      <c r="K310" s="44"/>
      <c r="L310" s="48"/>
      <c r="M310" s="224"/>
      <c r="N310" s="225"/>
      <c r="O310" s="88"/>
      <c r="P310" s="88"/>
      <c r="Q310" s="88"/>
      <c r="R310" s="88"/>
      <c r="S310" s="88"/>
      <c r="T310" s="89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T310" s="20" t="s">
        <v>139</v>
      </c>
      <c r="AU310" s="20" t="s">
        <v>137</v>
      </c>
    </row>
    <row r="311" spans="1:65" s="2" customFormat="1" ht="16.5" customHeight="1">
      <c r="A311" s="42"/>
      <c r="B311" s="43"/>
      <c r="C311" s="208" t="s">
        <v>370</v>
      </c>
      <c r="D311" s="208" t="s">
        <v>131</v>
      </c>
      <c r="E311" s="209" t="s">
        <v>631</v>
      </c>
      <c r="F311" s="210" t="s">
        <v>632</v>
      </c>
      <c r="G311" s="211" t="s">
        <v>385</v>
      </c>
      <c r="H311" s="271"/>
      <c r="I311" s="213"/>
      <c r="J311" s="214">
        <f>ROUND(I311*H311,2)</f>
        <v>0</v>
      </c>
      <c r="K311" s="210" t="s">
        <v>135</v>
      </c>
      <c r="L311" s="48"/>
      <c r="M311" s="215" t="s">
        <v>32</v>
      </c>
      <c r="N311" s="216" t="s">
        <v>49</v>
      </c>
      <c r="O311" s="88"/>
      <c r="P311" s="217">
        <f>O311*H311</f>
        <v>0</v>
      </c>
      <c r="Q311" s="217">
        <v>0</v>
      </c>
      <c r="R311" s="217">
        <f>Q311*H311</f>
        <v>0</v>
      </c>
      <c r="S311" s="217">
        <v>0</v>
      </c>
      <c r="T311" s="218">
        <f>S311*H311</f>
        <v>0</v>
      </c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R311" s="219" t="s">
        <v>246</v>
      </c>
      <c r="AT311" s="219" t="s">
        <v>131</v>
      </c>
      <c r="AU311" s="219" t="s">
        <v>137</v>
      </c>
      <c r="AY311" s="20" t="s">
        <v>128</v>
      </c>
      <c r="BE311" s="220">
        <f>IF(N311="základní",J311,0)</f>
        <v>0</v>
      </c>
      <c r="BF311" s="220">
        <f>IF(N311="snížená",J311,0)</f>
        <v>0</v>
      </c>
      <c r="BG311" s="220">
        <f>IF(N311="zákl. přenesená",J311,0)</f>
        <v>0</v>
      </c>
      <c r="BH311" s="220">
        <f>IF(N311="sníž. přenesená",J311,0)</f>
        <v>0</v>
      </c>
      <c r="BI311" s="220">
        <f>IF(N311="nulová",J311,0)</f>
        <v>0</v>
      </c>
      <c r="BJ311" s="20" t="s">
        <v>137</v>
      </c>
      <c r="BK311" s="220">
        <f>ROUND(I311*H311,2)</f>
        <v>0</v>
      </c>
      <c r="BL311" s="20" t="s">
        <v>246</v>
      </c>
      <c r="BM311" s="219" t="s">
        <v>633</v>
      </c>
    </row>
    <row r="312" spans="1:47" s="2" customFormat="1" ht="12">
      <c r="A312" s="42"/>
      <c r="B312" s="43"/>
      <c r="C312" s="44"/>
      <c r="D312" s="221" t="s">
        <v>139</v>
      </c>
      <c r="E312" s="44"/>
      <c r="F312" s="222" t="s">
        <v>634</v>
      </c>
      <c r="G312" s="44"/>
      <c r="H312" s="44"/>
      <c r="I312" s="223"/>
      <c r="J312" s="44"/>
      <c r="K312" s="44"/>
      <c r="L312" s="48"/>
      <c r="M312" s="224"/>
      <c r="N312" s="225"/>
      <c r="O312" s="88"/>
      <c r="P312" s="88"/>
      <c r="Q312" s="88"/>
      <c r="R312" s="88"/>
      <c r="S312" s="88"/>
      <c r="T312" s="89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T312" s="20" t="s">
        <v>139</v>
      </c>
      <c r="AU312" s="20" t="s">
        <v>137</v>
      </c>
    </row>
    <row r="313" spans="1:47" s="2" customFormat="1" ht="12">
      <c r="A313" s="42"/>
      <c r="B313" s="43"/>
      <c r="C313" s="44"/>
      <c r="D313" s="226" t="s">
        <v>141</v>
      </c>
      <c r="E313" s="44"/>
      <c r="F313" s="227" t="s">
        <v>635</v>
      </c>
      <c r="G313" s="44"/>
      <c r="H313" s="44"/>
      <c r="I313" s="223"/>
      <c r="J313" s="44"/>
      <c r="K313" s="44"/>
      <c r="L313" s="48"/>
      <c r="M313" s="224"/>
      <c r="N313" s="225"/>
      <c r="O313" s="88"/>
      <c r="P313" s="88"/>
      <c r="Q313" s="88"/>
      <c r="R313" s="88"/>
      <c r="S313" s="88"/>
      <c r="T313" s="89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T313" s="20" t="s">
        <v>141</v>
      </c>
      <c r="AU313" s="20" t="s">
        <v>137</v>
      </c>
    </row>
    <row r="314" spans="1:63" s="12" customFormat="1" ht="22.8" customHeight="1">
      <c r="A314" s="12"/>
      <c r="B314" s="192"/>
      <c r="C314" s="193"/>
      <c r="D314" s="194" t="s">
        <v>76</v>
      </c>
      <c r="E314" s="206" t="s">
        <v>354</v>
      </c>
      <c r="F314" s="206" t="s">
        <v>355</v>
      </c>
      <c r="G314" s="193"/>
      <c r="H314" s="193"/>
      <c r="I314" s="196"/>
      <c r="J314" s="207">
        <f>BK314</f>
        <v>0</v>
      </c>
      <c r="K314" s="193"/>
      <c r="L314" s="198"/>
      <c r="M314" s="199"/>
      <c r="N314" s="200"/>
      <c r="O314" s="200"/>
      <c r="P314" s="201">
        <f>SUM(P315:P338)</f>
        <v>0</v>
      </c>
      <c r="Q314" s="200"/>
      <c r="R314" s="201">
        <f>SUM(R315:R338)</f>
        <v>0.2603566778</v>
      </c>
      <c r="S314" s="200"/>
      <c r="T314" s="202">
        <f>SUM(T315:T338)</f>
        <v>0.183527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03" t="s">
        <v>137</v>
      </c>
      <c r="AT314" s="204" t="s">
        <v>76</v>
      </c>
      <c r="AU314" s="204" t="s">
        <v>85</v>
      </c>
      <c r="AY314" s="203" t="s">
        <v>128</v>
      </c>
      <c r="BK314" s="205">
        <f>SUM(BK315:BK338)</f>
        <v>0</v>
      </c>
    </row>
    <row r="315" spans="1:65" s="2" customFormat="1" ht="16.5" customHeight="1">
      <c r="A315" s="42"/>
      <c r="B315" s="43"/>
      <c r="C315" s="208" t="s">
        <v>376</v>
      </c>
      <c r="D315" s="208" t="s">
        <v>131</v>
      </c>
      <c r="E315" s="209" t="s">
        <v>357</v>
      </c>
      <c r="F315" s="210" t="s">
        <v>358</v>
      </c>
      <c r="G315" s="211" t="s">
        <v>175</v>
      </c>
      <c r="H315" s="212">
        <v>14.4</v>
      </c>
      <c r="I315" s="213"/>
      <c r="J315" s="214">
        <f>ROUND(I315*H315,2)</f>
        <v>0</v>
      </c>
      <c r="K315" s="210" t="s">
        <v>135</v>
      </c>
      <c r="L315" s="48"/>
      <c r="M315" s="215" t="s">
        <v>32</v>
      </c>
      <c r="N315" s="216" t="s">
        <v>49</v>
      </c>
      <c r="O315" s="88"/>
      <c r="P315" s="217">
        <f>O315*H315</f>
        <v>0</v>
      </c>
      <c r="Q315" s="217">
        <v>0</v>
      </c>
      <c r="R315" s="217">
        <f>Q315*H315</f>
        <v>0</v>
      </c>
      <c r="S315" s="217">
        <v>0.00167</v>
      </c>
      <c r="T315" s="218">
        <f>S315*H315</f>
        <v>0.024048</v>
      </c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R315" s="219" t="s">
        <v>246</v>
      </c>
      <c r="AT315" s="219" t="s">
        <v>131</v>
      </c>
      <c r="AU315" s="219" t="s">
        <v>137</v>
      </c>
      <c r="AY315" s="20" t="s">
        <v>128</v>
      </c>
      <c r="BE315" s="220">
        <f>IF(N315="základní",J315,0)</f>
        <v>0</v>
      </c>
      <c r="BF315" s="220">
        <f>IF(N315="snížená",J315,0)</f>
        <v>0</v>
      </c>
      <c r="BG315" s="220">
        <f>IF(N315="zákl. přenesená",J315,0)</f>
        <v>0</v>
      </c>
      <c r="BH315" s="220">
        <f>IF(N315="sníž. přenesená",J315,0)</f>
        <v>0</v>
      </c>
      <c r="BI315" s="220">
        <f>IF(N315="nulová",J315,0)</f>
        <v>0</v>
      </c>
      <c r="BJ315" s="20" t="s">
        <v>137</v>
      </c>
      <c r="BK315" s="220">
        <f>ROUND(I315*H315,2)</f>
        <v>0</v>
      </c>
      <c r="BL315" s="20" t="s">
        <v>246</v>
      </c>
      <c r="BM315" s="219" t="s">
        <v>636</v>
      </c>
    </row>
    <row r="316" spans="1:47" s="2" customFormat="1" ht="12">
      <c r="A316" s="42"/>
      <c r="B316" s="43"/>
      <c r="C316" s="44"/>
      <c r="D316" s="221" t="s">
        <v>139</v>
      </c>
      <c r="E316" s="44"/>
      <c r="F316" s="222" t="s">
        <v>360</v>
      </c>
      <c r="G316" s="44"/>
      <c r="H316" s="44"/>
      <c r="I316" s="223"/>
      <c r="J316" s="44"/>
      <c r="K316" s="44"/>
      <c r="L316" s="48"/>
      <c r="M316" s="224"/>
      <c r="N316" s="225"/>
      <c r="O316" s="88"/>
      <c r="P316" s="88"/>
      <c r="Q316" s="88"/>
      <c r="R316" s="88"/>
      <c r="S316" s="88"/>
      <c r="T316" s="89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T316" s="20" t="s">
        <v>139</v>
      </c>
      <c r="AU316" s="20" t="s">
        <v>137</v>
      </c>
    </row>
    <row r="317" spans="1:47" s="2" customFormat="1" ht="12">
      <c r="A317" s="42"/>
      <c r="B317" s="43"/>
      <c r="C317" s="44"/>
      <c r="D317" s="226" t="s">
        <v>141</v>
      </c>
      <c r="E317" s="44"/>
      <c r="F317" s="227" t="s">
        <v>361</v>
      </c>
      <c r="G317" s="44"/>
      <c r="H317" s="44"/>
      <c r="I317" s="223"/>
      <c r="J317" s="44"/>
      <c r="K317" s="44"/>
      <c r="L317" s="48"/>
      <c r="M317" s="224"/>
      <c r="N317" s="225"/>
      <c r="O317" s="88"/>
      <c r="P317" s="88"/>
      <c r="Q317" s="88"/>
      <c r="R317" s="88"/>
      <c r="S317" s="88"/>
      <c r="T317" s="89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T317" s="20" t="s">
        <v>141</v>
      </c>
      <c r="AU317" s="20" t="s">
        <v>137</v>
      </c>
    </row>
    <row r="318" spans="1:51" s="13" customFormat="1" ht="12">
      <c r="A318" s="13"/>
      <c r="B318" s="228"/>
      <c r="C318" s="229"/>
      <c r="D318" s="221" t="s">
        <v>143</v>
      </c>
      <c r="E318" s="230" t="s">
        <v>32</v>
      </c>
      <c r="F318" s="231" t="s">
        <v>637</v>
      </c>
      <c r="G318" s="229"/>
      <c r="H318" s="232">
        <v>14.4</v>
      </c>
      <c r="I318" s="233"/>
      <c r="J318" s="229"/>
      <c r="K318" s="229"/>
      <c r="L318" s="234"/>
      <c r="M318" s="235"/>
      <c r="N318" s="236"/>
      <c r="O318" s="236"/>
      <c r="P318" s="236"/>
      <c r="Q318" s="236"/>
      <c r="R318" s="236"/>
      <c r="S318" s="236"/>
      <c r="T318" s="23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8" t="s">
        <v>143</v>
      </c>
      <c r="AU318" s="238" t="s">
        <v>137</v>
      </c>
      <c r="AV318" s="13" t="s">
        <v>137</v>
      </c>
      <c r="AW318" s="13" t="s">
        <v>39</v>
      </c>
      <c r="AX318" s="13" t="s">
        <v>85</v>
      </c>
      <c r="AY318" s="238" t="s">
        <v>128</v>
      </c>
    </row>
    <row r="319" spans="1:65" s="2" customFormat="1" ht="16.5" customHeight="1">
      <c r="A319" s="42"/>
      <c r="B319" s="43"/>
      <c r="C319" s="208" t="s">
        <v>382</v>
      </c>
      <c r="D319" s="208" t="s">
        <v>131</v>
      </c>
      <c r="E319" s="209" t="s">
        <v>364</v>
      </c>
      <c r="F319" s="210" t="s">
        <v>365</v>
      </c>
      <c r="G319" s="211" t="s">
        <v>175</v>
      </c>
      <c r="H319" s="212">
        <v>48.9</v>
      </c>
      <c r="I319" s="213"/>
      <c r="J319" s="214">
        <f>ROUND(I319*H319,2)</f>
        <v>0</v>
      </c>
      <c r="K319" s="210" t="s">
        <v>135</v>
      </c>
      <c r="L319" s="48"/>
      <c r="M319" s="215" t="s">
        <v>32</v>
      </c>
      <c r="N319" s="216" t="s">
        <v>49</v>
      </c>
      <c r="O319" s="88"/>
      <c r="P319" s="217">
        <f>O319*H319</f>
        <v>0</v>
      </c>
      <c r="Q319" s="217">
        <v>0</v>
      </c>
      <c r="R319" s="217">
        <f>Q319*H319</f>
        <v>0</v>
      </c>
      <c r="S319" s="217">
        <v>0.00223</v>
      </c>
      <c r="T319" s="218">
        <f>S319*H319</f>
        <v>0.109047</v>
      </c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R319" s="219" t="s">
        <v>246</v>
      </c>
      <c r="AT319" s="219" t="s">
        <v>131</v>
      </c>
      <c r="AU319" s="219" t="s">
        <v>137</v>
      </c>
      <c r="AY319" s="20" t="s">
        <v>128</v>
      </c>
      <c r="BE319" s="220">
        <f>IF(N319="základní",J319,0)</f>
        <v>0</v>
      </c>
      <c r="BF319" s="220">
        <f>IF(N319="snížená",J319,0)</f>
        <v>0</v>
      </c>
      <c r="BG319" s="220">
        <f>IF(N319="zákl. přenesená",J319,0)</f>
        <v>0</v>
      </c>
      <c r="BH319" s="220">
        <f>IF(N319="sníž. přenesená",J319,0)</f>
        <v>0</v>
      </c>
      <c r="BI319" s="220">
        <f>IF(N319="nulová",J319,0)</f>
        <v>0</v>
      </c>
      <c r="BJ319" s="20" t="s">
        <v>137</v>
      </c>
      <c r="BK319" s="220">
        <f>ROUND(I319*H319,2)</f>
        <v>0</v>
      </c>
      <c r="BL319" s="20" t="s">
        <v>246</v>
      </c>
      <c r="BM319" s="219" t="s">
        <v>638</v>
      </c>
    </row>
    <row r="320" spans="1:47" s="2" customFormat="1" ht="12">
      <c r="A320" s="42"/>
      <c r="B320" s="43"/>
      <c r="C320" s="44"/>
      <c r="D320" s="221" t="s">
        <v>139</v>
      </c>
      <c r="E320" s="44"/>
      <c r="F320" s="222" t="s">
        <v>367</v>
      </c>
      <c r="G320" s="44"/>
      <c r="H320" s="44"/>
      <c r="I320" s="223"/>
      <c r="J320" s="44"/>
      <c r="K320" s="44"/>
      <c r="L320" s="48"/>
      <c r="M320" s="224"/>
      <c r="N320" s="225"/>
      <c r="O320" s="88"/>
      <c r="P320" s="88"/>
      <c r="Q320" s="88"/>
      <c r="R320" s="88"/>
      <c r="S320" s="88"/>
      <c r="T320" s="89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T320" s="20" t="s">
        <v>139</v>
      </c>
      <c r="AU320" s="20" t="s">
        <v>137</v>
      </c>
    </row>
    <row r="321" spans="1:47" s="2" customFormat="1" ht="12">
      <c r="A321" s="42"/>
      <c r="B321" s="43"/>
      <c r="C321" s="44"/>
      <c r="D321" s="226" t="s">
        <v>141</v>
      </c>
      <c r="E321" s="44"/>
      <c r="F321" s="227" t="s">
        <v>368</v>
      </c>
      <c r="G321" s="44"/>
      <c r="H321" s="44"/>
      <c r="I321" s="223"/>
      <c r="J321" s="44"/>
      <c r="K321" s="44"/>
      <c r="L321" s="48"/>
      <c r="M321" s="224"/>
      <c r="N321" s="225"/>
      <c r="O321" s="88"/>
      <c r="P321" s="88"/>
      <c r="Q321" s="88"/>
      <c r="R321" s="88"/>
      <c r="S321" s="88"/>
      <c r="T321" s="89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T321" s="20" t="s">
        <v>141</v>
      </c>
      <c r="AU321" s="20" t="s">
        <v>137</v>
      </c>
    </row>
    <row r="322" spans="1:51" s="13" customFormat="1" ht="12">
      <c r="A322" s="13"/>
      <c r="B322" s="228"/>
      <c r="C322" s="229"/>
      <c r="D322" s="221" t="s">
        <v>143</v>
      </c>
      <c r="E322" s="230" t="s">
        <v>32</v>
      </c>
      <c r="F322" s="231" t="s">
        <v>639</v>
      </c>
      <c r="G322" s="229"/>
      <c r="H322" s="232">
        <v>48.9</v>
      </c>
      <c r="I322" s="233"/>
      <c r="J322" s="229"/>
      <c r="K322" s="229"/>
      <c r="L322" s="234"/>
      <c r="M322" s="235"/>
      <c r="N322" s="236"/>
      <c r="O322" s="236"/>
      <c r="P322" s="236"/>
      <c r="Q322" s="236"/>
      <c r="R322" s="236"/>
      <c r="S322" s="236"/>
      <c r="T322" s="23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8" t="s">
        <v>143</v>
      </c>
      <c r="AU322" s="238" t="s">
        <v>137</v>
      </c>
      <c r="AV322" s="13" t="s">
        <v>137</v>
      </c>
      <c r="AW322" s="13" t="s">
        <v>39</v>
      </c>
      <c r="AX322" s="13" t="s">
        <v>85</v>
      </c>
      <c r="AY322" s="238" t="s">
        <v>128</v>
      </c>
    </row>
    <row r="323" spans="1:65" s="2" customFormat="1" ht="16.5" customHeight="1">
      <c r="A323" s="42"/>
      <c r="B323" s="43"/>
      <c r="C323" s="208" t="s">
        <v>391</v>
      </c>
      <c r="D323" s="208" t="s">
        <v>131</v>
      </c>
      <c r="E323" s="209" t="s">
        <v>640</v>
      </c>
      <c r="F323" s="210" t="s">
        <v>641</v>
      </c>
      <c r="G323" s="211" t="s">
        <v>175</v>
      </c>
      <c r="H323" s="212">
        <v>12.8</v>
      </c>
      <c r="I323" s="213"/>
      <c r="J323" s="214">
        <f>ROUND(I323*H323,2)</f>
        <v>0</v>
      </c>
      <c r="K323" s="210" t="s">
        <v>135</v>
      </c>
      <c r="L323" s="48"/>
      <c r="M323" s="215" t="s">
        <v>32</v>
      </c>
      <c r="N323" s="216" t="s">
        <v>49</v>
      </c>
      <c r="O323" s="88"/>
      <c r="P323" s="217">
        <f>O323*H323</f>
        <v>0</v>
      </c>
      <c r="Q323" s="217">
        <v>0</v>
      </c>
      <c r="R323" s="217">
        <f>Q323*H323</f>
        <v>0</v>
      </c>
      <c r="S323" s="217">
        <v>0.00394</v>
      </c>
      <c r="T323" s="218">
        <f>S323*H323</f>
        <v>0.050432000000000005</v>
      </c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R323" s="219" t="s">
        <v>246</v>
      </c>
      <c r="AT323" s="219" t="s">
        <v>131</v>
      </c>
      <c r="AU323" s="219" t="s">
        <v>137</v>
      </c>
      <c r="AY323" s="20" t="s">
        <v>128</v>
      </c>
      <c r="BE323" s="220">
        <f>IF(N323="základní",J323,0)</f>
        <v>0</v>
      </c>
      <c r="BF323" s="220">
        <f>IF(N323="snížená",J323,0)</f>
        <v>0</v>
      </c>
      <c r="BG323" s="220">
        <f>IF(N323="zákl. přenesená",J323,0)</f>
        <v>0</v>
      </c>
      <c r="BH323" s="220">
        <f>IF(N323="sníž. přenesená",J323,0)</f>
        <v>0</v>
      </c>
      <c r="BI323" s="220">
        <f>IF(N323="nulová",J323,0)</f>
        <v>0</v>
      </c>
      <c r="BJ323" s="20" t="s">
        <v>137</v>
      </c>
      <c r="BK323" s="220">
        <f>ROUND(I323*H323,2)</f>
        <v>0</v>
      </c>
      <c r="BL323" s="20" t="s">
        <v>246</v>
      </c>
      <c r="BM323" s="219" t="s">
        <v>642</v>
      </c>
    </row>
    <row r="324" spans="1:47" s="2" customFormat="1" ht="12">
      <c r="A324" s="42"/>
      <c r="B324" s="43"/>
      <c r="C324" s="44"/>
      <c r="D324" s="221" t="s">
        <v>139</v>
      </c>
      <c r="E324" s="44"/>
      <c r="F324" s="222" t="s">
        <v>643</v>
      </c>
      <c r="G324" s="44"/>
      <c r="H324" s="44"/>
      <c r="I324" s="223"/>
      <c r="J324" s="44"/>
      <c r="K324" s="44"/>
      <c r="L324" s="48"/>
      <c r="M324" s="224"/>
      <c r="N324" s="225"/>
      <c r="O324" s="88"/>
      <c r="P324" s="88"/>
      <c r="Q324" s="88"/>
      <c r="R324" s="88"/>
      <c r="S324" s="88"/>
      <c r="T324" s="89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T324" s="20" t="s">
        <v>139</v>
      </c>
      <c r="AU324" s="20" t="s">
        <v>137</v>
      </c>
    </row>
    <row r="325" spans="1:47" s="2" customFormat="1" ht="12">
      <c r="A325" s="42"/>
      <c r="B325" s="43"/>
      <c r="C325" s="44"/>
      <c r="D325" s="226" t="s">
        <v>141</v>
      </c>
      <c r="E325" s="44"/>
      <c r="F325" s="227" t="s">
        <v>644</v>
      </c>
      <c r="G325" s="44"/>
      <c r="H325" s="44"/>
      <c r="I325" s="223"/>
      <c r="J325" s="44"/>
      <c r="K325" s="44"/>
      <c r="L325" s="48"/>
      <c r="M325" s="224"/>
      <c r="N325" s="225"/>
      <c r="O325" s="88"/>
      <c r="P325" s="88"/>
      <c r="Q325" s="88"/>
      <c r="R325" s="88"/>
      <c r="S325" s="88"/>
      <c r="T325" s="89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T325" s="20" t="s">
        <v>141</v>
      </c>
      <c r="AU325" s="20" t="s">
        <v>137</v>
      </c>
    </row>
    <row r="326" spans="1:51" s="13" customFormat="1" ht="12">
      <c r="A326" s="13"/>
      <c r="B326" s="228"/>
      <c r="C326" s="229"/>
      <c r="D326" s="221" t="s">
        <v>143</v>
      </c>
      <c r="E326" s="230" t="s">
        <v>32</v>
      </c>
      <c r="F326" s="231" t="s">
        <v>645</v>
      </c>
      <c r="G326" s="229"/>
      <c r="H326" s="232">
        <v>12.8</v>
      </c>
      <c r="I326" s="233"/>
      <c r="J326" s="229"/>
      <c r="K326" s="229"/>
      <c r="L326" s="234"/>
      <c r="M326" s="235"/>
      <c r="N326" s="236"/>
      <c r="O326" s="236"/>
      <c r="P326" s="236"/>
      <c r="Q326" s="236"/>
      <c r="R326" s="236"/>
      <c r="S326" s="236"/>
      <c r="T326" s="237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8" t="s">
        <v>143</v>
      </c>
      <c r="AU326" s="238" t="s">
        <v>137</v>
      </c>
      <c r="AV326" s="13" t="s">
        <v>137</v>
      </c>
      <c r="AW326" s="13" t="s">
        <v>39</v>
      </c>
      <c r="AX326" s="13" t="s">
        <v>85</v>
      </c>
      <c r="AY326" s="238" t="s">
        <v>128</v>
      </c>
    </row>
    <row r="327" spans="1:65" s="2" customFormat="1" ht="16.5" customHeight="1">
      <c r="A327" s="42"/>
      <c r="B327" s="43"/>
      <c r="C327" s="208" t="s">
        <v>400</v>
      </c>
      <c r="D327" s="208" t="s">
        <v>131</v>
      </c>
      <c r="E327" s="209" t="s">
        <v>646</v>
      </c>
      <c r="F327" s="210" t="s">
        <v>647</v>
      </c>
      <c r="G327" s="211" t="s">
        <v>175</v>
      </c>
      <c r="H327" s="212">
        <v>14.4</v>
      </c>
      <c r="I327" s="213"/>
      <c r="J327" s="214">
        <f>ROUND(I327*H327,2)</f>
        <v>0</v>
      </c>
      <c r="K327" s="210" t="s">
        <v>135</v>
      </c>
      <c r="L327" s="48"/>
      <c r="M327" s="215" t="s">
        <v>32</v>
      </c>
      <c r="N327" s="216" t="s">
        <v>49</v>
      </c>
      <c r="O327" s="88"/>
      <c r="P327" s="217">
        <f>O327*H327</f>
        <v>0</v>
      </c>
      <c r="Q327" s="217">
        <v>0.004285216</v>
      </c>
      <c r="R327" s="217">
        <f>Q327*H327</f>
        <v>0.061707110399999994</v>
      </c>
      <c r="S327" s="217">
        <v>0</v>
      </c>
      <c r="T327" s="218">
        <f>S327*H327</f>
        <v>0</v>
      </c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R327" s="219" t="s">
        <v>246</v>
      </c>
      <c r="AT327" s="219" t="s">
        <v>131</v>
      </c>
      <c r="AU327" s="219" t="s">
        <v>137</v>
      </c>
      <c r="AY327" s="20" t="s">
        <v>128</v>
      </c>
      <c r="BE327" s="220">
        <f>IF(N327="základní",J327,0)</f>
        <v>0</v>
      </c>
      <c r="BF327" s="220">
        <f>IF(N327="snížená",J327,0)</f>
        <v>0</v>
      </c>
      <c r="BG327" s="220">
        <f>IF(N327="zákl. přenesená",J327,0)</f>
        <v>0</v>
      </c>
      <c r="BH327" s="220">
        <f>IF(N327="sníž. přenesená",J327,0)</f>
        <v>0</v>
      </c>
      <c r="BI327" s="220">
        <f>IF(N327="nulová",J327,0)</f>
        <v>0</v>
      </c>
      <c r="BJ327" s="20" t="s">
        <v>137</v>
      </c>
      <c r="BK327" s="220">
        <f>ROUND(I327*H327,2)</f>
        <v>0</v>
      </c>
      <c r="BL327" s="20" t="s">
        <v>246</v>
      </c>
      <c r="BM327" s="219" t="s">
        <v>648</v>
      </c>
    </row>
    <row r="328" spans="1:47" s="2" customFormat="1" ht="12">
      <c r="A328" s="42"/>
      <c r="B328" s="43"/>
      <c r="C328" s="44"/>
      <c r="D328" s="221" t="s">
        <v>139</v>
      </c>
      <c r="E328" s="44"/>
      <c r="F328" s="222" t="s">
        <v>649</v>
      </c>
      <c r="G328" s="44"/>
      <c r="H328" s="44"/>
      <c r="I328" s="223"/>
      <c r="J328" s="44"/>
      <c r="K328" s="44"/>
      <c r="L328" s="48"/>
      <c r="M328" s="224"/>
      <c r="N328" s="225"/>
      <c r="O328" s="88"/>
      <c r="P328" s="88"/>
      <c r="Q328" s="88"/>
      <c r="R328" s="88"/>
      <c r="S328" s="88"/>
      <c r="T328" s="89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T328" s="20" t="s">
        <v>139</v>
      </c>
      <c r="AU328" s="20" t="s">
        <v>137</v>
      </c>
    </row>
    <row r="329" spans="1:47" s="2" customFormat="1" ht="12">
      <c r="A329" s="42"/>
      <c r="B329" s="43"/>
      <c r="C329" s="44"/>
      <c r="D329" s="226" t="s">
        <v>141</v>
      </c>
      <c r="E329" s="44"/>
      <c r="F329" s="227" t="s">
        <v>650</v>
      </c>
      <c r="G329" s="44"/>
      <c r="H329" s="44"/>
      <c r="I329" s="223"/>
      <c r="J329" s="44"/>
      <c r="K329" s="44"/>
      <c r="L329" s="48"/>
      <c r="M329" s="224"/>
      <c r="N329" s="225"/>
      <c r="O329" s="88"/>
      <c r="P329" s="88"/>
      <c r="Q329" s="88"/>
      <c r="R329" s="88"/>
      <c r="S329" s="88"/>
      <c r="T329" s="89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T329" s="20" t="s">
        <v>141</v>
      </c>
      <c r="AU329" s="20" t="s">
        <v>137</v>
      </c>
    </row>
    <row r="330" spans="1:65" s="2" customFormat="1" ht="16.5" customHeight="1">
      <c r="A330" s="42"/>
      <c r="B330" s="43"/>
      <c r="C330" s="208" t="s">
        <v>405</v>
      </c>
      <c r="D330" s="208" t="s">
        <v>131</v>
      </c>
      <c r="E330" s="209" t="s">
        <v>651</v>
      </c>
      <c r="F330" s="210" t="s">
        <v>652</v>
      </c>
      <c r="G330" s="211" t="s">
        <v>175</v>
      </c>
      <c r="H330" s="212">
        <v>48.9</v>
      </c>
      <c r="I330" s="213"/>
      <c r="J330" s="214">
        <f>ROUND(I330*H330,2)</f>
        <v>0</v>
      </c>
      <c r="K330" s="210" t="s">
        <v>135</v>
      </c>
      <c r="L330" s="48"/>
      <c r="M330" s="215" t="s">
        <v>32</v>
      </c>
      <c r="N330" s="216" t="s">
        <v>49</v>
      </c>
      <c r="O330" s="88"/>
      <c r="P330" s="217">
        <f>O330*H330</f>
        <v>0</v>
      </c>
      <c r="Q330" s="217">
        <v>0.003511466</v>
      </c>
      <c r="R330" s="217">
        <f>Q330*H330</f>
        <v>0.1717106874</v>
      </c>
      <c r="S330" s="217">
        <v>0</v>
      </c>
      <c r="T330" s="218">
        <f>S330*H330</f>
        <v>0</v>
      </c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R330" s="219" t="s">
        <v>246</v>
      </c>
      <c r="AT330" s="219" t="s">
        <v>131</v>
      </c>
      <c r="AU330" s="219" t="s">
        <v>137</v>
      </c>
      <c r="AY330" s="20" t="s">
        <v>128</v>
      </c>
      <c r="BE330" s="220">
        <f>IF(N330="základní",J330,0)</f>
        <v>0</v>
      </c>
      <c r="BF330" s="220">
        <f>IF(N330="snížená",J330,0)</f>
        <v>0</v>
      </c>
      <c r="BG330" s="220">
        <f>IF(N330="zákl. přenesená",J330,0)</f>
        <v>0</v>
      </c>
      <c r="BH330" s="220">
        <f>IF(N330="sníž. přenesená",J330,0)</f>
        <v>0</v>
      </c>
      <c r="BI330" s="220">
        <f>IF(N330="nulová",J330,0)</f>
        <v>0</v>
      </c>
      <c r="BJ330" s="20" t="s">
        <v>137</v>
      </c>
      <c r="BK330" s="220">
        <f>ROUND(I330*H330,2)</f>
        <v>0</v>
      </c>
      <c r="BL330" s="20" t="s">
        <v>246</v>
      </c>
      <c r="BM330" s="219" t="s">
        <v>653</v>
      </c>
    </row>
    <row r="331" spans="1:47" s="2" customFormat="1" ht="12">
      <c r="A331" s="42"/>
      <c r="B331" s="43"/>
      <c r="C331" s="44"/>
      <c r="D331" s="221" t="s">
        <v>139</v>
      </c>
      <c r="E331" s="44"/>
      <c r="F331" s="222" t="s">
        <v>654</v>
      </c>
      <c r="G331" s="44"/>
      <c r="H331" s="44"/>
      <c r="I331" s="223"/>
      <c r="J331" s="44"/>
      <c r="K331" s="44"/>
      <c r="L331" s="48"/>
      <c r="M331" s="224"/>
      <c r="N331" s="225"/>
      <c r="O331" s="88"/>
      <c r="P331" s="88"/>
      <c r="Q331" s="88"/>
      <c r="R331" s="88"/>
      <c r="S331" s="88"/>
      <c r="T331" s="89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T331" s="20" t="s">
        <v>139</v>
      </c>
      <c r="AU331" s="20" t="s">
        <v>137</v>
      </c>
    </row>
    <row r="332" spans="1:47" s="2" customFormat="1" ht="12">
      <c r="A332" s="42"/>
      <c r="B332" s="43"/>
      <c r="C332" s="44"/>
      <c r="D332" s="226" t="s">
        <v>141</v>
      </c>
      <c r="E332" s="44"/>
      <c r="F332" s="227" t="s">
        <v>655</v>
      </c>
      <c r="G332" s="44"/>
      <c r="H332" s="44"/>
      <c r="I332" s="223"/>
      <c r="J332" s="44"/>
      <c r="K332" s="44"/>
      <c r="L332" s="48"/>
      <c r="M332" s="224"/>
      <c r="N332" s="225"/>
      <c r="O332" s="88"/>
      <c r="P332" s="88"/>
      <c r="Q332" s="88"/>
      <c r="R332" s="88"/>
      <c r="S332" s="88"/>
      <c r="T332" s="89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T332" s="20" t="s">
        <v>141</v>
      </c>
      <c r="AU332" s="20" t="s">
        <v>137</v>
      </c>
    </row>
    <row r="333" spans="1:65" s="2" customFormat="1" ht="16.5" customHeight="1">
      <c r="A333" s="42"/>
      <c r="B333" s="43"/>
      <c r="C333" s="208" t="s">
        <v>410</v>
      </c>
      <c r="D333" s="208" t="s">
        <v>131</v>
      </c>
      <c r="E333" s="209" t="s">
        <v>656</v>
      </c>
      <c r="F333" s="210" t="s">
        <v>657</v>
      </c>
      <c r="G333" s="211" t="s">
        <v>175</v>
      </c>
      <c r="H333" s="212">
        <v>12.8</v>
      </c>
      <c r="I333" s="213"/>
      <c r="J333" s="214">
        <f>ROUND(I333*H333,2)</f>
        <v>0</v>
      </c>
      <c r="K333" s="210" t="s">
        <v>135</v>
      </c>
      <c r="L333" s="48"/>
      <c r="M333" s="215" t="s">
        <v>32</v>
      </c>
      <c r="N333" s="216" t="s">
        <v>49</v>
      </c>
      <c r="O333" s="88"/>
      <c r="P333" s="217">
        <f>O333*H333</f>
        <v>0</v>
      </c>
      <c r="Q333" s="217">
        <v>0.0021046</v>
      </c>
      <c r="R333" s="217">
        <f>Q333*H333</f>
        <v>0.02693888</v>
      </c>
      <c r="S333" s="217">
        <v>0</v>
      </c>
      <c r="T333" s="218">
        <f>S333*H333</f>
        <v>0</v>
      </c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R333" s="219" t="s">
        <v>246</v>
      </c>
      <c r="AT333" s="219" t="s">
        <v>131</v>
      </c>
      <c r="AU333" s="219" t="s">
        <v>137</v>
      </c>
      <c r="AY333" s="20" t="s">
        <v>128</v>
      </c>
      <c r="BE333" s="220">
        <f>IF(N333="základní",J333,0)</f>
        <v>0</v>
      </c>
      <c r="BF333" s="220">
        <f>IF(N333="snížená",J333,0)</f>
        <v>0</v>
      </c>
      <c r="BG333" s="220">
        <f>IF(N333="zákl. přenesená",J333,0)</f>
        <v>0</v>
      </c>
      <c r="BH333" s="220">
        <f>IF(N333="sníž. přenesená",J333,0)</f>
        <v>0</v>
      </c>
      <c r="BI333" s="220">
        <f>IF(N333="nulová",J333,0)</f>
        <v>0</v>
      </c>
      <c r="BJ333" s="20" t="s">
        <v>137</v>
      </c>
      <c r="BK333" s="220">
        <f>ROUND(I333*H333,2)</f>
        <v>0</v>
      </c>
      <c r="BL333" s="20" t="s">
        <v>246</v>
      </c>
      <c r="BM333" s="219" t="s">
        <v>658</v>
      </c>
    </row>
    <row r="334" spans="1:47" s="2" customFormat="1" ht="12">
      <c r="A334" s="42"/>
      <c r="B334" s="43"/>
      <c r="C334" s="44"/>
      <c r="D334" s="221" t="s">
        <v>139</v>
      </c>
      <c r="E334" s="44"/>
      <c r="F334" s="222" t="s">
        <v>659</v>
      </c>
      <c r="G334" s="44"/>
      <c r="H334" s="44"/>
      <c r="I334" s="223"/>
      <c r="J334" s="44"/>
      <c r="K334" s="44"/>
      <c r="L334" s="48"/>
      <c r="M334" s="224"/>
      <c r="N334" s="225"/>
      <c r="O334" s="88"/>
      <c r="P334" s="88"/>
      <c r="Q334" s="88"/>
      <c r="R334" s="88"/>
      <c r="S334" s="88"/>
      <c r="T334" s="89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T334" s="20" t="s">
        <v>139</v>
      </c>
      <c r="AU334" s="20" t="s">
        <v>137</v>
      </c>
    </row>
    <row r="335" spans="1:47" s="2" customFormat="1" ht="12">
      <c r="A335" s="42"/>
      <c r="B335" s="43"/>
      <c r="C335" s="44"/>
      <c r="D335" s="226" t="s">
        <v>141</v>
      </c>
      <c r="E335" s="44"/>
      <c r="F335" s="227" t="s">
        <v>660</v>
      </c>
      <c r="G335" s="44"/>
      <c r="H335" s="44"/>
      <c r="I335" s="223"/>
      <c r="J335" s="44"/>
      <c r="K335" s="44"/>
      <c r="L335" s="48"/>
      <c r="M335" s="224"/>
      <c r="N335" s="225"/>
      <c r="O335" s="88"/>
      <c r="P335" s="88"/>
      <c r="Q335" s="88"/>
      <c r="R335" s="88"/>
      <c r="S335" s="88"/>
      <c r="T335" s="89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T335" s="20" t="s">
        <v>141</v>
      </c>
      <c r="AU335" s="20" t="s">
        <v>137</v>
      </c>
    </row>
    <row r="336" spans="1:65" s="2" customFormat="1" ht="16.5" customHeight="1">
      <c r="A336" s="42"/>
      <c r="B336" s="43"/>
      <c r="C336" s="208" t="s">
        <v>29</v>
      </c>
      <c r="D336" s="208" t="s">
        <v>131</v>
      </c>
      <c r="E336" s="209" t="s">
        <v>383</v>
      </c>
      <c r="F336" s="210" t="s">
        <v>384</v>
      </c>
      <c r="G336" s="211" t="s">
        <v>385</v>
      </c>
      <c r="H336" s="271"/>
      <c r="I336" s="213"/>
      <c r="J336" s="214">
        <f>ROUND(I336*H336,2)</f>
        <v>0</v>
      </c>
      <c r="K336" s="210" t="s">
        <v>135</v>
      </c>
      <c r="L336" s="48"/>
      <c r="M336" s="215" t="s">
        <v>32</v>
      </c>
      <c r="N336" s="216" t="s">
        <v>49</v>
      </c>
      <c r="O336" s="88"/>
      <c r="P336" s="217">
        <f>O336*H336</f>
        <v>0</v>
      </c>
      <c r="Q336" s="217">
        <v>0</v>
      </c>
      <c r="R336" s="217">
        <f>Q336*H336</f>
        <v>0</v>
      </c>
      <c r="S336" s="217">
        <v>0</v>
      </c>
      <c r="T336" s="218">
        <f>S336*H336</f>
        <v>0</v>
      </c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R336" s="219" t="s">
        <v>246</v>
      </c>
      <c r="AT336" s="219" t="s">
        <v>131</v>
      </c>
      <c r="AU336" s="219" t="s">
        <v>137</v>
      </c>
      <c r="AY336" s="20" t="s">
        <v>128</v>
      </c>
      <c r="BE336" s="220">
        <f>IF(N336="základní",J336,0)</f>
        <v>0</v>
      </c>
      <c r="BF336" s="220">
        <f>IF(N336="snížená",J336,0)</f>
        <v>0</v>
      </c>
      <c r="BG336" s="220">
        <f>IF(N336="zákl. přenesená",J336,0)</f>
        <v>0</v>
      </c>
      <c r="BH336" s="220">
        <f>IF(N336="sníž. přenesená",J336,0)</f>
        <v>0</v>
      </c>
      <c r="BI336" s="220">
        <f>IF(N336="nulová",J336,0)</f>
        <v>0</v>
      </c>
      <c r="BJ336" s="20" t="s">
        <v>137</v>
      </c>
      <c r="BK336" s="220">
        <f>ROUND(I336*H336,2)</f>
        <v>0</v>
      </c>
      <c r="BL336" s="20" t="s">
        <v>246</v>
      </c>
      <c r="BM336" s="219" t="s">
        <v>661</v>
      </c>
    </row>
    <row r="337" spans="1:47" s="2" customFormat="1" ht="12">
      <c r="A337" s="42"/>
      <c r="B337" s="43"/>
      <c r="C337" s="44"/>
      <c r="D337" s="221" t="s">
        <v>139</v>
      </c>
      <c r="E337" s="44"/>
      <c r="F337" s="222" t="s">
        <v>387</v>
      </c>
      <c r="G337" s="44"/>
      <c r="H337" s="44"/>
      <c r="I337" s="223"/>
      <c r="J337" s="44"/>
      <c r="K337" s="44"/>
      <c r="L337" s="48"/>
      <c r="M337" s="224"/>
      <c r="N337" s="225"/>
      <c r="O337" s="88"/>
      <c r="P337" s="88"/>
      <c r="Q337" s="88"/>
      <c r="R337" s="88"/>
      <c r="S337" s="88"/>
      <c r="T337" s="89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T337" s="20" t="s">
        <v>139</v>
      </c>
      <c r="AU337" s="20" t="s">
        <v>137</v>
      </c>
    </row>
    <row r="338" spans="1:47" s="2" customFormat="1" ht="12">
      <c r="A338" s="42"/>
      <c r="B338" s="43"/>
      <c r="C338" s="44"/>
      <c r="D338" s="226" t="s">
        <v>141</v>
      </c>
      <c r="E338" s="44"/>
      <c r="F338" s="227" t="s">
        <v>388</v>
      </c>
      <c r="G338" s="44"/>
      <c r="H338" s="44"/>
      <c r="I338" s="223"/>
      <c r="J338" s="44"/>
      <c r="K338" s="44"/>
      <c r="L338" s="48"/>
      <c r="M338" s="224"/>
      <c r="N338" s="225"/>
      <c r="O338" s="88"/>
      <c r="P338" s="88"/>
      <c r="Q338" s="88"/>
      <c r="R338" s="88"/>
      <c r="S338" s="88"/>
      <c r="T338" s="89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T338" s="20" t="s">
        <v>141</v>
      </c>
      <c r="AU338" s="20" t="s">
        <v>137</v>
      </c>
    </row>
    <row r="339" spans="1:63" s="12" customFormat="1" ht="22.8" customHeight="1">
      <c r="A339" s="12"/>
      <c r="B339" s="192"/>
      <c r="C339" s="193"/>
      <c r="D339" s="194" t="s">
        <v>76</v>
      </c>
      <c r="E339" s="206" t="s">
        <v>662</v>
      </c>
      <c r="F339" s="206" t="s">
        <v>663</v>
      </c>
      <c r="G339" s="193"/>
      <c r="H339" s="193"/>
      <c r="I339" s="196"/>
      <c r="J339" s="207">
        <f>BK339</f>
        <v>0</v>
      </c>
      <c r="K339" s="193"/>
      <c r="L339" s="198"/>
      <c r="M339" s="199"/>
      <c r="N339" s="200"/>
      <c r="O339" s="200"/>
      <c r="P339" s="201">
        <f>SUM(P340:P360)</f>
        <v>0</v>
      </c>
      <c r="Q339" s="200"/>
      <c r="R339" s="201">
        <f>SUM(R340:R360)</f>
        <v>0.24219</v>
      </c>
      <c r="S339" s="200"/>
      <c r="T339" s="202">
        <f>SUM(T340:T360)</f>
        <v>2.03364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03" t="s">
        <v>137</v>
      </c>
      <c r="AT339" s="204" t="s">
        <v>76</v>
      </c>
      <c r="AU339" s="204" t="s">
        <v>85</v>
      </c>
      <c r="AY339" s="203" t="s">
        <v>128</v>
      </c>
      <c r="BK339" s="205">
        <f>SUM(BK340:BK360)</f>
        <v>0</v>
      </c>
    </row>
    <row r="340" spans="1:65" s="2" customFormat="1" ht="16.5" customHeight="1">
      <c r="A340" s="42"/>
      <c r="B340" s="43"/>
      <c r="C340" s="208" t="s">
        <v>423</v>
      </c>
      <c r="D340" s="208" t="s">
        <v>131</v>
      </c>
      <c r="E340" s="209" t="s">
        <v>664</v>
      </c>
      <c r="F340" s="210" t="s">
        <v>665</v>
      </c>
      <c r="G340" s="211" t="s">
        <v>134</v>
      </c>
      <c r="H340" s="212">
        <v>27</v>
      </c>
      <c r="I340" s="213"/>
      <c r="J340" s="214">
        <f>ROUND(I340*H340,2)</f>
        <v>0</v>
      </c>
      <c r="K340" s="210" t="s">
        <v>135</v>
      </c>
      <c r="L340" s="48"/>
      <c r="M340" s="215" t="s">
        <v>32</v>
      </c>
      <c r="N340" s="216" t="s">
        <v>49</v>
      </c>
      <c r="O340" s="88"/>
      <c r="P340" s="217">
        <f>O340*H340</f>
        <v>0</v>
      </c>
      <c r="Q340" s="217">
        <v>0.00879</v>
      </c>
      <c r="R340" s="217">
        <f>Q340*H340</f>
        <v>0.23732999999999999</v>
      </c>
      <c r="S340" s="217">
        <v>0</v>
      </c>
      <c r="T340" s="218">
        <f>S340*H340</f>
        <v>0</v>
      </c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R340" s="219" t="s">
        <v>246</v>
      </c>
      <c r="AT340" s="219" t="s">
        <v>131</v>
      </c>
      <c r="AU340" s="219" t="s">
        <v>137</v>
      </c>
      <c r="AY340" s="20" t="s">
        <v>128</v>
      </c>
      <c r="BE340" s="220">
        <f>IF(N340="základní",J340,0)</f>
        <v>0</v>
      </c>
      <c r="BF340" s="220">
        <f>IF(N340="snížená",J340,0)</f>
        <v>0</v>
      </c>
      <c r="BG340" s="220">
        <f>IF(N340="zákl. přenesená",J340,0)</f>
        <v>0</v>
      </c>
      <c r="BH340" s="220">
        <f>IF(N340="sníž. přenesená",J340,0)</f>
        <v>0</v>
      </c>
      <c r="BI340" s="220">
        <f>IF(N340="nulová",J340,0)</f>
        <v>0</v>
      </c>
      <c r="BJ340" s="20" t="s">
        <v>137</v>
      </c>
      <c r="BK340" s="220">
        <f>ROUND(I340*H340,2)</f>
        <v>0</v>
      </c>
      <c r="BL340" s="20" t="s">
        <v>246</v>
      </c>
      <c r="BM340" s="219" t="s">
        <v>666</v>
      </c>
    </row>
    <row r="341" spans="1:47" s="2" customFormat="1" ht="12">
      <c r="A341" s="42"/>
      <c r="B341" s="43"/>
      <c r="C341" s="44"/>
      <c r="D341" s="221" t="s">
        <v>139</v>
      </c>
      <c r="E341" s="44"/>
      <c r="F341" s="222" t="s">
        <v>667</v>
      </c>
      <c r="G341" s="44"/>
      <c r="H341" s="44"/>
      <c r="I341" s="223"/>
      <c r="J341" s="44"/>
      <c r="K341" s="44"/>
      <c r="L341" s="48"/>
      <c r="M341" s="224"/>
      <c r="N341" s="225"/>
      <c r="O341" s="88"/>
      <c r="P341" s="88"/>
      <c r="Q341" s="88"/>
      <c r="R341" s="88"/>
      <c r="S341" s="88"/>
      <c r="T341" s="89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T341" s="20" t="s">
        <v>139</v>
      </c>
      <c r="AU341" s="20" t="s">
        <v>137</v>
      </c>
    </row>
    <row r="342" spans="1:47" s="2" customFormat="1" ht="12">
      <c r="A342" s="42"/>
      <c r="B342" s="43"/>
      <c r="C342" s="44"/>
      <c r="D342" s="226" t="s">
        <v>141</v>
      </c>
      <c r="E342" s="44"/>
      <c r="F342" s="227" t="s">
        <v>668</v>
      </c>
      <c r="G342" s="44"/>
      <c r="H342" s="44"/>
      <c r="I342" s="223"/>
      <c r="J342" s="44"/>
      <c r="K342" s="44"/>
      <c r="L342" s="48"/>
      <c r="M342" s="224"/>
      <c r="N342" s="225"/>
      <c r="O342" s="88"/>
      <c r="P342" s="88"/>
      <c r="Q342" s="88"/>
      <c r="R342" s="88"/>
      <c r="S342" s="88"/>
      <c r="T342" s="89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T342" s="20" t="s">
        <v>141</v>
      </c>
      <c r="AU342" s="20" t="s">
        <v>137</v>
      </c>
    </row>
    <row r="343" spans="1:65" s="2" customFormat="1" ht="16.5" customHeight="1">
      <c r="A343" s="42"/>
      <c r="B343" s="43"/>
      <c r="C343" s="208" t="s">
        <v>429</v>
      </c>
      <c r="D343" s="208" t="s">
        <v>131</v>
      </c>
      <c r="E343" s="209" t="s">
        <v>669</v>
      </c>
      <c r="F343" s="210" t="s">
        <v>670</v>
      </c>
      <c r="G343" s="211" t="s">
        <v>175</v>
      </c>
      <c r="H343" s="212">
        <v>10</v>
      </c>
      <c r="I343" s="213"/>
      <c r="J343" s="214">
        <f>ROUND(I343*H343,2)</f>
        <v>0</v>
      </c>
      <c r="K343" s="210" t="s">
        <v>135</v>
      </c>
      <c r="L343" s="48"/>
      <c r="M343" s="215" t="s">
        <v>32</v>
      </c>
      <c r="N343" s="216" t="s">
        <v>49</v>
      </c>
      <c r="O343" s="88"/>
      <c r="P343" s="217">
        <f>O343*H343</f>
        <v>0</v>
      </c>
      <c r="Q343" s="217">
        <v>1.35E-05</v>
      </c>
      <c r="R343" s="217">
        <f>Q343*H343</f>
        <v>0.000135</v>
      </c>
      <c r="S343" s="217">
        <v>0</v>
      </c>
      <c r="T343" s="218">
        <f>S343*H343</f>
        <v>0</v>
      </c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R343" s="219" t="s">
        <v>246</v>
      </c>
      <c r="AT343" s="219" t="s">
        <v>131</v>
      </c>
      <c r="AU343" s="219" t="s">
        <v>137</v>
      </c>
      <c r="AY343" s="20" t="s">
        <v>128</v>
      </c>
      <c r="BE343" s="220">
        <f>IF(N343="základní",J343,0)</f>
        <v>0</v>
      </c>
      <c r="BF343" s="220">
        <f>IF(N343="snížená",J343,0)</f>
        <v>0</v>
      </c>
      <c r="BG343" s="220">
        <f>IF(N343="zákl. přenesená",J343,0)</f>
        <v>0</v>
      </c>
      <c r="BH343" s="220">
        <f>IF(N343="sníž. přenesená",J343,0)</f>
        <v>0</v>
      </c>
      <c r="BI343" s="220">
        <f>IF(N343="nulová",J343,0)</f>
        <v>0</v>
      </c>
      <c r="BJ343" s="20" t="s">
        <v>137</v>
      </c>
      <c r="BK343" s="220">
        <f>ROUND(I343*H343,2)</f>
        <v>0</v>
      </c>
      <c r="BL343" s="20" t="s">
        <v>246</v>
      </c>
      <c r="BM343" s="219" t="s">
        <v>671</v>
      </c>
    </row>
    <row r="344" spans="1:47" s="2" customFormat="1" ht="12">
      <c r="A344" s="42"/>
      <c r="B344" s="43"/>
      <c r="C344" s="44"/>
      <c r="D344" s="221" t="s">
        <v>139</v>
      </c>
      <c r="E344" s="44"/>
      <c r="F344" s="222" t="s">
        <v>672</v>
      </c>
      <c r="G344" s="44"/>
      <c r="H344" s="44"/>
      <c r="I344" s="223"/>
      <c r="J344" s="44"/>
      <c r="K344" s="44"/>
      <c r="L344" s="48"/>
      <c r="M344" s="224"/>
      <c r="N344" s="225"/>
      <c r="O344" s="88"/>
      <c r="P344" s="88"/>
      <c r="Q344" s="88"/>
      <c r="R344" s="88"/>
      <c r="S344" s="88"/>
      <c r="T344" s="89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T344" s="20" t="s">
        <v>139</v>
      </c>
      <c r="AU344" s="20" t="s">
        <v>137</v>
      </c>
    </row>
    <row r="345" spans="1:47" s="2" customFormat="1" ht="12">
      <c r="A345" s="42"/>
      <c r="B345" s="43"/>
      <c r="C345" s="44"/>
      <c r="D345" s="226" t="s">
        <v>141</v>
      </c>
      <c r="E345" s="44"/>
      <c r="F345" s="227" t="s">
        <v>673</v>
      </c>
      <c r="G345" s="44"/>
      <c r="H345" s="44"/>
      <c r="I345" s="223"/>
      <c r="J345" s="44"/>
      <c r="K345" s="44"/>
      <c r="L345" s="48"/>
      <c r="M345" s="224"/>
      <c r="N345" s="225"/>
      <c r="O345" s="88"/>
      <c r="P345" s="88"/>
      <c r="Q345" s="88"/>
      <c r="R345" s="88"/>
      <c r="S345" s="88"/>
      <c r="T345" s="89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T345" s="20" t="s">
        <v>141</v>
      </c>
      <c r="AU345" s="20" t="s">
        <v>137</v>
      </c>
    </row>
    <row r="346" spans="1:65" s="2" customFormat="1" ht="16.5" customHeight="1">
      <c r="A346" s="42"/>
      <c r="B346" s="43"/>
      <c r="C346" s="208" t="s">
        <v>435</v>
      </c>
      <c r="D346" s="208" t="s">
        <v>131</v>
      </c>
      <c r="E346" s="209" t="s">
        <v>674</v>
      </c>
      <c r="F346" s="210" t="s">
        <v>675</v>
      </c>
      <c r="G346" s="211" t="s">
        <v>134</v>
      </c>
      <c r="H346" s="212">
        <v>27</v>
      </c>
      <c r="I346" s="213"/>
      <c r="J346" s="214">
        <f>ROUND(I346*H346,2)</f>
        <v>0</v>
      </c>
      <c r="K346" s="210" t="s">
        <v>135</v>
      </c>
      <c r="L346" s="48"/>
      <c r="M346" s="215" t="s">
        <v>32</v>
      </c>
      <c r="N346" s="216" t="s">
        <v>49</v>
      </c>
      <c r="O346" s="88"/>
      <c r="P346" s="217">
        <f>O346*H346</f>
        <v>0</v>
      </c>
      <c r="Q346" s="217">
        <v>0</v>
      </c>
      <c r="R346" s="217">
        <f>Q346*H346</f>
        <v>0</v>
      </c>
      <c r="S346" s="217">
        <v>0.07519</v>
      </c>
      <c r="T346" s="218">
        <f>S346*H346</f>
        <v>2.03013</v>
      </c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R346" s="219" t="s">
        <v>246</v>
      </c>
      <c r="AT346" s="219" t="s">
        <v>131</v>
      </c>
      <c r="AU346" s="219" t="s">
        <v>137</v>
      </c>
      <c r="AY346" s="20" t="s">
        <v>128</v>
      </c>
      <c r="BE346" s="220">
        <f>IF(N346="základní",J346,0)</f>
        <v>0</v>
      </c>
      <c r="BF346" s="220">
        <f>IF(N346="snížená",J346,0)</f>
        <v>0</v>
      </c>
      <c r="BG346" s="220">
        <f>IF(N346="zákl. přenesená",J346,0)</f>
        <v>0</v>
      </c>
      <c r="BH346" s="220">
        <f>IF(N346="sníž. přenesená",J346,0)</f>
        <v>0</v>
      </c>
      <c r="BI346" s="220">
        <f>IF(N346="nulová",J346,0)</f>
        <v>0</v>
      </c>
      <c r="BJ346" s="20" t="s">
        <v>137</v>
      </c>
      <c r="BK346" s="220">
        <f>ROUND(I346*H346,2)</f>
        <v>0</v>
      </c>
      <c r="BL346" s="20" t="s">
        <v>246</v>
      </c>
      <c r="BM346" s="219" t="s">
        <v>676</v>
      </c>
    </row>
    <row r="347" spans="1:47" s="2" customFormat="1" ht="12">
      <c r="A347" s="42"/>
      <c r="B347" s="43"/>
      <c r="C347" s="44"/>
      <c r="D347" s="221" t="s">
        <v>139</v>
      </c>
      <c r="E347" s="44"/>
      <c r="F347" s="222" t="s">
        <v>677</v>
      </c>
      <c r="G347" s="44"/>
      <c r="H347" s="44"/>
      <c r="I347" s="223"/>
      <c r="J347" s="44"/>
      <c r="K347" s="44"/>
      <c r="L347" s="48"/>
      <c r="M347" s="224"/>
      <c r="N347" s="225"/>
      <c r="O347" s="88"/>
      <c r="P347" s="88"/>
      <c r="Q347" s="88"/>
      <c r="R347" s="88"/>
      <c r="S347" s="88"/>
      <c r="T347" s="89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T347" s="20" t="s">
        <v>139</v>
      </c>
      <c r="AU347" s="20" t="s">
        <v>137</v>
      </c>
    </row>
    <row r="348" spans="1:47" s="2" customFormat="1" ht="12">
      <c r="A348" s="42"/>
      <c r="B348" s="43"/>
      <c r="C348" s="44"/>
      <c r="D348" s="226" t="s">
        <v>141</v>
      </c>
      <c r="E348" s="44"/>
      <c r="F348" s="227" t="s">
        <v>678</v>
      </c>
      <c r="G348" s="44"/>
      <c r="H348" s="44"/>
      <c r="I348" s="223"/>
      <c r="J348" s="44"/>
      <c r="K348" s="44"/>
      <c r="L348" s="48"/>
      <c r="M348" s="224"/>
      <c r="N348" s="225"/>
      <c r="O348" s="88"/>
      <c r="P348" s="88"/>
      <c r="Q348" s="88"/>
      <c r="R348" s="88"/>
      <c r="S348" s="88"/>
      <c r="T348" s="89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T348" s="20" t="s">
        <v>141</v>
      </c>
      <c r="AU348" s="20" t="s">
        <v>137</v>
      </c>
    </row>
    <row r="349" spans="1:65" s="2" customFormat="1" ht="21.75" customHeight="1">
      <c r="A349" s="42"/>
      <c r="B349" s="43"/>
      <c r="C349" s="208" t="s">
        <v>441</v>
      </c>
      <c r="D349" s="208" t="s">
        <v>131</v>
      </c>
      <c r="E349" s="209" t="s">
        <v>679</v>
      </c>
      <c r="F349" s="210" t="s">
        <v>680</v>
      </c>
      <c r="G349" s="211" t="s">
        <v>134</v>
      </c>
      <c r="H349" s="212">
        <v>27</v>
      </c>
      <c r="I349" s="213"/>
      <c r="J349" s="214">
        <f>ROUND(I349*H349,2)</f>
        <v>0</v>
      </c>
      <c r="K349" s="210" t="s">
        <v>135</v>
      </c>
      <c r="L349" s="48"/>
      <c r="M349" s="215" t="s">
        <v>32</v>
      </c>
      <c r="N349" s="216" t="s">
        <v>49</v>
      </c>
      <c r="O349" s="88"/>
      <c r="P349" s="217">
        <f>O349*H349</f>
        <v>0</v>
      </c>
      <c r="Q349" s="217">
        <v>0</v>
      </c>
      <c r="R349" s="217">
        <f>Q349*H349</f>
        <v>0</v>
      </c>
      <c r="S349" s="217">
        <v>0</v>
      </c>
      <c r="T349" s="218">
        <f>S349*H349</f>
        <v>0</v>
      </c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R349" s="219" t="s">
        <v>246</v>
      </c>
      <c r="AT349" s="219" t="s">
        <v>131</v>
      </c>
      <c r="AU349" s="219" t="s">
        <v>137</v>
      </c>
      <c r="AY349" s="20" t="s">
        <v>128</v>
      </c>
      <c r="BE349" s="220">
        <f>IF(N349="základní",J349,0)</f>
        <v>0</v>
      </c>
      <c r="BF349" s="220">
        <f>IF(N349="snížená",J349,0)</f>
        <v>0</v>
      </c>
      <c r="BG349" s="220">
        <f>IF(N349="zákl. přenesená",J349,0)</f>
        <v>0</v>
      </c>
      <c r="BH349" s="220">
        <f>IF(N349="sníž. přenesená",J349,0)</f>
        <v>0</v>
      </c>
      <c r="BI349" s="220">
        <f>IF(N349="nulová",J349,0)</f>
        <v>0</v>
      </c>
      <c r="BJ349" s="20" t="s">
        <v>137</v>
      </c>
      <c r="BK349" s="220">
        <f>ROUND(I349*H349,2)</f>
        <v>0</v>
      </c>
      <c r="BL349" s="20" t="s">
        <v>246</v>
      </c>
      <c r="BM349" s="219" t="s">
        <v>681</v>
      </c>
    </row>
    <row r="350" spans="1:47" s="2" customFormat="1" ht="12">
      <c r="A350" s="42"/>
      <c r="B350" s="43"/>
      <c r="C350" s="44"/>
      <c r="D350" s="221" t="s">
        <v>139</v>
      </c>
      <c r="E350" s="44"/>
      <c r="F350" s="222" t="s">
        <v>682</v>
      </c>
      <c r="G350" s="44"/>
      <c r="H350" s="44"/>
      <c r="I350" s="223"/>
      <c r="J350" s="44"/>
      <c r="K350" s="44"/>
      <c r="L350" s="48"/>
      <c r="M350" s="224"/>
      <c r="N350" s="225"/>
      <c r="O350" s="88"/>
      <c r="P350" s="88"/>
      <c r="Q350" s="88"/>
      <c r="R350" s="88"/>
      <c r="S350" s="88"/>
      <c r="T350" s="89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T350" s="20" t="s">
        <v>139</v>
      </c>
      <c r="AU350" s="20" t="s">
        <v>137</v>
      </c>
    </row>
    <row r="351" spans="1:47" s="2" customFormat="1" ht="12">
      <c r="A351" s="42"/>
      <c r="B351" s="43"/>
      <c r="C351" s="44"/>
      <c r="D351" s="226" t="s">
        <v>141</v>
      </c>
      <c r="E351" s="44"/>
      <c r="F351" s="227" t="s">
        <v>683</v>
      </c>
      <c r="G351" s="44"/>
      <c r="H351" s="44"/>
      <c r="I351" s="223"/>
      <c r="J351" s="44"/>
      <c r="K351" s="44"/>
      <c r="L351" s="48"/>
      <c r="M351" s="224"/>
      <c r="N351" s="225"/>
      <c r="O351" s="88"/>
      <c r="P351" s="88"/>
      <c r="Q351" s="88"/>
      <c r="R351" s="88"/>
      <c r="S351" s="88"/>
      <c r="T351" s="89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T351" s="20" t="s">
        <v>141</v>
      </c>
      <c r="AU351" s="20" t="s">
        <v>137</v>
      </c>
    </row>
    <row r="352" spans="1:65" s="2" customFormat="1" ht="24.15" customHeight="1">
      <c r="A352" s="42"/>
      <c r="B352" s="43"/>
      <c r="C352" s="272" t="s">
        <v>447</v>
      </c>
      <c r="D352" s="272" t="s">
        <v>401</v>
      </c>
      <c r="E352" s="273" t="s">
        <v>684</v>
      </c>
      <c r="F352" s="274" t="s">
        <v>685</v>
      </c>
      <c r="G352" s="275" t="s">
        <v>134</v>
      </c>
      <c r="H352" s="276">
        <v>33.75</v>
      </c>
      <c r="I352" s="277"/>
      <c r="J352" s="278">
        <f>ROUND(I352*H352,2)</f>
        <v>0</v>
      </c>
      <c r="K352" s="274" t="s">
        <v>135</v>
      </c>
      <c r="L352" s="279"/>
      <c r="M352" s="280" t="s">
        <v>32</v>
      </c>
      <c r="N352" s="281" t="s">
        <v>49</v>
      </c>
      <c r="O352" s="88"/>
      <c r="P352" s="217">
        <f>O352*H352</f>
        <v>0</v>
      </c>
      <c r="Q352" s="217">
        <v>0.00014</v>
      </c>
      <c r="R352" s="217">
        <f>Q352*H352</f>
        <v>0.004724999999999999</v>
      </c>
      <c r="S352" s="217">
        <v>0</v>
      </c>
      <c r="T352" s="218">
        <f>S352*H352</f>
        <v>0</v>
      </c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R352" s="219" t="s">
        <v>356</v>
      </c>
      <c r="AT352" s="219" t="s">
        <v>401</v>
      </c>
      <c r="AU352" s="219" t="s">
        <v>137</v>
      </c>
      <c r="AY352" s="20" t="s">
        <v>128</v>
      </c>
      <c r="BE352" s="220">
        <f>IF(N352="základní",J352,0)</f>
        <v>0</v>
      </c>
      <c r="BF352" s="220">
        <f>IF(N352="snížená",J352,0)</f>
        <v>0</v>
      </c>
      <c r="BG352" s="220">
        <f>IF(N352="zákl. přenesená",J352,0)</f>
        <v>0</v>
      </c>
      <c r="BH352" s="220">
        <f>IF(N352="sníž. přenesená",J352,0)</f>
        <v>0</v>
      </c>
      <c r="BI352" s="220">
        <f>IF(N352="nulová",J352,0)</f>
        <v>0</v>
      </c>
      <c r="BJ352" s="20" t="s">
        <v>137</v>
      </c>
      <c r="BK352" s="220">
        <f>ROUND(I352*H352,2)</f>
        <v>0</v>
      </c>
      <c r="BL352" s="20" t="s">
        <v>246</v>
      </c>
      <c r="BM352" s="219" t="s">
        <v>686</v>
      </c>
    </row>
    <row r="353" spans="1:47" s="2" customFormat="1" ht="12">
      <c r="A353" s="42"/>
      <c r="B353" s="43"/>
      <c r="C353" s="44"/>
      <c r="D353" s="221" t="s">
        <v>139</v>
      </c>
      <c r="E353" s="44"/>
      <c r="F353" s="222" t="s">
        <v>685</v>
      </c>
      <c r="G353" s="44"/>
      <c r="H353" s="44"/>
      <c r="I353" s="223"/>
      <c r="J353" s="44"/>
      <c r="K353" s="44"/>
      <c r="L353" s="48"/>
      <c r="M353" s="224"/>
      <c r="N353" s="225"/>
      <c r="O353" s="88"/>
      <c r="P353" s="88"/>
      <c r="Q353" s="88"/>
      <c r="R353" s="88"/>
      <c r="S353" s="88"/>
      <c r="T353" s="89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T353" s="20" t="s">
        <v>139</v>
      </c>
      <c r="AU353" s="20" t="s">
        <v>137</v>
      </c>
    </row>
    <row r="354" spans="1:51" s="13" customFormat="1" ht="12">
      <c r="A354" s="13"/>
      <c r="B354" s="228"/>
      <c r="C354" s="229"/>
      <c r="D354" s="221" t="s">
        <v>143</v>
      </c>
      <c r="E354" s="229"/>
      <c r="F354" s="231" t="s">
        <v>687</v>
      </c>
      <c r="G354" s="229"/>
      <c r="H354" s="232">
        <v>33.75</v>
      </c>
      <c r="I354" s="233"/>
      <c r="J354" s="229"/>
      <c r="K354" s="229"/>
      <c r="L354" s="234"/>
      <c r="M354" s="235"/>
      <c r="N354" s="236"/>
      <c r="O354" s="236"/>
      <c r="P354" s="236"/>
      <c r="Q354" s="236"/>
      <c r="R354" s="236"/>
      <c r="S354" s="236"/>
      <c r="T354" s="237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8" t="s">
        <v>143</v>
      </c>
      <c r="AU354" s="238" t="s">
        <v>137</v>
      </c>
      <c r="AV354" s="13" t="s">
        <v>137</v>
      </c>
      <c r="AW354" s="13" t="s">
        <v>4</v>
      </c>
      <c r="AX354" s="13" t="s">
        <v>85</v>
      </c>
      <c r="AY354" s="238" t="s">
        <v>128</v>
      </c>
    </row>
    <row r="355" spans="1:65" s="2" customFormat="1" ht="16.5" customHeight="1">
      <c r="A355" s="42"/>
      <c r="B355" s="43"/>
      <c r="C355" s="208" t="s">
        <v>453</v>
      </c>
      <c r="D355" s="208" t="s">
        <v>131</v>
      </c>
      <c r="E355" s="209" t="s">
        <v>688</v>
      </c>
      <c r="F355" s="210" t="s">
        <v>689</v>
      </c>
      <c r="G355" s="211" t="s">
        <v>134</v>
      </c>
      <c r="H355" s="212">
        <v>27</v>
      </c>
      <c r="I355" s="213"/>
      <c r="J355" s="214">
        <f>ROUND(I355*H355,2)</f>
        <v>0</v>
      </c>
      <c r="K355" s="210" t="s">
        <v>135</v>
      </c>
      <c r="L355" s="48"/>
      <c r="M355" s="215" t="s">
        <v>32</v>
      </c>
      <c r="N355" s="216" t="s">
        <v>49</v>
      </c>
      <c r="O355" s="88"/>
      <c r="P355" s="217">
        <f>O355*H355</f>
        <v>0</v>
      </c>
      <c r="Q355" s="217">
        <v>0</v>
      </c>
      <c r="R355" s="217">
        <f>Q355*H355</f>
        <v>0</v>
      </c>
      <c r="S355" s="217">
        <v>0.00013</v>
      </c>
      <c r="T355" s="218">
        <f>S355*H355</f>
        <v>0.0035099999999999997</v>
      </c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R355" s="219" t="s">
        <v>246</v>
      </c>
      <c r="AT355" s="219" t="s">
        <v>131</v>
      </c>
      <c r="AU355" s="219" t="s">
        <v>137</v>
      </c>
      <c r="AY355" s="20" t="s">
        <v>128</v>
      </c>
      <c r="BE355" s="220">
        <f>IF(N355="základní",J355,0)</f>
        <v>0</v>
      </c>
      <c r="BF355" s="220">
        <f>IF(N355="snížená",J355,0)</f>
        <v>0</v>
      </c>
      <c r="BG355" s="220">
        <f>IF(N355="zákl. přenesená",J355,0)</f>
        <v>0</v>
      </c>
      <c r="BH355" s="220">
        <f>IF(N355="sníž. přenesená",J355,0)</f>
        <v>0</v>
      </c>
      <c r="BI355" s="220">
        <f>IF(N355="nulová",J355,0)</f>
        <v>0</v>
      </c>
      <c r="BJ355" s="20" t="s">
        <v>137</v>
      </c>
      <c r="BK355" s="220">
        <f>ROUND(I355*H355,2)</f>
        <v>0</v>
      </c>
      <c r="BL355" s="20" t="s">
        <v>246</v>
      </c>
      <c r="BM355" s="219" t="s">
        <v>690</v>
      </c>
    </row>
    <row r="356" spans="1:47" s="2" customFormat="1" ht="12">
      <c r="A356" s="42"/>
      <c r="B356" s="43"/>
      <c r="C356" s="44"/>
      <c r="D356" s="221" t="s">
        <v>139</v>
      </c>
      <c r="E356" s="44"/>
      <c r="F356" s="222" t="s">
        <v>689</v>
      </c>
      <c r="G356" s="44"/>
      <c r="H356" s="44"/>
      <c r="I356" s="223"/>
      <c r="J356" s="44"/>
      <c r="K356" s="44"/>
      <c r="L356" s="48"/>
      <c r="M356" s="224"/>
      <c r="N356" s="225"/>
      <c r="O356" s="88"/>
      <c r="P356" s="88"/>
      <c r="Q356" s="88"/>
      <c r="R356" s="88"/>
      <c r="S356" s="88"/>
      <c r="T356" s="89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T356" s="20" t="s">
        <v>139</v>
      </c>
      <c r="AU356" s="20" t="s">
        <v>137</v>
      </c>
    </row>
    <row r="357" spans="1:47" s="2" customFormat="1" ht="12">
      <c r="A357" s="42"/>
      <c r="B357" s="43"/>
      <c r="C357" s="44"/>
      <c r="D357" s="226" t="s">
        <v>141</v>
      </c>
      <c r="E357" s="44"/>
      <c r="F357" s="227" t="s">
        <v>691</v>
      </c>
      <c r="G357" s="44"/>
      <c r="H357" s="44"/>
      <c r="I357" s="223"/>
      <c r="J357" s="44"/>
      <c r="K357" s="44"/>
      <c r="L357" s="48"/>
      <c r="M357" s="224"/>
      <c r="N357" s="225"/>
      <c r="O357" s="88"/>
      <c r="P357" s="88"/>
      <c r="Q357" s="88"/>
      <c r="R357" s="88"/>
      <c r="S357" s="88"/>
      <c r="T357" s="89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T357" s="20" t="s">
        <v>141</v>
      </c>
      <c r="AU357" s="20" t="s">
        <v>137</v>
      </c>
    </row>
    <row r="358" spans="1:65" s="2" customFormat="1" ht="16.5" customHeight="1">
      <c r="A358" s="42"/>
      <c r="B358" s="43"/>
      <c r="C358" s="208" t="s">
        <v>461</v>
      </c>
      <c r="D358" s="208" t="s">
        <v>131</v>
      </c>
      <c r="E358" s="209" t="s">
        <v>692</v>
      </c>
      <c r="F358" s="210" t="s">
        <v>693</v>
      </c>
      <c r="G358" s="211" t="s">
        <v>385</v>
      </c>
      <c r="H358" s="271"/>
      <c r="I358" s="213"/>
      <c r="J358" s="214">
        <f>ROUND(I358*H358,2)</f>
        <v>0</v>
      </c>
      <c r="K358" s="210" t="s">
        <v>135</v>
      </c>
      <c r="L358" s="48"/>
      <c r="M358" s="215" t="s">
        <v>32</v>
      </c>
      <c r="N358" s="216" t="s">
        <v>49</v>
      </c>
      <c r="O358" s="88"/>
      <c r="P358" s="217">
        <f>O358*H358</f>
        <v>0</v>
      </c>
      <c r="Q358" s="217">
        <v>0</v>
      </c>
      <c r="R358" s="217">
        <f>Q358*H358</f>
        <v>0</v>
      </c>
      <c r="S358" s="217">
        <v>0</v>
      </c>
      <c r="T358" s="218">
        <f>S358*H358</f>
        <v>0</v>
      </c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R358" s="219" t="s">
        <v>246</v>
      </c>
      <c r="AT358" s="219" t="s">
        <v>131</v>
      </c>
      <c r="AU358" s="219" t="s">
        <v>137</v>
      </c>
      <c r="AY358" s="20" t="s">
        <v>128</v>
      </c>
      <c r="BE358" s="220">
        <f>IF(N358="základní",J358,0)</f>
        <v>0</v>
      </c>
      <c r="BF358" s="220">
        <f>IF(N358="snížená",J358,0)</f>
        <v>0</v>
      </c>
      <c r="BG358" s="220">
        <f>IF(N358="zákl. přenesená",J358,0)</f>
        <v>0</v>
      </c>
      <c r="BH358" s="220">
        <f>IF(N358="sníž. přenesená",J358,0)</f>
        <v>0</v>
      </c>
      <c r="BI358" s="220">
        <f>IF(N358="nulová",J358,0)</f>
        <v>0</v>
      </c>
      <c r="BJ358" s="20" t="s">
        <v>137</v>
      </c>
      <c r="BK358" s="220">
        <f>ROUND(I358*H358,2)</f>
        <v>0</v>
      </c>
      <c r="BL358" s="20" t="s">
        <v>246</v>
      </c>
      <c r="BM358" s="219" t="s">
        <v>694</v>
      </c>
    </row>
    <row r="359" spans="1:47" s="2" customFormat="1" ht="12">
      <c r="A359" s="42"/>
      <c r="B359" s="43"/>
      <c r="C359" s="44"/>
      <c r="D359" s="221" t="s">
        <v>139</v>
      </c>
      <c r="E359" s="44"/>
      <c r="F359" s="222" t="s">
        <v>695</v>
      </c>
      <c r="G359" s="44"/>
      <c r="H359" s="44"/>
      <c r="I359" s="223"/>
      <c r="J359" s="44"/>
      <c r="K359" s="44"/>
      <c r="L359" s="48"/>
      <c r="M359" s="224"/>
      <c r="N359" s="225"/>
      <c r="O359" s="88"/>
      <c r="P359" s="88"/>
      <c r="Q359" s="88"/>
      <c r="R359" s="88"/>
      <c r="S359" s="88"/>
      <c r="T359" s="89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T359" s="20" t="s">
        <v>139</v>
      </c>
      <c r="AU359" s="20" t="s">
        <v>137</v>
      </c>
    </row>
    <row r="360" spans="1:47" s="2" customFormat="1" ht="12">
      <c r="A360" s="42"/>
      <c r="B360" s="43"/>
      <c r="C360" s="44"/>
      <c r="D360" s="226" t="s">
        <v>141</v>
      </c>
      <c r="E360" s="44"/>
      <c r="F360" s="227" t="s">
        <v>696</v>
      </c>
      <c r="G360" s="44"/>
      <c r="H360" s="44"/>
      <c r="I360" s="223"/>
      <c r="J360" s="44"/>
      <c r="K360" s="44"/>
      <c r="L360" s="48"/>
      <c r="M360" s="224"/>
      <c r="N360" s="225"/>
      <c r="O360" s="88"/>
      <c r="P360" s="88"/>
      <c r="Q360" s="88"/>
      <c r="R360" s="88"/>
      <c r="S360" s="88"/>
      <c r="T360" s="89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T360" s="20" t="s">
        <v>141</v>
      </c>
      <c r="AU360" s="20" t="s">
        <v>137</v>
      </c>
    </row>
    <row r="361" spans="1:63" s="12" customFormat="1" ht="22.8" customHeight="1">
      <c r="A361" s="12"/>
      <c r="B361" s="192"/>
      <c r="C361" s="193"/>
      <c r="D361" s="194" t="s">
        <v>76</v>
      </c>
      <c r="E361" s="206" t="s">
        <v>389</v>
      </c>
      <c r="F361" s="206" t="s">
        <v>390</v>
      </c>
      <c r="G361" s="193"/>
      <c r="H361" s="193"/>
      <c r="I361" s="196"/>
      <c r="J361" s="207">
        <f>BK361</f>
        <v>0</v>
      </c>
      <c r="K361" s="193"/>
      <c r="L361" s="198"/>
      <c r="M361" s="199"/>
      <c r="N361" s="200"/>
      <c r="O361" s="200"/>
      <c r="P361" s="201">
        <f>SUM(P362:P424)</f>
        <v>0</v>
      </c>
      <c r="Q361" s="200"/>
      <c r="R361" s="201">
        <f>SUM(R362:R424)</f>
        <v>0.857991273229</v>
      </c>
      <c r="S361" s="200"/>
      <c r="T361" s="202">
        <f>SUM(T362:T424)</f>
        <v>0.9223684000000001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03" t="s">
        <v>137</v>
      </c>
      <c r="AT361" s="204" t="s">
        <v>76</v>
      </c>
      <c r="AU361" s="204" t="s">
        <v>85</v>
      </c>
      <c r="AY361" s="203" t="s">
        <v>128</v>
      </c>
      <c r="BK361" s="205">
        <f>SUM(BK362:BK424)</f>
        <v>0</v>
      </c>
    </row>
    <row r="362" spans="1:65" s="2" customFormat="1" ht="24.15" customHeight="1">
      <c r="A362" s="42"/>
      <c r="B362" s="43"/>
      <c r="C362" s="208" t="s">
        <v>468</v>
      </c>
      <c r="D362" s="208" t="s">
        <v>131</v>
      </c>
      <c r="E362" s="209" t="s">
        <v>392</v>
      </c>
      <c r="F362" s="210" t="s">
        <v>393</v>
      </c>
      <c r="G362" s="211" t="s">
        <v>394</v>
      </c>
      <c r="H362" s="212">
        <v>4.731</v>
      </c>
      <c r="I362" s="213"/>
      <c r="J362" s="214">
        <f>ROUND(I362*H362,2)</f>
        <v>0</v>
      </c>
      <c r="K362" s="210" t="s">
        <v>135</v>
      </c>
      <c r="L362" s="48"/>
      <c r="M362" s="215" t="s">
        <v>32</v>
      </c>
      <c r="N362" s="216" t="s">
        <v>49</v>
      </c>
      <c r="O362" s="88"/>
      <c r="P362" s="217">
        <f>O362*H362</f>
        <v>0</v>
      </c>
      <c r="Q362" s="217">
        <v>0.004500959</v>
      </c>
      <c r="R362" s="217">
        <f>Q362*H362</f>
        <v>0.021294037029</v>
      </c>
      <c r="S362" s="217">
        <v>0.0215</v>
      </c>
      <c r="T362" s="218">
        <f>S362*H362</f>
        <v>0.10171649999999999</v>
      </c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R362" s="219" t="s">
        <v>246</v>
      </c>
      <c r="AT362" s="219" t="s">
        <v>131</v>
      </c>
      <c r="AU362" s="219" t="s">
        <v>137</v>
      </c>
      <c r="AY362" s="20" t="s">
        <v>128</v>
      </c>
      <c r="BE362" s="220">
        <f>IF(N362="základní",J362,0)</f>
        <v>0</v>
      </c>
      <c r="BF362" s="220">
        <f>IF(N362="snížená",J362,0)</f>
        <v>0</v>
      </c>
      <c r="BG362" s="220">
        <f>IF(N362="zákl. přenesená",J362,0)</f>
        <v>0</v>
      </c>
      <c r="BH362" s="220">
        <f>IF(N362="sníž. přenesená",J362,0)</f>
        <v>0</v>
      </c>
      <c r="BI362" s="220">
        <f>IF(N362="nulová",J362,0)</f>
        <v>0</v>
      </c>
      <c r="BJ362" s="20" t="s">
        <v>137</v>
      </c>
      <c r="BK362" s="220">
        <f>ROUND(I362*H362,2)</f>
        <v>0</v>
      </c>
      <c r="BL362" s="20" t="s">
        <v>246</v>
      </c>
      <c r="BM362" s="219" t="s">
        <v>697</v>
      </c>
    </row>
    <row r="363" spans="1:47" s="2" customFormat="1" ht="12">
      <c r="A363" s="42"/>
      <c r="B363" s="43"/>
      <c r="C363" s="44"/>
      <c r="D363" s="221" t="s">
        <v>139</v>
      </c>
      <c r="E363" s="44"/>
      <c r="F363" s="222" t="s">
        <v>396</v>
      </c>
      <c r="G363" s="44"/>
      <c r="H363" s="44"/>
      <c r="I363" s="223"/>
      <c r="J363" s="44"/>
      <c r="K363" s="44"/>
      <c r="L363" s="48"/>
      <c r="M363" s="224"/>
      <c r="N363" s="225"/>
      <c r="O363" s="88"/>
      <c r="P363" s="88"/>
      <c r="Q363" s="88"/>
      <c r="R363" s="88"/>
      <c r="S363" s="88"/>
      <c r="T363" s="89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T363" s="20" t="s">
        <v>139</v>
      </c>
      <c r="AU363" s="20" t="s">
        <v>137</v>
      </c>
    </row>
    <row r="364" spans="1:47" s="2" customFormat="1" ht="12">
      <c r="A364" s="42"/>
      <c r="B364" s="43"/>
      <c r="C364" s="44"/>
      <c r="D364" s="226" t="s">
        <v>141</v>
      </c>
      <c r="E364" s="44"/>
      <c r="F364" s="227" t="s">
        <v>397</v>
      </c>
      <c r="G364" s="44"/>
      <c r="H364" s="44"/>
      <c r="I364" s="223"/>
      <c r="J364" s="44"/>
      <c r="K364" s="44"/>
      <c r="L364" s="48"/>
      <c r="M364" s="224"/>
      <c r="N364" s="225"/>
      <c r="O364" s="88"/>
      <c r="P364" s="88"/>
      <c r="Q364" s="88"/>
      <c r="R364" s="88"/>
      <c r="S364" s="88"/>
      <c r="T364" s="89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T364" s="20" t="s">
        <v>141</v>
      </c>
      <c r="AU364" s="20" t="s">
        <v>137</v>
      </c>
    </row>
    <row r="365" spans="1:51" s="15" customFormat="1" ht="12">
      <c r="A365" s="15"/>
      <c r="B365" s="250"/>
      <c r="C365" s="251"/>
      <c r="D365" s="221" t="s">
        <v>143</v>
      </c>
      <c r="E365" s="252" t="s">
        <v>32</v>
      </c>
      <c r="F365" s="253" t="s">
        <v>398</v>
      </c>
      <c r="G365" s="251"/>
      <c r="H365" s="252" t="s">
        <v>32</v>
      </c>
      <c r="I365" s="254"/>
      <c r="J365" s="251"/>
      <c r="K365" s="251"/>
      <c r="L365" s="255"/>
      <c r="M365" s="256"/>
      <c r="N365" s="257"/>
      <c r="O365" s="257"/>
      <c r="P365" s="257"/>
      <c r="Q365" s="257"/>
      <c r="R365" s="257"/>
      <c r="S365" s="257"/>
      <c r="T365" s="258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9" t="s">
        <v>143</v>
      </c>
      <c r="AU365" s="259" t="s">
        <v>137</v>
      </c>
      <c r="AV365" s="15" t="s">
        <v>85</v>
      </c>
      <c r="AW365" s="15" t="s">
        <v>39</v>
      </c>
      <c r="AX365" s="15" t="s">
        <v>77</v>
      </c>
      <c r="AY365" s="259" t="s">
        <v>128</v>
      </c>
    </row>
    <row r="366" spans="1:51" s="13" customFormat="1" ht="12">
      <c r="A366" s="13"/>
      <c r="B366" s="228"/>
      <c r="C366" s="229"/>
      <c r="D366" s="221" t="s">
        <v>143</v>
      </c>
      <c r="E366" s="230" t="s">
        <v>32</v>
      </c>
      <c r="F366" s="231" t="s">
        <v>698</v>
      </c>
      <c r="G366" s="229"/>
      <c r="H366" s="232">
        <v>4.731</v>
      </c>
      <c r="I366" s="233"/>
      <c r="J366" s="229"/>
      <c r="K366" s="229"/>
      <c r="L366" s="234"/>
      <c r="M366" s="235"/>
      <c r="N366" s="236"/>
      <c r="O366" s="236"/>
      <c r="P366" s="236"/>
      <c r="Q366" s="236"/>
      <c r="R366" s="236"/>
      <c r="S366" s="236"/>
      <c r="T366" s="23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8" t="s">
        <v>143</v>
      </c>
      <c r="AU366" s="238" t="s">
        <v>137</v>
      </c>
      <c r="AV366" s="13" t="s">
        <v>137</v>
      </c>
      <c r="AW366" s="13" t="s">
        <v>39</v>
      </c>
      <c r="AX366" s="13" t="s">
        <v>77</v>
      </c>
      <c r="AY366" s="238" t="s">
        <v>128</v>
      </c>
    </row>
    <row r="367" spans="1:51" s="13" customFormat="1" ht="12">
      <c r="A367" s="13"/>
      <c r="B367" s="228"/>
      <c r="C367" s="229"/>
      <c r="D367" s="221" t="s">
        <v>143</v>
      </c>
      <c r="E367" s="230" t="s">
        <v>32</v>
      </c>
      <c r="F367" s="231" t="s">
        <v>33</v>
      </c>
      <c r="G367" s="229"/>
      <c r="H367" s="232">
        <v>0</v>
      </c>
      <c r="I367" s="233"/>
      <c r="J367" s="229"/>
      <c r="K367" s="229"/>
      <c r="L367" s="234"/>
      <c r="M367" s="235"/>
      <c r="N367" s="236"/>
      <c r="O367" s="236"/>
      <c r="P367" s="236"/>
      <c r="Q367" s="236"/>
      <c r="R367" s="236"/>
      <c r="S367" s="236"/>
      <c r="T367" s="23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8" t="s">
        <v>143</v>
      </c>
      <c r="AU367" s="238" t="s">
        <v>137</v>
      </c>
      <c r="AV367" s="13" t="s">
        <v>137</v>
      </c>
      <c r="AW367" s="13" t="s">
        <v>39</v>
      </c>
      <c r="AX367" s="13" t="s">
        <v>77</v>
      </c>
      <c r="AY367" s="238" t="s">
        <v>128</v>
      </c>
    </row>
    <row r="368" spans="1:51" s="16" customFormat="1" ht="12">
      <c r="A368" s="16"/>
      <c r="B368" s="260"/>
      <c r="C368" s="261"/>
      <c r="D368" s="221" t="s">
        <v>143</v>
      </c>
      <c r="E368" s="262" t="s">
        <v>32</v>
      </c>
      <c r="F368" s="263" t="s">
        <v>167</v>
      </c>
      <c r="G368" s="261"/>
      <c r="H368" s="264">
        <v>4.731</v>
      </c>
      <c r="I368" s="265"/>
      <c r="J368" s="261"/>
      <c r="K368" s="261"/>
      <c r="L368" s="266"/>
      <c r="M368" s="267"/>
      <c r="N368" s="268"/>
      <c r="O368" s="268"/>
      <c r="P368" s="268"/>
      <c r="Q368" s="268"/>
      <c r="R368" s="268"/>
      <c r="S368" s="268"/>
      <c r="T368" s="269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T368" s="270" t="s">
        <v>143</v>
      </c>
      <c r="AU368" s="270" t="s">
        <v>137</v>
      </c>
      <c r="AV368" s="16" t="s">
        <v>152</v>
      </c>
      <c r="AW368" s="16" t="s">
        <v>39</v>
      </c>
      <c r="AX368" s="16" t="s">
        <v>77</v>
      </c>
      <c r="AY368" s="270" t="s">
        <v>128</v>
      </c>
    </row>
    <row r="369" spans="1:51" s="14" customFormat="1" ht="12">
      <c r="A369" s="14"/>
      <c r="B369" s="239"/>
      <c r="C369" s="240"/>
      <c r="D369" s="221" t="s">
        <v>143</v>
      </c>
      <c r="E369" s="241" t="s">
        <v>32</v>
      </c>
      <c r="F369" s="242" t="s">
        <v>145</v>
      </c>
      <c r="G369" s="240"/>
      <c r="H369" s="243">
        <v>4.731</v>
      </c>
      <c r="I369" s="244"/>
      <c r="J369" s="240"/>
      <c r="K369" s="240"/>
      <c r="L369" s="245"/>
      <c r="M369" s="246"/>
      <c r="N369" s="247"/>
      <c r="O369" s="247"/>
      <c r="P369" s="247"/>
      <c r="Q369" s="247"/>
      <c r="R369" s="247"/>
      <c r="S369" s="247"/>
      <c r="T369" s="248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9" t="s">
        <v>143</v>
      </c>
      <c r="AU369" s="249" t="s">
        <v>137</v>
      </c>
      <c r="AV369" s="14" t="s">
        <v>136</v>
      </c>
      <c r="AW369" s="14" t="s">
        <v>39</v>
      </c>
      <c r="AX369" s="14" t="s">
        <v>85</v>
      </c>
      <c r="AY369" s="249" t="s">
        <v>128</v>
      </c>
    </row>
    <row r="370" spans="1:65" s="2" customFormat="1" ht="16.5" customHeight="1">
      <c r="A370" s="42"/>
      <c r="B370" s="43"/>
      <c r="C370" s="272" t="s">
        <v>474</v>
      </c>
      <c r="D370" s="272" t="s">
        <v>401</v>
      </c>
      <c r="E370" s="273" t="s">
        <v>402</v>
      </c>
      <c r="F370" s="274" t="s">
        <v>403</v>
      </c>
      <c r="G370" s="275" t="s">
        <v>134</v>
      </c>
      <c r="H370" s="276">
        <v>4.731</v>
      </c>
      <c r="I370" s="277"/>
      <c r="J370" s="278">
        <f>ROUND(I370*H370,2)</f>
        <v>0</v>
      </c>
      <c r="K370" s="274" t="s">
        <v>135</v>
      </c>
      <c r="L370" s="279"/>
      <c r="M370" s="280" t="s">
        <v>32</v>
      </c>
      <c r="N370" s="281" t="s">
        <v>49</v>
      </c>
      <c r="O370" s="88"/>
      <c r="P370" s="217">
        <f>O370*H370</f>
        <v>0</v>
      </c>
      <c r="Q370" s="217">
        <v>0.136</v>
      </c>
      <c r="R370" s="217">
        <f>Q370*H370</f>
        <v>0.643416</v>
      </c>
      <c r="S370" s="217">
        <v>0</v>
      </c>
      <c r="T370" s="218">
        <f>S370*H370</f>
        <v>0</v>
      </c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R370" s="219" t="s">
        <v>356</v>
      </c>
      <c r="AT370" s="219" t="s">
        <v>401</v>
      </c>
      <c r="AU370" s="219" t="s">
        <v>137</v>
      </c>
      <c r="AY370" s="20" t="s">
        <v>128</v>
      </c>
      <c r="BE370" s="220">
        <f>IF(N370="základní",J370,0)</f>
        <v>0</v>
      </c>
      <c r="BF370" s="220">
        <f>IF(N370="snížená",J370,0)</f>
        <v>0</v>
      </c>
      <c r="BG370" s="220">
        <f>IF(N370="zákl. přenesená",J370,0)</f>
        <v>0</v>
      </c>
      <c r="BH370" s="220">
        <f>IF(N370="sníž. přenesená",J370,0)</f>
        <v>0</v>
      </c>
      <c r="BI370" s="220">
        <f>IF(N370="nulová",J370,0)</f>
        <v>0</v>
      </c>
      <c r="BJ370" s="20" t="s">
        <v>137</v>
      </c>
      <c r="BK370" s="220">
        <f>ROUND(I370*H370,2)</f>
        <v>0</v>
      </c>
      <c r="BL370" s="20" t="s">
        <v>246</v>
      </c>
      <c r="BM370" s="219" t="s">
        <v>699</v>
      </c>
    </row>
    <row r="371" spans="1:47" s="2" customFormat="1" ht="12">
      <c r="A371" s="42"/>
      <c r="B371" s="43"/>
      <c r="C371" s="44"/>
      <c r="D371" s="221" t="s">
        <v>139</v>
      </c>
      <c r="E371" s="44"/>
      <c r="F371" s="222" t="s">
        <v>403</v>
      </c>
      <c r="G371" s="44"/>
      <c r="H371" s="44"/>
      <c r="I371" s="223"/>
      <c r="J371" s="44"/>
      <c r="K371" s="44"/>
      <c r="L371" s="48"/>
      <c r="M371" s="224"/>
      <c r="N371" s="225"/>
      <c r="O371" s="88"/>
      <c r="P371" s="88"/>
      <c r="Q371" s="88"/>
      <c r="R371" s="88"/>
      <c r="S371" s="88"/>
      <c r="T371" s="89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T371" s="20" t="s">
        <v>139</v>
      </c>
      <c r="AU371" s="20" t="s">
        <v>137</v>
      </c>
    </row>
    <row r="372" spans="1:65" s="2" customFormat="1" ht="16.5" customHeight="1">
      <c r="A372" s="42"/>
      <c r="B372" s="43"/>
      <c r="C372" s="208" t="s">
        <v>480</v>
      </c>
      <c r="D372" s="208" t="s">
        <v>131</v>
      </c>
      <c r="E372" s="209" t="s">
        <v>406</v>
      </c>
      <c r="F372" s="210" t="s">
        <v>407</v>
      </c>
      <c r="G372" s="211" t="s">
        <v>134</v>
      </c>
      <c r="H372" s="212">
        <v>4.731</v>
      </c>
      <c r="I372" s="213"/>
      <c r="J372" s="214">
        <f>ROUND(I372*H372,2)</f>
        <v>0</v>
      </c>
      <c r="K372" s="210" t="s">
        <v>135</v>
      </c>
      <c r="L372" s="48"/>
      <c r="M372" s="215" t="s">
        <v>32</v>
      </c>
      <c r="N372" s="216" t="s">
        <v>49</v>
      </c>
      <c r="O372" s="88"/>
      <c r="P372" s="217">
        <f>O372*H372</f>
        <v>0</v>
      </c>
      <c r="Q372" s="217">
        <v>0</v>
      </c>
      <c r="R372" s="217">
        <f>Q372*H372</f>
        <v>0</v>
      </c>
      <c r="S372" s="217">
        <v>0.165</v>
      </c>
      <c r="T372" s="218">
        <f>S372*H372</f>
        <v>0.7806150000000001</v>
      </c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R372" s="219" t="s">
        <v>246</v>
      </c>
      <c r="AT372" s="219" t="s">
        <v>131</v>
      </c>
      <c r="AU372" s="219" t="s">
        <v>137</v>
      </c>
      <c r="AY372" s="20" t="s">
        <v>128</v>
      </c>
      <c r="BE372" s="220">
        <f>IF(N372="základní",J372,0)</f>
        <v>0</v>
      </c>
      <c r="BF372" s="220">
        <f>IF(N372="snížená",J372,0)</f>
        <v>0</v>
      </c>
      <c r="BG372" s="220">
        <f>IF(N372="zákl. přenesená",J372,0)</f>
        <v>0</v>
      </c>
      <c r="BH372" s="220">
        <f>IF(N372="sníž. přenesená",J372,0)</f>
        <v>0</v>
      </c>
      <c r="BI372" s="220">
        <f>IF(N372="nulová",J372,0)</f>
        <v>0</v>
      </c>
      <c r="BJ372" s="20" t="s">
        <v>137</v>
      </c>
      <c r="BK372" s="220">
        <f>ROUND(I372*H372,2)</f>
        <v>0</v>
      </c>
      <c r="BL372" s="20" t="s">
        <v>246</v>
      </c>
      <c r="BM372" s="219" t="s">
        <v>700</v>
      </c>
    </row>
    <row r="373" spans="1:47" s="2" customFormat="1" ht="12">
      <c r="A373" s="42"/>
      <c r="B373" s="43"/>
      <c r="C373" s="44"/>
      <c r="D373" s="221" t="s">
        <v>139</v>
      </c>
      <c r="E373" s="44"/>
      <c r="F373" s="222" t="s">
        <v>407</v>
      </c>
      <c r="G373" s="44"/>
      <c r="H373" s="44"/>
      <c r="I373" s="223"/>
      <c r="J373" s="44"/>
      <c r="K373" s="44"/>
      <c r="L373" s="48"/>
      <c r="M373" s="224"/>
      <c r="N373" s="225"/>
      <c r="O373" s="88"/>
      <c r="P373" s="88"/>
      <c r="Q373" s="88"/>
      <c r="R373" s="88"/>
      <c r="S373" s="88"/>
      <c r="T373" s="89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T373" s="20" t="s">
        <v>139</v>
      </c>
      <c r="AU373" s="20" t="s">
        <v>137</v>
      </c>
    </row>
    <row r="374" spans="1:47" s="2" customFormat="1" ht="12">
      <c r="A374" s="42"/>
      <c r="B374" s="43"/>
      <c r="C374" s="44"/>
      <c r="D374" s="226" t="s">
        <v>141</v>
      </c>
      <c r="E374" s="44"/>
      <c r="F374" s="227" t="s">
        <v>409</v>
      </c>
      <c r="G374" s="44"/>
      <c r="H374" s="44"/>
      <c r="I374" s="223"/>
      <c r="J374" s="44"/>
      <c r="K374" s="44"/>
      <c r="L374" s="48"/>
      <c r="M374" s="224"/>
      <c r="N374" s="225"/>
      <c r="O374" s="88"/>
      <c r="P374" s="88"/>
      <c r="Q374" s="88"/>
      <c r="R374" s="88"/>
      <c r="S374" s="88"/>
      <c r="T374" s="89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T374" s="20" t="s">
        <v>141</v>
      </c>
      <c r="AU374" s="20" t="s">
        <v>137</v>
      </c>
    </row>
    <row r="375" spans="1:51" s="15" customFormat="1" ht="12">
      <c r="A375" s="15"/>
      <c r="B375" s="250"/>
      <c r="C375" s="251"/>
      <c r="D375" s="221" t="s">
        <v>143</v>
      </c>
      <c r="E375" s="252" t="s">
        <v>32</v>
      </c>
      <c r="F375" s="253" t="s">
        <v>398</v>
      </c>
      <c r="G375" s="251"/>
      <c r="H375" s="252" t="s">
        <v>32</v>
      </c>
      <c r="I375" s="254"/>
      <c r="J375" s="251"/>
      <c r="K375" s="251"/>
      <c r="L375" s="255"/>
      <c r="M375" s="256"/>
      <c r="N375" s="257"/>
      <c r="O375" s="257"/>
      <c r="P375" s="257"/>
      <c r="Q375" s="257"/>
      <c r="R375" s="257"/>
      <c r="S375" s="257"/>
      <c r="T375" s="258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59" t="s">
        <v>143</v>
      </c>
      <c r="AU375" s="259" t="s">
        <v>137</v>
      </c>
      <c r="AV375" s="15" t="s">
        <v>85</v>
      </c>
      <c r="AW375" s="15" t="s">
        <v>39</v>
      </c>
      <c r="AX375" s="15" t="s">
        <v>77</v>
      </c>
      <c r="AY375" s="259" t="s">
        <v>128</v>
      </c>
    </row>
    <row r="376" spans="1:51" s="13" customFormat="1" ht="12">
      <c r="A376" s="13"/>
      <c r="B376" s="228"/>
      <c r="C376" s="229"/>
      <c r="D376" s="221" t="s">
        <v>143</v>
      </c>
      <c r="E376" s="230" t="s">
        <v>32</v>
      </c>
      <c r="F376" s="231" t="s">
        <v>698</v>
      </c>
      <c r="G376" s="229"/>
      <c r="H376" s="232">
        <v>4.731</v>
      </c>
      <c r="I376" s="233"/>
      <c r="J376" s="229"/>
      <c r="K376" s="229"/>
      <c r="L376" s="234"/>
      <c r="M376" s="235"/>
      <c r="N376" s="236"/>
      <c r="O376" s="236"/>
      <c r="P376" s="236"/>
      <c r="Q376" s="236"/>
      <c r="R376" s="236"/>
      <c r="S376" s="236"/>
      <c r="T376" s="237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8" t="s">
        <v>143</v>
      </c>
      <c r="AU376" s="238" t="s">
        <v>137</v>
      </c>
      <c r="AV376" s="13" t="s">
        <v>137</v>
      </c>
      <c r="AW376" s="13" t="s">
        <v>39</v>
      </c>
      <c r="AX376" s="13" t="s">
        <v>77</v>
      </c>
      <c r="AY376" s="238" t="s">
        <v>128</v>
      </c>
    </row>
    <row r="377" spans="1:51" s="13" customFormat="1" ht="12">
      <c r="A377" s="13"/>
      <c r="B377" s="228"/>
      <c r="C377" s="229"/>
      <c r="D377" s="221" t="s">
        <v>143</v>
      </c>
      <c r="E377" s="230" t="s">
        <v>32</v>
      </c>
      <c r="F377" s="231" t="s">
        <v>33</v>
      </c>
      <c r="G377" s="229"/>
      <c r="H377" s="232">
        <v>0</v>
      </c>
      <c r="I377" s="233"/>
      <c r="J377" s="229"/>
      <c r="K377" s="229"/>
      <c r="L377" s="234"/>
      <c r="M377" s="235"/>
      <c r="N377" s="236"/>
      <c r="O377" s="236"/>
      <c r="P377" s="236"/>
      <c r="Q377" s="236"/>
      <c r="R377" s="236"/>
      <c r="S377" s="236"/>
      <c r="T377" s="237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8" t="s">
        <v>143</v>
      </c>
      <c r="AU377" s="238" t="s">
        <v>137</v>
      </c>
      <c r="AV377" s="13" t="s">
        <v>137</v>
      </c>
      <c r="AW377" s="13" t="s">
        <v>39</v>
      </c>
      <c r="AX377" s="13" t="s">
        <v>77</v>
      </c>
      <c r="AY377" s="238" t="s">
        <v>128</v>
      </c>
    </row>
    <row r="378" spans="1:51" s="16" customFormat="1" ht="12">
      <c r="A378" s="16"/>
      <c r="B378" s="260"/>
      <c r="C378" s="261"/>
      <c r="D378" s="221" t="s">
        <v>143</v>
      </c>
      <c r="E378" s="262" t="s">
        <v>32</v>
      </c>
      <c r="F378" s="263" t="s">
        <v>167</v>
      </c>
      <c r="G378" s="261"/>
      <c r="H378" s="264">
        <v>4.731</v>
      </c>
      <c r="I378" s="265"/>
      <c r="J378" s="261"/>
      <c r="K378" s="261"/>
      <c r="L378" s="266"/>
      <c r="M378" s="267"/>
      <c r="N378" s="268"/>
      <c r="O378" s="268"/>
      <c r="P378" s="268"/>
      <c r="Q378" s="268"/>
      <c r="R378" s="268"/>
      <c r="S378" s="268"/>
      <c r="T378" s="269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T378" s="270" t="s">
        <v>143</v>
      </c>
      <c r="AU378" s="270" t="s">
        <v>137</v>
      </c>
      <c r="AV378" s="16" t="s">
        <v>152</v>
      </c>
      <c r="AW378" s="16" t="s">
        <v>39</v>
      </c>
      <c r="AX378" s="16" t="s">
        <v>77</v>
      </c>
      <c r="AY378" s="270" t="s">
        <v>128</v>
      </c>
    </row>
    <row r="379" spans="1:51" s="14" customFormat="1" ht="12">
      <c r="A379" s="14"/>
      <c r="B379" s="239"/>
      <c r="C379" s="240"/>
      <c r="D379" s="221" t="s">
        <v>143</v>
      </c>
      <c r="E379" s="241" t="s">
        <v>32</v>
      </c>
      <c r="F379" s="242" t="s">
        <v>145</v>
      </c>
      <c r="G379" s="240"/>
      <c r="H379" s="243">
        <v>4.731</v>
      </c>
      <c r="I379" s="244"/>
      <c r="J379" s="240"/>
      <c r="K379" s="240"/>
      <c r="L379" s="245"/>
      <c r="M379" s="246"/>
      <c r="N379" s="247"/>
      <c r="O379" s="247"/>
      <c r="P379" s="247"/>
      <c r="Q379" s="247"/>
      <c r="R379" s="247"/>
      <c r="S379" s="247"/>
      <c r="T379" s="248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9" t="s">
        <v>143</v>
      </c>
      <c r="AU379" s="249" t="s">
        <v>137</v>
      </c>
      <c r="AV379" s="14" t="s">
        <v>136</v>
      </c>
      <c r="AW379" s="14" t="s">
        <v>39</v>
      </c>
      <c r="AX379" s="14" t="s">
        <v>85</v>
      </c>
      <c r="AY379" s="249" t="s">
        <v>128</v>
      </c>
    </row>
    <row r="380" spans="1:65" s="2" customFormat="1" ht="16.5" customHeight="1">
      <c r="A380" s="42"/>
      <c r="B380" s="43"/>
      <c r="C380" s="208" t="s">
        <v>485</v>
      </c>
      <c r="D380" s="208" t="s">
        <v>131</v>
      </c>
      <c r="E380" s="209" t="s">
        <v>411</v>
      </c>
      <c r="F380" s="210" t="s">
        <v>412</v>
      </c>
      <c r="G380" s="211" t="s">
        <v>134</v>
      </c>
      <c r="H380" s="212">
        <v>5.639</v>
      </c>
      <c r="I380" s="213"/>
      <c r="J380" s="214">
        <f>ROUND(I380*H380,2)</f>
        <v>0</v>
      </c>
      <c r="K380" s="210" t="s">
        <v>135</v>
      </c>
      <c r="L380" s="48"/>
      <c r="M380" s="215" t="s">
        <v>32</v>
      </c>
      <c r="N380" s="216" t="s">
        <v>49</v>
      </c>
      <c r="O380" s="88"/>
      <c r="P380" s="217">
        <f>O380*H380</f>
        <v>0</v>
      </c>
      <c r="Q380" s="217">
        <v>0.0071</v>
      </c>
      <c r="R380" s="217">
        <f>Q380*H380</f>
        <v>0.04003690000000001</v>
      </c>
      <c r="S380" s="217">
        <v>0.0071</v>
      </c>
      <c r="T380" s="218">
        <f>S380*H380</f>
        <v>0.04003690000000001</v>
      </c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R380" s="219" t="s">
        <v>246</v>
      </c>
      <c r="AT380" s="219" t="s">
        <v>131</v>
      </c>
      <c r="AU380" s="219" t="s">
        <v>137</v>
      </c>
      <c r="AY380" s="20" t="s">
        <v>128</v>
      </c>
      <c r="BE380" s="220">
        <f>IF(N380="základní",J380,0)</f>
        <v>0</v>
      </c>
      <c r="BF380" s="220">
        <f>IF(N380="snížená",J380,0)</f>
        <v>0</v>
      </c>
      <c r="BG380" s="220">
        <f>IF(N380="zákl. přenesená",J380,0)</f>
        <v>0</v>
      </c>
      <c r="BH380" s="220">
        <f>IF(N380="sníž. přenesená",J380,0)</f>
        <v>0</v>
      </c>
      <c r="BI380" s="220">
        <f>IF(N380="nulová",J380,0)</f>
        <v>0</v>
      </c>
      <c r="BJ380" s="20" t="s">
        <v>137</v>
      </c>
      <c r="BK380" s="220">
        <f>ROUND(I380*H380,2)</f>
        <v>0</v>
      </c>
      <c r="BL380" s="20" t="s">
        <v>246</v>
      </c>
      <c r="BM380" s="219" t="s">
        <v>413</v>
      </c>
    </row>
    <row r="381" spans="1:47" s="2" customFormat="1" ht="12">
      <c r="A381" s="42"/>
      <c r="B381" s="43"/>
      <c r="C381" s="44"/>
      <c r="D381" s="221" t="s">
        <v>139</v>
      </c>
      <c r="E381" s="44"/>
      <c r="F381" s="222" t="s">
        <v>414</v>
      </c>
      <c r="G381" s="44"/>
      <c r="H381" s="44"/>
      <c r="I381" s="223"/>
      <c r="J381" s="44"/>
      <c r="K381" s="44"/>
      <c r="L381" s="48"/>
      <c r="M381" s="224"/>
      <c r="N381" s="225"/>
      <c r="O381" s="88"/>
      <c r="P381" s="88"/>
      <c r="Q381" s="88"/>
      <c r="R381" s="88"/>
      <c r="S381" s="88"/>
      <c r="T381" s="89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T381" s="20" t="s">
        <v>139</v>
      </c>
      <c r="AU381" s="20" t="s">
        <v>137</v>
      </c>
    </row>
    <row r="382" spans="1:47" s="2" customFormat="1" ht="12">
      <c r="A382" s="42"/>
      <c r="B382" s="43"/>
      <c r="C382" s="44"/>
      <c r="D382" s="226" t="s">
        <v>141</v>
      </c>
      <c r="E382" s="44"/>
      <c r="F382" s="227" t="s">
        <v>415</v>
      </c>
      <c r="G382" s="44"/>
      <c r="H382" s="44"/>
      <c r="I382" s="223"/>
      <c r="J382" s="44"/>
      <c r="K382" s="44"/>
      <c r="L382" s="48"/>
      <c r="M382" s="224"/>
      <c r="N382" s="225"/>
      <c r="O382" s="88"/>
      <c r="P382" s="88"/>
      <c r="Q382" s="88"/>
      <c r="R382" s="88"/>
      <c r="S382" s="88"/>
      <c r="T382" s="89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T382" s="20" t="s">
        <v>141</v>
      </c>
      <c r="AU382" s="20" t="s">
        <v>137</v>
      </c>
    </row>
    <row r="383" spans="1:51" s="15" customFormat="1" ht="12">
      <c r="A383" s="15"/>
      <c r="B383" s="250"/>
      <c r="C383" s="251"/>
      <c r="D383" s="221" t="s">
        <v>143</v>
      </c>
      <c r="E383" s="252" t="s">
        <v>32</v>
      </c>
      <c r="F383" s="253" t="s">
        <v>701</v>
      </c>
      <c r="G383" s="251"/>
      <c r="H383" s="252" t="s">
        <v>32</v>
      </c>
      <c r="I383" s="254"/>
      <c r="J383" s="251"/>
      <c r="K383" s="251"/>
      <c r="L383" s="255"/>
      <c r="M383" s="256"/>
      <c r="N383" s="257"/>
      <c r="O383" s="257"/>
      <c r="P383" s="257"/>
      <c r="Q383" s="257"/>
      <c r="R383" s="257"/>
      <c r="S383" s="257"/>
      <c r="T383" s="258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59" t="s">
        <v>143</v>
      </c>
      <c r="AU383" s="259" t="s">
        <v>137</v>
      </c>
      <c r="AV383" s="15" t="s">
        <v>85</v>
      </c>
      <c r="AW383" s="15" t="s">
        <v>39</v>
      </c>
      <c r="AX383" s="15" t="s">
        <v>77</v>
      </c>
      <c r="AY383" s="259" t="s">
        <v>128</v>
      </c>
    </row>
    <row r="384" spans="1:51" s="13" customFormat="1" ht="12">
      <c r="A384" s="13"/>
      <c r="B384" s="228"/>
      <c r="C384" s="229"/>
      <c r="D384" s="221" t="s">
        <v>143</v>
      </c>
      <c r="E384" s="230" t="s">
        <v>32</v>
      </c>
      <c r="F384" s="231" t="s">
        <v>702</v>
      </c>
      <c r="G384" s="229"/>
      <c r="H384" s="232">
        <v>5.639</v>
      </c>
      <c r="I384" s="233"/>
      <c r="J384" s="229"/>
      <c r="K384" s="229"/>
      <c r="L384" s="234"/>
      <c r="M384" s="235"/>
      <c r="N384" s="236"/>
      <c r="O384" s="236"/>
      <c r="P384" s="236"/>
      <c r="Q384" s="236"/>
      <c r="R384" s="236"/>
      <c r="S384" s="236"/>
      <c r="T384" s="23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8" t="s">
        <v>143</v>
      </c>
      <c r="AU384" s="238" t="s">
        <v>137</v>
      </c>
      <c r="AV384" s="13" t="s">
        <v>137</v>
      </c>
      <c r="AW384" s="13" t="s">
        <v>39</v>
      </c>
      <c r="AX384" s="13" t="s">
        <v>77</v>
      </c>
      <c r="AY384" s="238" t="s">
        <v>128</v>
      </c>
    </row>
    <row r="385" spans="1:51" s="14" customFormat="1" ht="12">
      <c r="A385" s="14"/>
      <c r="B385" s="239"/>
      <c r="C385" s="240"/>
      <c r="D385" s="221" t="s">
        <v>143</v>
      </c>
      <c r="E385" s="241" t="s">
        <v>32</v>
      </c>
      <c r="F385" s="242" t="s">
        <v>145</v>
      </c>
      <c r="G385" s="240"/>
      <c r="H385" s="243">
        <v>5.639</v>
      </c>
      <c r="I385" s="244"/>
      <c r="J385" s="240"/>
      <c r="K385" s="240"/>
      <c r="L385" s="245"/>
      <c r="M385" s="246"/>
      <c r="N385" s="247"/>
      <c r="O385" s="247"/>
      <c r="P385" s="247"/>
      <c r="Q385" s="247"/>
      <c r="R385" s="247"/>
      <c r="S385" s="247"/>
      <c r="T385" s="248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9" t="s">
        <v>143</v>
      </c>
      <c r="AU385" s="249" t="s">
        <v>137</v>
      </c>
      <c r="AV385" s="14" t="s">
        <v>136</v>
      </c>
      <c r="AW385" s="14" t="s">
        <v>39</v>
      </c>
      <c r="AX385" s="14" t="s">
        <v>85</v>
      </c>
      <c r="AY385" s="249" t="s">
        <v>128</v>
      </c>
    </row>
    <row r="386" spans="1:65" s="2" customFormat="1" ht="16.5" customHeight="1">
      <c r="A386" s="42"/>
      <c r="B386" s="43"/>
      <c r="C386" s="208" t="s">
        <v>490</v>
      </c>
      <c r="D386" s="208" t="s">
        <v>131</v>
      </c>
      <c r="E386" s="209" t="s">
        <v>418</v>
      </c>
      <c r="F386" s="210" t="s">
        <v>419</v>
      </c>
      <c r="G386" s="211" t="s">
        <v>134</v>
      </c>
      <c r="H386" s="212">
        <v>5.639</v>
      </c>
      <c r="I386" s="213"/>
      <c r="J386" s="214">
        <f>ROUND(I386*H386,2)</f>
        <v>0</v>
      </c>
      <c r="K386" s="210" t="s">
        <v>135</v>
      </c>
      <c r="L386" s="48"/>
      <c r="M386" s="215" t="s">
        <v>32</v>
      </c>
      <c r="N386" s="216" t="s">
        <v>49</v>
      </c>
      <c r="O386" s="88"/>
      <c r="P386" s="217">
        <f>O386*H386</f>
        <v>0</v>
      </c>
      <c r="Q386" s="217">
        <v>0</v>
      </c>
      <c r="R386" s="217">
        <f>Q386*H386</f>
        <v>0</v>
      </c>
      <c r="S386" s="217">
        <v>0</v>
      </c>
      <c r="T386" s="218">
        <f>S386*H386</f>
        <v>0</v>
      </c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R386" s="219" t="s">
        <v>246</v>
      </c>
      <c r="AT386" s="219" t="s">
        <v>131</v>
      </c>
      <c r="AU386" s="219" t="s">
        <v>137</v>
      </c>
      <c r="AY386" s="20" t="s">
        <v>128</v>
      </c>
      <c r="BE386" s="220">
        <f>IF(N386="základní",J386,0)</f>
        <v>0</v>
      </c>
      <c r="BF386" s="220">
        <f>IF(N386="snížená",J386,0)</f>
        <v>0</v>
      </c>
      <c r="BG386" s="220">
        <f>IF(N386="zákl. přenesená",J386,0)</f>
        <v>0</v>
      </c>
      <c r="BH386" s="220">
        <f>IF(N386="sníž. přenesená",J386,0)</f>
        <v>0</v>
      </c>
      <c r="BI386" s="220">
        <f>IF(N386="nulová",J386,0)</f>
        <v>0</v>
      </c>
      <c r="BJ386" s="20" t="s">
        <v>137</v>
      </c>
      <c r="BK386" s="220">
        <f>ROUND(I386*H386,2)</f>
        <v>0</v>
      </c>
      <c r="BL386" s="20" t="s">
        <v>246</v>
      </c>
      <c r="BM386" s="219" t="s">
        <v>703</v>
      </c>
    </row>
    <row r="387" spans="1:47" s="2" customFormat="1" ht="12">
      <c r="A387" s="42"/>
      <c r="B387" s="43"/>
      <c r="C387" s="44"/>
      <c r="D387" s="221" t="s">
        <v>139</v>
      </c>
      <c r="E387" s="44"/>
      <c r="F387" s="222" t="s">
        <v>421</v>
      </c>
      <c r="G387" s="44"/>
      <c r="H387" s="44"/>
      <c r="I387" s="223"/>
      <c r="J387" s="44"/>
      <c r="K387" s="44"/>
      <c r="L387" s="48"/>
      <c r="M387" s="224"/>
      <c r="N387" s="225"/>
      <c r="O387" s="88"/>
      <c r="P387" s="88"/>
      <c r="Q387" s="88"/>
      <c r="R387" s="88"/>
      <c r="S387" s="88"/>
      <c r="T387" s="89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T387" s="20" t="s">
        <v>139</v>
      </c>
      <c r="AU387" s="20" t="s">
        <v>137</v>
      </c>
    </row>
    <row r="388" spans="1:47" s="2" customFormat="1" ht="12">
      <c r="A388" s="42"/>
      <c r="B388" s="43"/>
      <c r="C388" s="44"/>
      <c r="D388" s="226" t="s">
        <v>141</v>
      </c>
      <c r="E388" s="44"/>
      <c r="F388" s="227" t="s">
        <v>422</v>
      </c>
      <c r="G388" s="44"/>
      <c r="H388" s="44"/>
      <c r="I388" s="223"/>
      <c r="J388" s="44"/>
      <c r="K388" s="44"/>
      <c r="L388" s="48"/>
      <c r="M388" s="224"/>
      <c r="N388" s="225"/>
      <c r="O388" s="88"/>
      <c r="P388" s="88"/>
      <c r="Q388" s="88"/>
      <c r="R388" s="88"/>
      <c r="S388" s="88"/>
      <c r="T388" s="89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T388" s="20" t="s">
        <v>141</v>
      </c>
      <c r="AU388" s="20" t="s">
        <v>137</v>
      </c>
    </row>
    <row r="389" spans="1:51" s="15" customFormat="1" ht="12">
      <c r="A389" s="15"/>
      <c r="B389" s="250"/>
      <c r="C389" s="251"/>
      <c r="D389" s="221" t="s">
        <v>143</v>
      </c>
      <c r="E389" s="252" t="s">
        <v>32</v>
      </c>
      <c r="F389" s="253" t="s">
        <v>701</v>
      </c>
      <c r="G389" s="251"/>
      <c r="H389" s="252" t="s">
        <v>32</v>
      </c>
      <c r="I389" s="254"/>
      <c r="J389" s="251"/>
      <c r="K389" s="251"/>
      <c r="L389" s="255"/>
      <c r="M389" s="256"/>
      <c r="N389" s="257"/>
      <c r="O389" s="257"/>
      <c r="P389" s="257"/>
      <c r="Q389" s="257"/>
      <c r="R389" s="257"/>
      <c r="S389" s="257"/>
      <c r="T389" s="258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59" t="s">
        <v>143</v>
      </c>
      <c r="AU389" s="259" t="s">
        <v>137</v>
      </c>
      <c r="AV389" s="15" t="s">
        <v>85</v>
      </c>
      <c r="AW389" s="15" t="s">
        <v>39</v>
      </c>
      <c r="AX389" s="15" t="s">
        <v>77</v>
      </c>
      <c r="AY389" s="259" t="s">
        <v>128</v>
      </c>
    </row>
    <row r="390" spans="1:51" s="13" customFormat="1" ht="12">
      <c r="A390" s="13"/>
      <c r="B390" s="228"/>
      <c r="C390" s="229"/>
      <c r="D390" s="221" t="s">
        <v>143</v>
      </c>
      <c r="E390" s="230" t="s">
        <v>32</v>
      </c>
      <c r="F390" s="231" t="s">
        <v>702</v>
      </c>
      <c r="G390" s="229"/>
      <c r="H390" s="232">
        <v>5.639</v>
      </c>
      <c r="I390" s="233"/>
      <c r="J390" s="229"/>
      <c r="K390" s="229"/>
      <c r="L390" s="234"/>
      <c r="M390" s="235"/>
      <c r="N390" s="236"/>
      <c r="O390" s="236"/>
      <c r="P390" s="236"/>
      <c r="Q390" s="236"/>
      <c r="R390" s="236"/>
      <c r="S390" s="236"/>
      <c r="T390" s="23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8" t="s">
        <v>143</v>
      </c>
      <c r="AU390" s="238" t="s">
        <v>137</v>
      </c>
      <c r="AV390" s="13" t="s">
        <v>137</v>
      </c>
      <c r="AW390" s="13" t="s">
        <v>39</v>
      </c>
      <c r="AX390" s="13" t="s">
        <v>77</v>
      </c>
      <c r="AY390" s="238" t="s">
        <v>128</v>
      </c>
    </row>
    <row r="391" spans="1:51" s="14" customFormat="1" ht="12">
      <c r="A391" s="14"/>
      <c r="B391" s="239"/>
      <c r="C391" s="240"/>
      <c r="D391" s="221" t="s">
        <v>143</v>
      </c>
      <c r="E391" s="241" t="s">
        <v>32</v>
      </c>
      <c r="F391" s="242" t="s">
        <v>145</v>
      </c>
      <c r="G391" s="240"/>
      <c r="H391" s="243">
        <v>5.639</v>
      </c>
      <c r="I391" s="244"/>
      <c r="J391" s="240"/>
      <c r="K391" s="240"/>
      <c r="L391" s="245"/>
      <c r="M391" s="246"/>
      <c r="N391" s="247"/>
      <c r="O391" s="247"/>
      <c r="P391" s="247"/>
      <c r="Q391" s="247"/>
      <c r="R391" s="247"/>
      <c r="S391" s="247"/>
      <c r="T391" s="248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9" t="s">
        <v>143</v>
      </c>
      <c r="AU391" s="249" t="s">
        <v>137</v>
      </c>
      <c r="AV391" s="14" t="s">
        <v>136</v>
      </c>
      <c r="AW391" s="14" t="s">
        <v>39</v>
      </c>
      <c r="AX391" s="14" t="s">
        <v>85</v>
      </c>
      <c r="AY391" s="249" t="s">
        <v>128</v>
      </c>
    </row>
    <row r="392" spans="1:65" s="2" customFormat="1" ht="16.5" customHeight="1">
      <c r="A392" s="42"/>
      <c r="B392" s="43"/>
      <c r="C392" s="208" t="s">
        <v>496</v>
      </c>
      <c r="D392" s="208" t="s">
        <v>131</v>
      </c>
      <c r="E392" s="209" t="s">
        <v>424</v>
      </c>
      <c r="F392" s="210" t="s">
        <v>425</v>
      </c>
      <c r="G392" s="211" t="s">
        <v>134</v>
      </c>
      <c r="H392" s="212">
        <v>5.639</v>
      </c>
      <c r="I392" s="213"/>
      <c r="J392" s="214">
        <f>ROUND(I392*H392,2)</f>
        <v>0</v>
      </c>
      <c r="K392" s="210" t="s">
        <v>135</v>
      </c>
      <c r="L392" s="48"/>
      <c r="M392" s="215" t="s">
        <v>32</v>
      </c>
      <c r="N392" s="216" t="s">
        <v>49</v>
      </c>
      <c r="O392" s="88"/>
      <c r="P392" s="217">
        <f>O392*H392</f>
        <v>0</v>
      </c>
      <c r="Q392" s="217">
        <v>0.0264</v>
      </c>
      <c r="R392" s="217">
        <f>Q392*H392</f>
        <v>0.14886960000000002</v>
      </c>
      <c r="S392" s="217">
        <v>0</v>
      </c>
      <c r="T392" s="218">
        <f>S392*H392</f>
        <v>0</v>
      </c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R392" s="219" t="s">
        <v>246</v>
      </c>
      <c r="AT392" s="219" t="s">
        <v>131</v>
      </c>
      <c r="AU392" s="219" t="s">
        <v>137</v>
      </c>
      <c r="AY392" s="20" t="s">
        <v>128</v>
      </c>
      <c r="BE392" s="220">
        <f>IF(N392="základní",J392,0)</f>
        <v>0</v>
      </c>
      <c r="BF392" s="220">
        <f>IF(N392="snížená",J392,0)</f>
        <v>0</v>
      </c>
      <c r="BG392" s="220">
        <f>IF(N392="zákl. přenesená",J392,0)</f>
        <v>0</v>
      </c>
      <c r="BH392" s="220">
        <f>IF(N392="sníž. přenesená",J392,0)</f>
        <v>0</v>
      </c>
      <c r="BI392" s="220">
        <f>IF(N392="nulová",J392,0)</f>
        <v>0</v>
      </c>
      <c r="BJ392" s="20" t="s">
        <v>137</v>
      </c>
      <c r="BK392" s="220">
        <f>ROUND(I392*H392,2)</f>
        <v>0</v>
      </c>
      <c r="BL392" s="20" t="s">
        <v>246</v>
      </c>
      <c r="BM392" s="219" t="s">
        <v>704</v>
      </c>
    </row>
    <row r="393" spans="1:47" s="2" customFormat="1" ht="12">
      <c r="A393" s="42"/>
      <c r="B393" s="43"/>
      <c r="C393" s="44"/>
      <c r="D393" s="221" t="s">
        <v>139</v>
      </c>
      <c r="E393" s="44"/>
      <c r="F393" s="222" t="s">
        <v>427</v>
      </c>
      <c r="G393" s="44"/>
      <c r="H393" s="44"/>
      <c r="I393" s="223"/>
      <c r="J393" s="44"/>
      <c r="K393" s="44"/>
      <c r="L393" s="48"/>
      <c r="M393" s="224"/>
      <c r="N393" s="225"/>
      <c r="O393" s="88"/>
      <c r="P393" s="88"/>
      <c r="Q393" s="88"/>
      <c r="R393" s="88"/>
      <c r="S393" s="88"/>
      <c r="T393" s="89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T393" s="20" t="s">
        <v>139</v>
      </c>
      <c r="AU393" s="20" t="s">
        <v>137</v>
      </c>
    </row>
    <row r="394" spans="1:47" s="2" customFormat="1" ht="12">
      <c r="A394" s="42"/>
      <c r="B394" s="43"/>
      <c r="C394" s="44"/>
      <c r="D394" s="226" t="s">
        <v>141</v>
      </c>
      <c r="E394" s="44"/>
      <c r="F394" s="227" t="s">
        <v>428</v>
      </c>
      <c r="G394" s="44"/>
      <c r="H394" s="44"/>
      <c r="I394" s="223"/>
      <c r="J394" s="44"/>
      <c r="K394" s="44"/>
      <c r="L394" s="48"/>
      <c r="M394" s="224"/>
      <c r="N394" s="225"/>
      <c r="O394" s="88"/>
      <c r="P394" s="88"/>
      <c r="Q394" s="88"/>
      <c r="R394" s="88"/>
      <c r="S394" s="88"/>
      <c r="T394" s="89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T394" s="20" t="s">
        <v>141</v>
      </c>
      <c r="AU394" s="20" t="s">
        <v>137</v>
      </c>
    </row>
    <row r="395" spans="1:51" s="15" customFormat="1" ht="12">
      <c r="A395" s="15"/>
      <c r="B395" s="250"/>
      <c r="C395" s="251"/>
      <c r="D395" s="221" t="s">
        <v>143</v>
      </c>
      <c r="E395" s="252" t="s">
        <v>32</v>
      </c>
      <c r="F395" s="253" t="s">
        <v>701</v>
      </c>
      <c r="G395" s="251"/>
      <c r="H395" s="252" t="s">
        <v>32</v>
      </c>
      <c r="I395" s="254"/>
      <c r="J395" s="251"/>
      <c r="K395" s="251"/>
      <c r="L395" s="255"/>
      <c r="M395" s="256"/>
      <c r="N395" s="257"/>
      <c r="O395" s="257"/>
      <c r="P395" s="257"/>
      <c r="Q395" s="257"/>
      <c r="R395" s="257"/>
      <c r="S395" s="257"/>
      <c r="T395" s="258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59" t="s">
        <v>143</v>
      </c>
      <c r="AU395" s="259" t="s">
        <v>137</v>
      </c>
      <c r="AV395" s="15" t="s">
        <v>85</v>
      </c>
      <c r="AW395" s="15" t="s">
        <v>39</v>
      </c>
      <c r="AX395" s="15" t="s">
        <v>77</v>
      </c>
      <c r="AY395" s="259" t="s">
        <v>128</v>
      </c>
    </row>
    <row r="396" spans="1:51" s="13" customFormat="1" ht="12">
      <c r="A396" s="13"/>
      <c r="B396" s="228"/>
      <c r="C396" s="229"/>
      <c r="D396" s="221" t="s">
        <v>143</v>
      </c>
      <c r="E396" s="230" t="s">
        <v>32</v>
      </c>
      <c r="F396" s="231" t="s">
        <v>702</v>
      </c>
      <c r="G396" s="229"/>
      <c r="H396" s="232">
        <v>5.639</v>
      </c>
      <c r="I396" s="233"/>
      <c r="J396" s="229"/>
      <c r="K396" s="229"/>
      <c r="L396" s="234"/>
      <c r="M396" s="235"/>
      <c r="N396" s="236"/>
      <c r="O396" s="236"/>
      <c r="P396" s="236"/>
      <c r="Q396" s="236"/>
      <c r="R396" s="236"/>
      <c r="S396" s="236"/>
      <c r="T396" s="237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8" t="s">
        <v>143</v>
      </c>
      <c r="AU396" s="238" t="s">
        <v>137</v>
      </c>
      <c r="AV396" s="13" t="s">
        <v>137</v>
      </c>
      <c r="AW396" s="13" t="s">
        <v>39</v>
      </c>
      <c r="AX396" s="13" t="s">
        <v>77</v>
      </c>
      <c r="AY396" s="238" t="s">
        <v>128</v>
      </c>
    </row>
    <row r="397" spans="1:51" s="14" customFormat="1" ht="12">
      <c r="A397" s="14"/>
      <c r="B397" s="239"/>
      <c r="C397" s="240"/>
      <c r="D397" s="221" t="s">
        <v>143</v>
      </c>
      <c r="E397" s="241" t="s">
        <v>32</v>
      </c>
      <c r="F397" s="242" t="s">
        <v>145</v>
      </c>
      <c r="G397" s="240"/>
      <c r="H397" s="243">
        <v>5.639</v>
      </c>
      <c r="I397" s="244"/>
      <c r="J397" s="240"/>
      <c r="K397" s="240"/>
      <c r="L397" s="245"/>
      <c r="M397" s="246"/>
      <c r="N397" s="247"/>
      <c r="O397" s="247"/>
      <c r="P397" s="247"/>
      <c r="Q397" s="247"/>
      <c r="R397" s="247"/>
      <c r="S397" s="247"/>
      <c r="T397" s="248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9" t="s">
        <v>143</v>
      </c>
      <c r="AU397" s="249" t="s">
        <v>137</v>
      </c>
      <c r="AV397" s="14" t="s">
        <v>136</v>
      </c>
      <c r="AW397" s="14" t="s">
        <v>39</v>
      </c>
      <c r="AX397" s="14" t="s">
        <v>85</v>
      </c>
      <c r="AY397" s="249" t="s">
        <v>128</v>
      </c>
    </row>
    <row r="398" spans="1:65" s="2" customFormat="1" ht="16.5" customHeight="1">
      <c r="A398" s="42"/>
      <c r="B398" s="43"/>
      <c r="C398" s="208" t="s">
        <v>502</v>
      </c>
      <c r="D398" s="208" t="s">
        <v>131</v>
      </c>
      <c r="E398" s="209" t="s">
        <v>430</v>
      </c>
      <c r="F398" s="210" t="s">
        <v>431</v>
      </c>
      <c r="G398" s="211" t="s">
        <v>134</v>
      </c>
      <c r="H398" s="212">
        <v>5.639</v>
      </c>
      <c r="I398" s="213"/>
      <c r="J398" s="214">
        <f>ROUND(I398*H398,2)</f>
        <v>0</v>
      </c>
      <c r="K398" s="210" t="s">
        <v>135</v>
      </c>
      <c r="L398" s="48"/>
      <c r="M398" s="215" t="s">
        <v>32</v>
      </c>
      <c r="N398" s="216" t="s">
        <v>49</v>
      </c>
      <c r="O398" s="88"/>
      <c r="P398" s="217">
        <f>O398*H398</f>
        <v>0</v>
      </c>
      <c r="Q398" s="217">
        <v>0</v>
      </c>
      <c r="R398" s="217">
        <f>Q398*H398</f>
        <v>0</v>
      </c>
      <c r="S398" s="217">
        <v>0</v>
      </c>
      <c r="T398" s="218">
        <f>S398*H398</f>
        <v>0</v>
      </c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R398" s="219" t="s">
        <v>246</v>
      </c>
      <c r="AT398" s="219" t="s">
        <v>131</v>
      </c>
      <c r="AU398" s="219" t="s">
        <v>137</v>
      </c>
      <c r="AY398" s="20" t="s">
        <v>128</v>
      </c>
      <c r="BE398" s="220">
        <f>IF(N398="základní",J398,0)</f>
        <v>0</v>
      </c>
      <c r="BF398" s="220">
        <f>IF(N398="snížená",J398,0)</f>
        <v>0</v>
      </c>
      <c r="BG398" s="220">
        <f>IF(N398="zákl. přenesená",J398,0)</f>
        <v>0</v>
      </c>
      <c r="BH398" s="220">
        <f>IF(N398="sníž. přenesená",J398,0)</f>
        <v>0</v>
      </c>
      <c r="BI398" s="220">
        <f>IF(N398="nulová",J398,0)</f>
        <v>0</v>
      </c>
      <c r="BJ398" s="20" t="s">
        <v>137</v>
      </c>
      <c r="BK398" s="220">
        <f>ROUND(I398*H398,2)</f>
        <v>0</v>
      </c>
      <c r="BL398" s="20" t="s">
        <v>246</v>
      </c>
      <c r="BM398" s="219" t="s">
        <v>705</v>
      </c>
    </row>
    <row r="399" spans="1:47" s="2" customFormat="1" ht="12">
      <c r="A399" s="42"/>
      <c r="B399" s="43"/>
      <c r="C399" s="44"/>
      <c r="D399" s="221" t="s">
        <v>139</v>
      </c>
      <c r="E399" s="44"/>
      <c r="F399" s="222" t="s">
        <v>433</v>
      </c>
      <c r="G399" s="44"/>
      <c r="H399" s="44"/>
      <c r="I399" s="223"/>
      <c r="J399" s="44"/>
      <c r="K399" s="44"/>
      <c r="L399" s="48"/>
      <c r="M399" s="224"/>
      <c r="N399" s="225"/>
      <c r="O399" s="88"/>
      <c r="P399" s="88"/>
      <c r="Q399" s="88"/>
      <c r="R399" s="88"/>
      <c r="S399" s="88"/>
      <c r="T399" s="89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T399" s="20" t="s">
        <v>139</v>
      </c>
      <c r="AU399" s="20" t="s">
        <v>137</v>
      </c>
    </row>
    <row r="400" spans="1:47" s="2" customFormat="1" ht="12">
      <c r="A400" s="42"/>
      <c r="B400" s="43"/>
      <c r="C400" s="44"/>
      <c r="D400" s="226" t="s">
        <v>141</v>
      </c>
      <c r="E400" s="44"/>
      <c r="F400" s="227" t="s">
        <v>434</v>
      </c>
      <c r="G400" s="44"/>
      <c r="H400" s="44"/>
      <c r="I400" s="223"/>
      <c r="J400" s="44"/>
      <c r="K400" s="44"/>
      <c r="L400" s="48"/>
      <c r="M400" s="224"/>
      <c r="N400" s="225"/>
      <c r="O400" s="88"/>
      <c r="P400" s="88"/>
      <c r="Q400" s="88"/>
      <c r="R400" s="88"/>
      <c r="S400" s="88"/>
      <c r="T400" s="89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T400" s="20" t="s">
        <v>141</v>
      </c>
      <c r="AU400" s="20" t="s">
        <v>137</v>
      </c>
    </row>
    <row r="401" spans="1:51" s="15" customFormat="1" ht="12">
      <c r="A401" s="15"/>
      <c r="B401" s="250"/>
      <c r="C401" s="251"/>
      <c r="D401" s="221" t="s">
        <v>143</v>
      </c>
      <c r="E401" s="252" t="s">
        <v>32</v>
      </c>
      <c r="F401" s="253" t="s">
        <v>701</v>
      </c>
      <c r="G401" s="251"/>
      <c r="H401" s="252" t="s">
        <v>32</v>
      </c>
      <c r="I401" s="254"/>
      <c r="J401" s="251"/>
      <c r="K401" s="251"/>
      <c r="L401" s="255"/>
      <c r="M401" s="256"/>
      <c r="N401" s="257"/>
      <c r="O401" s="257"/>
      <c r="P401" s="257"/>
      <c r="Q401" s="257"/>
      <c r="R401" s="257"/>
      <c r="S401" s="257"/>
      <c r="T401" s="258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59" t="s">
        <v>143</v>
      </c>
      <c r="AU401" s="259" t="s">
        <v>137</v>
      </c>
      <c r="AV401" s="15" t="s">
        <v>85</v>
      </c>
      <c r="AW401" s="15" t="s">
        <v>39</v>
      </c>
      <c r="AX401" s="15" t="s">
        <v>77</v>
      </c>
      <c r="AY401" s="259" t="s">
        <v>128</v>
      </c>
    </row>
    <row r="402" spans="1:51" s="13" customFormat="1" ht="12">
      <c r="A402" s="13"/>
      <c r="B402" s="228"/>
      <c r="C402" s="229"/>
      <c r="D402" s="221" t="s">
        <v>143</v>
      </c>
      <c r="E402" s="230" t="s">
        <v>32</v>
      </c>
      <c r="F402" s="231" t="s">
        <v>702</v>
      </c>
      <c r="G402" s="229"/>
      <c r="H402" s="232">
        <v>5.639</v>
      </c>
      <c r="I402" s="233"/>
      <c r="J402" s="229"/>
      <c r="K402" s="229"/>
      <c r="L402" s="234"/>
      <c r="M402" s="235"/>
      <c r="N402" s="236"/>
      <c r="O402" s="236"/>
      <c r="P402" s="236"/>
      <c r="Q402" s="236"/>
      <c r="R402" s="236"/>
      <c r="S402" s="236"/>
      <c r="T402" s="23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8" t="s">
        <v>143</v>
      </c>
      <c r="AU402" s="238" t="s">
        <v>137</v>
      </c>
      <c r="AV402" s="13" t="s">
        <v>137</v>
      </c>
      <c r="AW402" s="13" t="s">
        <v>39</v>
      </c>
      <c r="AX402" s="13" t="s">
        <v>77</v>
      </c>
      <c r="AY402" s="238" t="s">
        <v>128</v>
      </c>
    </row>
    <row r="403" spans="1:51" s="14" customFormat="1" ht="12">
      <c r="A403" s="14"/>
      <c r="B403" s="239"/>
      <c r="C403" s="240"/>
      <c r="D403" s="221" t="s">
        <v>143</v>
      </c>
      <c r="E403" s="241" t="s">
        <v>32</v>
      </c>
      <c r="F403" s="242" t="s">
        <v>145</v>
      </c>
      <c r="G403" s="240"/>
      <c r="H403" s="243">
        <v>5.639</v>
      </c>
      <c r="I403" s="244"/>
      <c r="J403" s="240"/>
      <c r="K403" s="240"/>
      <c r="L403" s="245"/>
      <c r="M403" s="246"/>
      <c r="N403" s="247"/>
      <c r="O403" s="247"/>
      <c r="P403" s="247"/>
      <c r="Q403" s="247"/>
      <c r="R403" s="247"/>
      <c r="S403" s="247"/>
      <c r="T403" s="248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9" t="s">
        <v>143</v>
      </c>
      <c r="AU403" s="249" t="s">
        <v>137</v>
      </c>
      <c r="AV403" s="14" t="s">
        <v>136</v>
      </c>
      <c r="AW403" s="14" t="s">
        <v>39</v>
      </c>
      <c r="AX403" s="14" t="s">
        <v>85</v>
      </c>
      <c r="AY403" s="249" t="s">
        <v>128</v>
      </c>
    </row>
    <row r="404" spans="1:65" s="2" customFormat="1" ht="16.5" customHeight="1">
      <c r="A404" s="42"/>
      <c r="B404" s="43"/>
      <c r="C404" s="208" t="s">
        <v>508</v>
      </c>
      <c r="D404" s="208" t="s">
        <v>131</v>
      </c>
      <c r="E404" s="209" t="s">
        <v>436</v>
      </c>
      <c r="F404" s="210" t="s">
        <v>437</v>
      </c>
      <c r="G404" s="211" t="s">
        <v>134</v>
      </c>
      <c r="H404" s="212">
        <v>5.639</v>
      </c>
      <c r="I404" s="213"/>
      <c r="J404" s="214">
        <f>ROUND(I404*H404,2)</f>
        <v>0</v>
      </c>
      <c r="K404" s="210" t="s">
        <v>135</v>
      </c>
      <c r="L404" s="48"/>
      <c r="M404" s="215" t="s">
        <v>32</v>
      </c>
      <c r="N404" s="216" t="s">
        <v>49</v>
      </c>
      <c r="O404" s="88"/>
      <c r="P404" s="217">
        <f>O404*H404</f>
        <v>0</v>
      </c>
      <c r="Q404" s="217">
        <v>0.00025</v>
      </c>
      <c r="R404" s="217">
        <f>Q404*H404</f>
        <v>0.0014097500000000002</v>
      </c>
      <c r="S404" s="217">
        <v>0</v>
      </c>
      <c r="T404" s="218">
        <f>S404*H404</f>
        <v>0</v>
      </c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R404" s="219" t="s">
        <v>246</v>
      </c>
      <c r="AT404" s="219" t="s">
        <v>131</v>
      </c>
      <c r="AU404" s="219" t="s">
        <v>137</v>
      </c>
      <c r="AY404" s="20" t="s">
        <v>128</v>
      </c>
      <c r="BE404" s="220">
        <f>IF(N404="základní",J404,0)</f>
        <v>0</v>
      </c>
      <c r="BF404" s="220">
        <f>IF(N404="snížená",J404,0)</f>
        <v>0</v>
      </c>
      <c r="BG404" s="220">
        <f>IF(N404="zákl. přenesená",J404,0)</f>
        <v>0</v>
      </c>
      <c r="BH404" s="220">
        <f>IF(N404="sníž. přenesená",J404,0)</f>
        <v>0</v>
      </c>
      <c r="BI404" s="220">
        <f>IF(N404="nulová",J404,0)</f>
        <v>0</v>
      </c>
      <c r="BJ404" s="20" t="s">
        <v>137</v>
      </c>
      <c r="BK404" s="220">
        <f>ROUND(I404*H404,2)</f>
        <v>0</v>
      </c>
      <c r="BL404" s="20" t="s">
        <v>246</v>
      </c>
      <c r="BM404" s="219" t="s">
        <v>438</v>
      </c>
    </row>
    <row r="405" spans="1:47" s="2" customFormat="1" ht="12">
      <c r="A405" s="42"/>
      <c r="B405" s="43"/>
      <c r="C405" s="44"/>
      <c r="D405" s="221" t="s">
        <v>139</v>
      </c>
      <c r="E405" s="44"/>
      <c r="F405" s="222" t="s">
        <v>439</v>
      </c>
      <c r="G405" s="44"/>
      <c r="H405" s="44"/>
      <c r="I405" s="223"/>
      <c r="J405" s="44"/>
      <c r="K405" s="44"/>
      <c r="L405" s="48"/>
      <c r="M405" s="224"/>
      <c r="N405" s="225"/>
      <c r="O405" s="88"/>
      <c r="P405" s="88"/>
      <c r="Q405" s="88"/>
      <c r="R405" s="88"/>
      <c r="S405" s="88"/>
      <c r="T405" s="89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T405" s="20" t="s">
        <v>139</v>
      </c>
      <c r="AU405" s="20" t="s">
        <v>137</v>
      </c>
    </row>
    <row r="406" spans="1:47" s="2" customFormat="1" ht="12">
      <c r="A406" s="42"/>
      <c r="B406" s="43"/>
      <c r="C406" s="44"/>
      <c r="D406" s="226" t="s">
        <v>141</v>
      </c>
      <c r="E406" s="44"/>
      <c r="F406" s="227" t="s">
        <v>440</v>
      </c>
      <c r="G406" s="44"/>
      <c r="H406" s="44"/>
      <c r="I406" s="223"/>
      <c r="J406" s="44"/>
      <c r="K406" s="44"/>
      <c r="L406" s="48"/>
      <c r="M406" s="224"/>
      <c r="N406" s="225"/>
      <c r="O406" s="88"/>
      <c r="P406" s="88"/>
      <c r="Q406" s="88"/>
      <c r="R406" s="88"/>
      <c r="S406" s="88"/>
      <c r="T406" s="89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T406" s="20" t="s">
        <v>141</v>
      </c>
      <c r="AU406" s="20" t="s">
        <v>137</v>
      </c>
    </row>
    <row r="407" spans="1:51" s="15" customFormat="1" ht="12">
      <c r="A407" s="15"/>
      <c r="B407" s="250"/>
      <c r="C407" s="251"/>
      <c r="D407" s="221" t="s">
        <v>143</v>
      </c>
      <c r="E407" s="252" t="s">
        <v>32</v>
      </c>
      <c r="F407" s="253" t="s">
        <v>701</v>
      </c>
      <c r="G407" s="251"/>
      <c r="H407" s="252" t="s">
        <v>32</v>
      </c>
      <c r="I407" s="254"/>
      <c r="J407" s="251"/>
      <c r="K407" s="251"/>
      <c r="L407" s="255"/>
      <c r="M407" s="256"/>
      <c r="N407" s="257"/>
      <c r="O407" s="257"/>
      <c r="P407" s="257"/>
      <c r="Q407" s="257"/>
      <c r="R407" s="257"/>
      <c r="S407" s="257"/>
      <c r="T407" s="258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59" t="s">
        <v>143</v>
      </c>
      <c r="AU407" s="259" t="s">
        <v>137</v>
      </c>
      <c r="AV407" s="15" t="s">
        <v>85</v>
      </c>
      <c r="AW407" s="15" t="s">
        <v>39</v>
      </c>
      <c r="AX407" s="15" t="s">
        <v>77</v>
      </c>
      <c r="AY407" s="259" t="s">
        <v>128</v>
      </c>
    </row>
    <row r="408" spans="1:51" s="13" customFormat="1" ht="12">
      <c r="A408" s="13"/>
      <c r="B408" s="228"/>
      <c r="C408" s="229"/>
      <c r="D408" s="221" t="s">
        <v>143</v>
      </c>
      <c r="E408" s="230" t="s">
        <v>32</v>
      </c>
      <c r="F408" s="231" t="s">
        <v>702</v>
      </c>
      <c r="G408" s="229"/>
      <c r="H408" s="232">
        <v>5.639</v>
      </c>
      <c r="I408" s="233"/>
      <c r="J408" s="229"/>
      <c r="K408" s="229"/>
      <c r="L408" s="234"/>
      <c r="M408" s="235"/>
      <c r="N408" s="236"/>
      <c r="O408" s="236"/>
      <c r="P408" s="236"/>
      <c r="Q408" s="236"/>
      <c r="R408" s="236"/>
      <c r="S408" s="236"/>
      <c r="T408" s="23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8" t="s">
        <v>143</v>
      </c>
      <c r="AU408" s="238" t="s">
        <v>137</v>
      </c>
      <c r="AV408" s="13" t="s">
        <v>137</v>
      </c>
      <c r="AW408" s="13" t="s">
        <v>39</v>
      </c>
      <c r="AX408" s="13" t="s">
        <v>77</v>
      </c>
      <c r="AY408" s="238" t="s">
        <v>128</v>
      </c>
    </row>
    <row r="409" spans="1:51" s="14" customFormat="1" ht="12">
      <c r="A409" s="14"/>
      <c r="B409" s="239"/>
      <c r="C409" s="240"/>
      <c r="D409" s="221" t="s">
        <v>143</v>
      </c>
      <c r="E409" s="241" t="s">
        <v>32</v>
      </c>
      <c r="F409" s="242" t="s">
        <v>145</v>
      </c>
      <c r="G409" s="240"/>
      <c r="H409" s="243">
        <v>5.639</v>
      </c>
      <c r="I409" s="244"/>
      <c r="J409" s="240"/>
      <c r="K409" s="240"/>
      <c r="L409" s="245"/>
      <c r="M409" s="246"/>
      <c r="N409" s="247"/>
      <c r="O409" s="247"/>
      <c r="P409" s="247"/>
      <c r="Q409" s="247"/>
      <c r="R409" s="247"/>
      <c r="S409" s="247"/>
      <c r="T409" s="248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9" t="s">
        <v>143</v>
      </c>
      <c r="AU409" s="249" t="s">
        <v>137</v>
      </c>
      <c r="AV409" s="14" t="s">
        <v>136</v>
      </c>
      <c r="AW409" s="14" t="s">
        <v>39</v>
      </c>
      <c r="AX409" s="14" t="s">
        <v>85</v>
      </c>
      <c r="AY409" s="249" t="s">
        <v>128</v>
      </c>
    </row>
    <row r="410" spans="1:65" s="2" customFormat="1" ht="16.5" customHeight="1">
      <c r="A410" s="42"/>
      <c r="B410" s="43"/>
      <c r="C410" s="208" t="s">
        <v>514</v>
      </c>
      <c r="D410" s="208" t="s">
        <v>131</v>
      </c>
      <c r="E410" s="209" t="s">
        <v>442</v>
      </c>
      <c r="F410" s="210" t="s">
        <v>443</v>
      </c>
      <c r="G410" s="211" t="s">
        <v>134</v>
      </c>
      <c r="H410" s="212">
        <v>5.639</v>
      </c>
      <c r="I410" s="213"/>
      <c r="J410" s="214">
        <f>ROUND(I410*H410,2)</f>
        <v>0</v>
      </c>
      <c r="K410" s="210" t="s">
        <v>135</v>
      </c>
      <c r="L410" s="48"/>
      <c r="M410" s="215" t="s">
        <v>32</v>
      </c>
      <c r="N410" s="216" t="s">
        <v>49</v>
      </c>
      <c r="O410" s="88"/>
      <c r="P410" s="217">
        <f>O410*H410</f>
        <v>0</v>
      </c>
      <c r="Q410" s="217">
        <v>0.0002508</v>
      </c>
      <c r="R410" s="217">
        <f>Q410*H410</f>
        <v>0.0014142612000000003</v>
      </c>
      <c r="S410" s="217">
        <v>0</v>
      </c>
      <c r="T410" s="218">
        <f>S410*H410</f>
        <v>0</v>
      </c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R410" s="219" t="s">
        <v>246</v>
      </c>
      <c r="AT410" s="219" t="s">
        <v>131</v>
      </c>
      <c r="AU410" s="219" t="s">
        <v>137</v>
      </c>
      <c r="AY410" s="20" t="s">
        <v>128</v>
      </c>
      <c r="BE410" s="220">
        <f>IF(N410="základní",J410,0)</f>
        <v>0</v>
      </c>
      <c r="BF410" s="220">
        <f>IF(N410="snížená",J410,0)</f>
        <v>0</v>
      </c>
      <c r="BG410" s="220">
        <f>IF(N410="zákl. přenesená",J410,0)</f>
        <v>0</v>
      </c>
      <c r="BH410" s="220">
        <f>IF(N410="sníž. přenesená",J410,0)</f>
        <v>0</v>
      </c>
      <c r="BI410" s="220">
        <f>IF(N410="nulová",J410,0)</f>
        <v>0</v>
      </c>
      <c r="BJ410" s="20" t="s">
        <v>137</v>
      </c>
      <c r="BK410" s="220">
        <f>ROUND(I410*H410,2)</f>
        <v>0</v>
      </c>
      <c r="BL410" s="20" t="s">
        <v>246</v>
      </c>
      <c r="BM410" s="219" t="s">
        <v>444</v>
      </c>
    </row>
    <row r="411" spans="1:47" s="2" customFormat="1" ht="12">
      <c r="A411" s="42"/>
      <c r="B411" s="43"/>
      <c r="C411" s="44"/>
      <c r="D411" s="221" t="s">
        <v>139</v>
      </c>
      <c r="E411" s="44"/>
      <c r="F411" s="222" t="s">
        <v>445</v>
      </c>
      <c r="G411" s="44"/>
      <c r="H411" s="44"/>
      <c r="I411" s="223"/>
      <c r="J411" s="44"/>
      <c r="K411" s="44"/>
      <c r="L411" s="48"/>
      <c r="M411" s="224"/>
      <c r="N411" s="225"/>
      <c r="O411" s="88"/>
      <c r="P411" s="88"/>
      <c r="Q411" s="88"/>
      <c r="R411" s="88"/>
      <c r="S411" s="88"/>
      <c r="T411" s="89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T411" s="20" t="s">
        <v>139</v>
      </c>
      <c r="AU411" s="20" t="s">
        <v>137</v>
      </c>
    </row>
    <row r="412" spans="1:47" s="2" customFormat="1" ht="12">
      <c r="A412" s="42"/>
      <c r="B412" s="43"/>
      <c r="C412" s="44"/>
      <c r="D412" s="226" t="s">
        <v>141</v>
      </c>
      <c r="E412" s="44"/>
      <c r="F412" s="227" t="s">
        <v>446</v>
      </c>
      <c r="G412" s="44"/>
      <c r="H412" s="44"/>
      <c r="I412" s="223"/>
      <c r="J412" s="44"/>
      <c r="K412" s="44"/>
      <c r="L412" s="48"/>
      <c r="M412" s="224"/>
      <c r="N412" s="225"/>
      <c r="O412" s="88"/>
      <c r="P412" s="88"/>
      <c r="Q412" s="88"/>
      <c r="R412" s="88"/>
      <c r="S412" s="88"/>
      <c r="T412" s="89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T412" s="20" t="s">
        <v>141</v>
      </c>
      <c r="AU412" s="20" t="s">
        <v>137</v>
      </c>
    </row>
    <row r="413" spans="1:51" s="15" customFormat="1" ht="12">
      <c r="A413" s="15"/>
      <c r="B413" s="250"/>
      <c r="C413" s="251"/>
      <c r="D413" s="221" t="s">
        <v>143</v>
      </c>
      <c r="E413" s="252" t="s">
        <v>32</v>
      </c>
      <c r="F413" s="253" t="s">
        <v>701</v>
      </c>
      <c r="G413" s="251"/>
      <c r="H413" s="252" t="s">
        <v>32</v>
      </c>
      <c r="I413" s="254"/>
      <c r="J413" s="251"/>
      <c r="K413" s="251"/>
      <c r="L413" s="255"/>
      <c r="M413" s="256"/>
      <c r="N413" s="257"/>
      <c r="O413" s="257"/>
      <c r="P413" s="257"/>
      <c r="Q413" s="257"/>
      <c r="R413" s="257"/>
      <c r="S413" s="257"/>
      <c r="T413" s="258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59" t="s">
        <v>143</v>
      </c>
      <c r="AU413" s="259" t="s">
        <v>137</v>
      </c>
      <c r="AV413" s="15" t="s">
        <v>85</v>
      </c>
      <c r="AW413" s="15" t="s">
        <v>39</v>
      </c>
      <c r="AX413" s="15" t="s">
        <v>77</v>
      </c>
      <c r="AY413" s="259" t="s">
        <v>128</v>
      </c>
    </row>
    <row r="414" spans="1:51" s="13" customFormat="1" ht="12">
      <c r="A414" s="13"/>
      <c r="B414" s="228"/>
      <c r="C414" s="229"/>
      <c r="D414" s="221" t="s">
        <v>143</v>
      </c>
      <c r="E414" s="230" t="s">
        <v>32</v>
      </c>
      <c r="F414" s="231" t="s">
        <v>702</v>
      </c>
      <c r="G414" s="229"/>
      <c r="H414" s="232">
        <v>5.639</v>
      </c>
      <c r="I414" s="233"/>
      <c r="J414" s="229"/>
      <c r="K414" s="229"/>
      <c r="L414" s="234"/>
      <c r="M414" s="235"/>
      <c r="N414" s="236"/>
      <c r="O414" s="236"/>
      <c r="P414" s="236"/>
      <c r="Q414" s="236"/>
      <c r="R414" s="236"/>
      <c r="S414" s="236"/>
      <c r="T414" s="237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8" t="s">
        <v>143</v>
      </c>
      <c r="AU414" s="238" t="s">
        <v>137</v>
      </c>
      <c r="AV414" s="13" t="s">
        <v>137</v>
      </c>
      <c r="AW414" s="13" t="s">
        <v>39</v>
      </c>
      <c r="AX414" s="13" t="s">
        <v>77</v>
      </c>
      <c r="AY414" s="238" t="s">
        <v>128</v>
      </c>
    </row>
    <row r="415" spans="1:51" s="14" customFormat="1" ht="12">
      <c r="A415" s="14"/>
      <c r="B415" s="239"/>
      <c r="C415" s="240"/>
      <c r="D415" s="221" t="s">
        <v>143</v>
      </c>
      <c r="E415" s="241" t="s">
        <v>32</v>
      </c>
      <c r="F415" s="242" t="s">
        <v>145</v>
      </c>
      <c r="G415" s="240"/>
      <c r="H415" s="243">
        <v>5.639</v>
      </c>
      <c r="I415" s="244"/>
      <c r="J415" s="240"/>
      <c r="K415" s="240"/>
      <c r="L415" s="245"/>
      <c r="M415" s="246"/>
      <c r="N415" s="247"/>
      <c r="O415" s="247"/>
      <c r="P415" s="247"/>
      <c r="Q415" s="247"/>
      <c r="R415" s="247"/>
      <c r="S415" s="247"/>
      <c r="T415" s="248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9" t="s">
        <v>143</v>
      </c>
      <c r="AU415" s="249" t="s">
        <v>137</v>
      </c>
      <c r="AV415" s="14" t="s">
        <v>136</v>
      </c>
      <c r="AW415" s="14" t="s">
        <v>39</v>
      </c>
      <c r="AX415" s="14" t="s">
        <v>85</v>
      </c>
      <c r="AY415" s="249" t="s">
        <v>128</v>
      </c>
    </row>
    <row r="416" spans="1:65" s="2" customFormat="1" ht="16.5" customHeight="1">
      <c r="A416" s="42"/>
      <c r="B416" s="43"/>
      <c r="C416" s="208" t="s">
        <v>520</v>
      </c>
      <c r="D416" s="208" t="s">
        <v>131</v>
      </c>
      <c r="E416" s="209" t="s">
        <v>448</v>
      </c>
      <c r="F416" s="210" t="s">
        <v>449</v>
      </c>
      <c r="G416" s="211" t="s">
        <v>134</v>
      </c>
      <c r="H416" s="212">
        <v>5.639</v>
      </c>
      <c r="I416" s="213"/>
      <c r="J416" s="214">
        <f>ROUND(I416*H416,2)</f>
        <v>0</v>
      </c>
      <c r="K416" s="210" t="s">
        <v>135</v>
      </c>
      <c r="L416" s="48"/>
      <c r="M416" s="215" t="s">
        <v>32</v>
      </c>
      <c r="N416" s="216" t="s">
        <v>49</v>
      </c>
      <c r="O416" s="88"/>
      <c r="P416" s="217">
        <f>O416*H416</f>
        <v>0</v>
      </c>
      <c r="Q416" s="217">
        <v>0.000275</v>
      </c>
      <c r="R416" s="217">
        <f>Q416*H416</f>
        <v>0.0015507250000000002</v>
      </c>
      <c r="S416" s="217">
        <v>0</v>
      </c>
      <c r="T416" s="218">
        <f>S416*H416</f>
        <v>0</v>
      </c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R416" s="219" t="s">
        <v>246</v>
      </c>
      <c r="AT416" s="219" t="s">
        <v>131</v>
      </c>
      <c r="AU416" s="219" t="s">
        <v>137</v>
      </c>
      <c r="AY416" s="20" t="s">
        <v>128</v>
      </c>
      <c r="BE416" s="220">
        <f>IF(N416="základní",J416,0)</f>
        <v>0</v>
      </c>
      <c r="BF416" s="220">
        <f>IF(N416="snížená",J416,0)</f>
        <v>0</v>
      </c>
      <c r="BG416" s="220">
        <f>IF(N416="zákl. přenesená",J416,0)</f>
        <v>0</v>
      </c>
      <c r="BH416" s="220">
        <f>IF(N416="sníž. přenesená",J416,0)</f>
        <v>0</v>
      </c>
      <c r="BI416" s="220">
        <f>IF(N416="nulová",J416,0)</f>
        <v>0</v>
      </c>
      <c r="BJ416" s="20" t="s">
        <v>137</v>
      </c>
      <c r="BK416" s="220">
        <f>ROUND(I416*H416,2)</f>
        <v>0</v>
      </c>
      <c r="BL416" s="20" t="s">
        <v>246</v>
      </c>
      <c r="BM416" s="219" t="s">
        <v>450</v>
      </c>
    </row>
    <row r="417" spans="1:47" s="2" customFormat="1" ht="12">
      <c r="A417" s="42"/>
      <c r="B417" s="43"/>
      <c r="C417" s="44"/>
      <c r="D417" s="221" t="s">
        <v>139</v>
      </c>
      <c r="E417" s="44"/>
      <c r="F417" s="222" t="s">
        <v>451</v>
      </c>
      <c r="G417" s="44"/>
      <c r="H417" s="44"/>
      <c r="I417" s="223"/>
      <c r="J417" s="44"/>
      <c r="K417" s="44"/>
      <c r="L417" s="48"/>
      <c r="M417" s="224"/>
      <c r="N417" s="225"/>
      <c r="O417" s="88"/>
      <c r="P417" s="88"/>
      <c r="Q417" s="88"/>
      <c r="R417" s="88"/>
      <c r="S417" s="88"/>
      <c r="T417" s="89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T417" s="20" t="s">
        <v>139</v>
      </c>
      <c r="AU417" s="20" t="s">
        <v>137</v>
      </c>
    </row>
    <row r="418" spans="1:47" s="2" customFormat="1" ht="12">
      <c r="A418" s="42"/>
      <c r="B418" s="43"/>
      <c r="C418" s="44"/>
      <c r="D418" s="226" t="s">
        <v>141</v>
      </c>
      <c r="E418" s="44"/>
      <c r="F418" s="227" t="s">
        <v>452</v>
      </c>
      <c r="G418" s="44"/>
      <c r="H418" s="44"/>
      <c r="I418" s="223"/>
      <c r="J418" s="44"/>
      <c r="K418" s="44"/>
      <c r="L418" s="48"/>
      <c r="M418" s="224"/>
      <c r="N418" s="225"/>
      <c r="O418" s="88"/>
      <c r="P418" s="88"/>
      <c r="Q418" s="88"/>
      <c r="R418" s="88"/>
      <c r="S418" s="88"/>
      <c r="T418" s="89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T418" s="20" t="s">
        <v>141</v>
      </c>
      <c r="AU418" s="20" t="s">
        <v>137</v>
      </c>
    </row>
    <row r="419" spans="1:51" s="15" customFormat="1" ht="12">
      <c r="A419" s="15"/>
      <c r="B419" s="250"/>
      <c r="C419" s="251"/>
      <c r="D419" s="221" t="s">
        <v>143</v>
      </c>
      <c r="E419" s="252" t="s">
        <v>32</v>
      </c>
      <c r="F419" s="253" t="s">
        <v>701</v>
      </c>
      <c r="G419" s="251"/>
      <c r="H419" s="252" t="s">
        <v>32</v>
      </c>
      <c r="I419" s="254"/>
      <c r="J419" s="251"/>
      <c r="K419" s="251"/>
      <c r="L419" s="255"/>
      <c r="M419" s="256"/>
      <c r="N419" s="257"/>
      <c r="O419" s="257"/>
      <c r="P419" s="257"/>
      <c r="Q419" s="257"/>
      <c r="R419" s="257"/>
      <c r="S419" s="257"/>
      <c r="T419" s="258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59" t="s">
        <v>143</v>
      </c>
      <c r="AU419" s="259" t="s">
        <v>137</v>
      </c>
      <c r="AV419" s="15" t="s">
        <v>85</v>
      </c>
      <c r="AW419" s="15" t="s">
        <v>39</v>
      </c>
      <c r="AX419" s="15" t="s">
        <v>77</v>
      </c>
      <c r="AY419" s="259" t="s">
        <v>128</v>
      </c>
    </row>
    <row r="420" spans="1:51" s="13" customFormat="1" ht="12">
      <c r="A420" s="13"/>
      <c r="B420" s="228"/>
      <c r="C420" s="229"/>
      <c r="D420" s="221" t="s">
        <v>143</v>
      </c>
      <c r="E420" s="230" t="s">
        <v>32</v>
      </c>
      <c r="F420" s="231" t="s">
        <v>702</v>
      </c>
      <c r="G420" s="229"/>
      <c r="H420" s="232">
        <v>5.639</v>
      </c>
      <c r="I420" s="233"/>
      <c r="J420" s="229"/>
      <c r="K420" s="229"/>
      <c r="L420" s="234"/>
      <c r="M420" s="235"/>
      <c r="N420" s="236"/>
      <c r="O420" s="236"/>
      <c r="P420" s="236"/>
      <c r="Q420" s="236"/>
      <c r="R420" s="236"/>
      <c r="S420" s="236"/>
      <c r="T420" s="23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8" t="s">
        <v>143</v>
      </c>
      <c r="AU420" s="238" t="s">
        <v>137</v>
      </c>
      <c r="AV420" s="13" t="s">
        <v>137</v>
      </c>
      <c r="AW420" s="13" t="s">
        <v>39</v>
      </c>
      <c r="AX420" s="13" t="s">
        <v>77</v>
      </c>
      <c r="AY420" s="238" t="s">
        <v>128</v>
      </c>
    </row>
    <row r="421" spans="1:51" s="14" customFormat="1" ht="12">
      <c r="A421" s="14"/>
      <c r="B421" s="239"/>
      <c r="C421" s="240"/>
      <c r="D421" s="221" t="s">
        <v>143</v>
      </c>
      <c r="E421" s="241" t="s">
        <v>32</v>
      </c>
      <c r="F421" s="242" t="s">
        <v>145</v>
      </c>
      <c r="G421" s="240"/>
      <c r="H421" s="243">
        <v>5.639</v>
      </c>
      <c r="I421" s="244"/>
      <c r="J421" s="240"/>
      <c r="K421" s="240"/>
      <c r="L421" s="245"/>
      <c r="M421" s="246"/>
      <c r="N421" s="247"/>
      <c r="O421" s="247"/>
      <c r="P421" s="247"/>
      <c r="Q421" s="247"/>
      <c r="R421" s="247"/>
      <c r="S421" s="247"/>
      <c r="T421" s="248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9" t="s">
        <v>143</v>
      </c>
      <c r="AU421" s="249" t="s">
        <v>137</v>
      </c>
      <c r="AV421" s="14" t="s">
        <v>136</v>
      </c>
      <c r="AW421" s="14" t="s">
        <v>39</v>
      </c>
      <c r="AX421" s="14" t="s">
        <v>85</v>
      </c>
      <c r="AY421" s="249" t="s">
        <v>128</v>
      </c>
    </row>
    <row r="422" spans="1:65" s="2" customFormat="1" ht="16.5" customHeight="1">
      <c r="A422" s="42"/>
      <c r="B422" s="43"/>
      <c r="C422" s="208" t="s">
        <v>526</v>
      </c>
      <c r="D422" s="208" t="s">
        <v>131</v>
      </c>
      <c r="E422" s="209" t="s">
        <v>454</v>
      </c>
      <c r="F422" s="210" t="s">
        <v>455</v>
      </c>
      <c r="G422" s="211" t="s">
        <v>385</v>
      </c>
      <c r="H422" s="271"/>
      <c r="I422" s="213"/>
      <c r="J422" s="214">
        <f>ROUND(I422*H422,2)</f>
        <v>0</v>
      </c>
      <c r="K422" s="210" t="s">
        <v>135</v>
      </c>
      <c r="L422" s="48"/>
      <c r="M422" s="215" t="s">
        <v>32</v>
      </c>
      <c r="N422" s="216" t="s">
        <v>49</v>
      </c>
      <c r="O422" s="88"/>
      <c r="P422" s="217">
        <f>O422*H422</f>
        <v>0</v>
      </c>
      <c r="Q422" s="217">
        <v>0</v>
      </c>
      <c r="R422" s="217">
        <f>Q422*H422</f>
        <v>0</v>
      </c>
      <c r="S422" s="217">
        <v>0</v>
      </c>
      <c r="T422" s="218">
        <f>S422*H422</f>
        <v>0</v>
      </c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R422" s="219" t="s">
        <v>246</v>
      </c>
      <c r="AT422" s="219" t="s">
        <v>131</v>
      </c>
      <c r="AU422" s="219" t="s">
        <v>137</v>
      </c>
      <c r="AY422" s="20" t="s">
        <v>128</v>
      </c>
      <c r="BE422" s="220">
        <f>IF(N422="základní",J422,0)</f>
        <v>0</v>
      </c>
      <c r="BF422" s="220">
        <f>IF(N422="snížená",J422,0)</f>
        <v>0</v>
      </c>
      <c r="BG422" s="220">
        <f>IF(N422="zákl. přenesená",J422,0)</f>
        <v>0</v>
      </c>
      <c r="BH422" s="220">
        <f>IF(N422="sníž. přenesená",J422,0)</f>
        <v>0</v>
      </c>
      <c r="BI422" s="220">
        <f>IF(N422="nulová",J422,0)</f>
        <v>0</v>
      </c>
      <c r="BJ422" s="20" t="s">
        <v>137</v>
      </c>
      <c r="BK422" s="220">
        <f>ROUND(I422*H422,2)</f>
        <v>0</v>
      </c>
      <c r="BL422" s="20" t="s">
        <v>246</v>
      </c>
      <c r="BM422" s="219" t="s">
        <v>456</v>
      </c>
    </row>
    <row r="423" spans="1:47" s="2" customFormat="1" ht="12">
      <c r="A423" s="42"/>
      <c r="B423" s="43"/>
      <c r="C423" s="44"/>
      <c r="D423" s="221" t="s">
        <v>139</v>
      </c>
      <c r="E423" s="44"/>
      <c r="F423" s="222" t="s">
        <v>457</v>
      </c>
      <c r="G423" s="44"/>
      <c r="H423" s="44"/>
      <c r="I423" s="223"/>
      <c r="J423" s="44"/>
      <c r="K423" s="44"/>
      <c r="L423" s="48"/>
      <c r="M423" s="224"/>
      <c r="N423" s="225"/>
      <c r="O423" s="88"/>
      <c r="P423" s="88"/>
      <c r="Q423" s="88"/>
      <c r="R423" s="88"/>
      <c r="S423" s="88"/>
      <c r="T423" s="89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T423" s="20" t="s">
        <v>139</v>
      </c>
      <c r="AU423" s="20" t="s">
        <v>137</v>
      </c>
    </row>
    <row r="424" spans="1:47" s="2" customFormat="1" ht="12">
      <c r="A424" s="42"/>
      <c r="B424" s="43"/>
      <c r="C424" s="44"/>
      <c r="D424" s="226" t="s">
        <v>141</v>
      </c>
      <c r="E424" s="44"/>
      <c r="F424" s="227" t="s">
        <v>458</v>
      </c>
      <c r="G424" s="44"/>
      <c r="H424" s="44"/>
      <c r="I424" s="223"/>
      <c r="J424" s="44"/>
      <c r="K424" s="44"/>
      <c r="L424" s="48"/>
      <c r="M424" s="224"/>
      <c r="N424" s="225"/>
      <c r="O424" s="88"/>
      <c r="P424" s="88"/>
      <c r="Q424" s="88"/>
      <c r="R424" s="88"/>
      <c r="S424" s="88"/>
      <c r="T424" s="89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T424" s="20" t="s">
        <v>141</v>
      </c>
      <c r="AU424" s="20" t="s">
        <v>137</v>
      </c>
    </row>
    <row r="425" spans="1:63" s="12" customFormat="1" ht="22.8" customHeight="1">
      <c r="A425" s="12"/>
      <c r="B425" s="192"/>
      <c r="C425" s="193"/>
      <c r="D425" s="194" t="s">
        <v>76</v>
      </c>
      <c r="E425" s="206" t="s">
        <v>459</v>
      </c>
      <c r="F425" s="206" t="s">
        <v>460</v>
      </c>
      <c r="G425" s="193"/>
      <c r="H425" s="193"/>
      <c r="I425" s="196"/>
      <c r="J425" s="207">
        <f>BK425</f>
        <v>0</v>
      </c>
      <c r="K425" s="193"/>
      <c r="L425" s="198"/>
      <c r="M425" s="199"/>
      <c r="N425" s="200"/>
      <c r="O425" s="200"/>
      <c r="P425" s="201">
        <f>SUM(P426:P470)</f>
        <v>0</v>
      </c>
      <c r="Q425" s="200"/>
      <c r="R425" s="201">
        <f>SUM(R426:R470)</f>
        <v>0.28845294096</v>
      </c>
      <c r="S425" s="200"/>
      <c r="T425" s="202">
        <f>SUM(T426:T470)</f>
        <v>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03" t="s">
        <v>137</v>
      </c>
      <c r="AT425" s="204" t="s">
        <v>76</v>
      </c>
      <c r="AU425" s="204" t="s">
        <v>85</v>
      </c>
      <c r="AY425" s="203" t="s">
        <v>128</v>
      </c>
      <c r="BK425" s="205">
        <f>SUM(BK426:BK470)</f>
        <v>0</v>
      </c>
    </row>
    <row r="426" spans="1:65" s="2" customFormat="1" ht="16.5" customHeight="1">
      <c r="A426" s="42"/>
      <c r="B426" s="43"/>
      <c r="C426" s="208" t="s">
        <v>532</v>
      </c>
      <c r="D426" s="208" t="s">
        <v>131</v>
      </c>
      <c r="E426" s="209" t="s">
        <v>515</v>
      </c>
      <c r="F426" s="210" t="s">
        <v>516</v>
      </c>
      <c r="G426" s="211" t="s">
        <v>134</v>
      </c>
      <c r="H426" s="212">
        <v>216.488</v>
      </c>
      <c r="I426" s="213"/>
      <c r="J426" s="214">
        <f>ROUND(I426*H426,2)</f>
        <v>0</v>
      </c>
      <c r="K426" s="210" t="s">
        <v>135</v>
      </c>
      <c r="L426" s="48"/>
      <c r="M426" s="215" t="s">
        <v>32</v>
      </c>
      <c r="N426" s="216" t="s">
        <v>49</v>
      </c>
      <c r="O426" s="88"/>
      <c r="P426" s="217">
        <f>O426*H426</f>
        <v>0</v>
      </c>
      <c r="Q426" s="217">
        <v>0</v>
      </c>
      <c r="R426" s="217">
        <f>Q426*H426</f>
        <v>0</v>
      </c>
      <c r="S426" s="217">
        <v>0</v>
      </c>
      <c r="T426" s="218">
        <f>S426*H426</f>
        <v>0</v>
      </c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R426" s="219" t="s">
        <v>246</v>
      </c>
      <c r="AT426" s="219" t="s">
        <v>131</v>
      </c>
      <c r="AU426" s="219" t="s">
        <v>137</v>
      </c>
      <c r="AY426" s="20" t="s">
        <v>128</v>
      </c>
      <c r="BE426" s="220">
        <f>IF(N426="základní",J426,0)</f>
        <v>0</v>
      </c>
      <c r="BF426" s="220">
        <f>IF(N426="snížená",J426,0)</f>
        <v>0</v>
      </c>
      <c r="BG426" s="220">
        <f>IF(N426="zákl. přenesená",J426,0)</f>
        <v>0</v>
      </c>
      <c r="BH426" s="220">
        <f>IF(N426="sníž. přenesená",J426,0)</f>
        <v>0</v>
      </c>
      <c r="BI426" s="220">
        <f>IF(N426="nulová",J426,0)</f>
        <v>0</v>
      </c>
      <c r="BJ426" s="20" t="s">
        <v>137</v>
      </c>
      <c r="BK426" s="220">
        <f>ROUND(I426*H426,2)</f>
        <v>0</v>
      </c>
      <c r="BL426" s="20" t="s">
        <v>246</v>
      </c>
      <c r="BM426" s="219" t="s">
        <v>517</v>
      </c>
    </row>
    <row r="427" spans="1:47" s="2" customFormat="1" ht="12">
      <c r="A427" s="42"/>
      <c r="B427" s="43"/>
      <c r="C427" s="44"/>
      <c r="D427" s="221" t="s">
        <v>139</v>
      </c>
      <c r="E427" s="44"/>
      <c r="F427" s="222" t="s">
        <v>518</v>
      </c>
      <c r="G427" s="44"/>
      <c r="H427" s="44"/>
      <c r="I427" s="223"/>
      <c r="J427" s="44"/>
      <c r="K427" s="44"/>
      <c r="L427" s="48"/>
      <c r="M427" s="224"/>
      <c r="N427" s="225"/>
      <c r="O427" s="88"/>
      <c r="P427" s="88"/>
      <c r="Q427" s="88"/>
      <c r="R427" s="88"/>
      <c r="S427" s="88"/>
      <c r="T427" s="89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T427" s="20" t="s">
        <v>139</v>
      </c>
      <c r="AU427" s="20" t="s">
        <v>137</v>
      </c>
    </row>
    <row r="428" spans="1:47" s="2" customFormat="1" ht="12">
      <c r="A428" s="42"/>
      <c r="B428" s="43"/>
      <c r="C428" s="44"/>
      <c r="D428" s="226" t="s">
        <v>141</v>
      </c>
      <c r="E428" s="44"/>
      <c r="F428" s="227" t="s">
        <v>519</v>
      </c>
      <c r="G428" s="44"/>
      <c r="H428" s="44"/>
      <c r="I428" s="223"/>
      <c r="J428" s="44"/>
      <c r="K428" s="44"/>
      <c r="L428" s="48"/>
      <c r="M428" s="224"/>
      <c r="N428" s="225"/>
      <c r="O428" s="88"/>
      <c r="P428" s="88"/>
      <c r="Q428" s="88"/>
      <c r="R428" s="88"/>
      <c r="S428" s="88"/>
      <c r="T428" s="89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T428" s="20" t="s">
        <v>141</v>
      </c>
      <c r="AU428" s="20" t="s">
        <v>137</v>
      </c>
    </row>
    <row r="429" spans="1:51" s="15" customFormat="1" ht="12">
      <c r="A429" s="15"/>
      <c r="B429" s="250"/>
      <c r="C429" s="251"/>
      <c r="D429" s="221" t="s">
        <v>143</v>
      </c>
      <c r="E429" s="252" t="s">
        <v>32</v>
      </c>
      <c r="F429" s="253" t="s">
        <v>592</v>
      </c>
      <c r="G429" s="251"/>
      <c r="H429" s="252" t="s">
        <v>32</v>
      </c>
      <c r="I429" s="254"/>
      <c r="J429" s="251"/>
      <c r="K429" s="251"/>
      <c r="L429" s="255"/>
      <c r="M429" s="256"/>
      <c r="N429" s="257"/>
      <c r="O429" s="257"/>
      <c r="P429" s="257"/>
      <c r="Q429" s="257"/>
      <c r="R429" s="257"/>
      <c r="S429" s="257"/>
      <c r="T429" s="258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59" t="s">
        <v>143</v>
      </c>
      <c r="AU429" s="259" t="s">
        <v>137</v>
      </c>
      <c r="AV429" s="15" t="s">
        <v>85</v>
      </c>
      <c r="AW429" s="15" t="s">
        <v>39</v>
      </c>
      <c r="AX429" s="15" t="s">
        <v>77</v>
      </c>
      <c r="AY429" s="259" t="s">
        <v>128</v>
      </c>
    </row>
    <row r="430" spans="1:51" s="13" customFormat="1" ht="12">
      <c r="A430" s="13"/>
      <c r="B430" s="228"/>
      <c r="C430" s="229"/>
      <c r="D430" s="221" t="s">
        <v>143</v>
      </c>
      <c r="E430" s="230" t="s">
        <v>32</v>
      </c>
      <c r="F430" s="231" t="s">
        <v>593</v>
      </c>
      <c r="G430" s="229"/>
      <c r="H430" s="232">
        <v>193.065</v>
      </c>
      <c r="I430" s="233"/>
      <c r="J430" s="229"/>
      <c r="K430" s="229"/>
      <c r="L430" s="234"/>
      <c r="M430" s="235"/>
      <c r="N430" s="236"/>
      <c r="O430" s="236"/>
      <c r="P430" s="236"/>
      <c r="Q430" s="236"/>
      <c r="R430" s="236"/>
      <c r="S430" s="236"/>
      <c r="T430" s="23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8" t="s">
        <v>143</v>
      </c>
      <c r="AU430" s="238" t="s">
        <v>137</v>
      </c>
      <c r="AV430" s="13" t="s">
        <v>137</v>
      </c>
      <c r="AW430" s="13" t="s">
        <v>39</v>
      </c>
      <c r="AX430" s="13" t="s">
        <v>77</v>
      </c>
      <c r="AY430" s="238" t="s">
        <v>128</v>
      </c>
    </row>
    <row r="431" spans="1:51" s="13" customFormat="1" ht="12">
      <c r="A431" s="13"/>
      <c r="B431" s="228"/>
      <c r="C431" s="229"/>
      <c r="D431" s="221" t="s">
        <v>143</v>
      </c>
      <c r="E431" s="230" t="s">
        <v>32</v>
      </c>
      <c r="F431" s="231" t="s">
        <v>594</v>
      </c>
      <c r="G431" s="229"/>
      <c r="H431" s="232">
        <v>14.985</v>
      </c>
      <c r="I431" s="233"/>
      <c r="J431" s="229"/>
      <c r="K431" s="229"/>
      <c r="L431" s="234"/>
      <c r="M431" s="235"/>
      <c r="N431" s="236"/>
      <c r="O431" s="236"/>
      <c r="P431" s="236"/>
      <c r="Q431" s="236"/>
      <c r="R431" s="236"/>
      <c r="S431" s="236"/>
      <c r="T431" s="237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8" t="s">
        <v>143</v>
      </c>
      <c r="AU431" s="238" t="s">
        <v>137</v>
      </c>
      <c r="AV431" s="13" t="s">
        <v>137</v>
      </c>
      <c r="AW431" s="13" t="s">
        <v>39</v>
      </c>
      <c r="AX431" s="13" t="s">
        <v>77</v>
      </c>
      <c r="AY431" s="238" t="s">
        <v>128</v>
      </c>
    </row>
    <row r="432" spans="1:51" s="13" customFormat="1" ht="12">
      <c r="A432" s="13"/>
      <c r="B432" s="228"/>
      <c r="C432" s="229"/>
      <c r="D432" s="221" t="s">
        <v>143</v>
      </c>
      <c r="E432" s="230" t="s">
        <v>32</v>
      </c>
      <c r="F432" s="231" t="s">
        <v>595</v>
      </c>
      <c r="G432" s="229"/>
      <c r="H432" s="232">
        <v>8.438</v>
      </c>
      <c r="I432" s="233"/>
      <c r="J432" s="229"/>
      <c r="K432" s="229"/>
      <c r="L432" s="234"/>
      <c r="M432" s="235"/>
      <c r="N432" s="236"/>
      <c r="O432" s="236"/>
      <c r="P432" s="236"/>
      <c r="Q432" s="236"/>
      <c r="R432" s="236"/>
      <c r="S432" s="236"/>
      <c r="T432" s="237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8" t="s">
        <v>143</v>
      </c>
      <c r="AU432" s="238" t="s">
        <v>137</v>
      </c>
      <c r="AV432" s="13" t="s">
        <v>137</v>
      </c>
      <c r="AW432" s="13" t="s">
        <v>39</v>
      </c>
      <c r="AX432" s="13" t="s">
        <v>77</v>
      </c>
      <c r="AY432" s="238" t="s">
        <v>128</v>
      </c>
    </row>
    <row r="433" spans="1:51" s="16" customFormat="1" ht="12">
      <c r="A433" s="16"/>
      <c r="B433" s="260"/>
      <c r="C433" s="261"/>
      <c r="D433" s="221" t="s">
        <v>143</v>
      </c>
      <c r="E433" s="262" t="s">
        <v>32</v>
      </c>
      <c r="F433" s="263" t="s">
        <v>167</v>
      </c>
      <c r="G433" s="261"/>
      <c r="H433" s="264">
        <v>216.488</v>
      </c>
      <c r="I433" s="265"/>
      <c r="J433" s="261"/>
      <c r="K433" s="261"/>
      <c r="L433" s="266"/>
      <c r="M433" s="267"/>
      <c r="N433" s="268"/>
      <c r="O433" s="268"/>
      <c r="P433" s="268"/>
      <c r="Q433" s="268"/>
      <c r="R433" s="268"/>
      <c r="S433" s="268"/>
      <c r="T433" s="269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T433" s="270" t="s">
        <v>143</v>
      </c>
      <c r="AU433" s="270" t="s">
        <v>137</v>
      </c>
      <c r="AV433" s="16" t="s">
        <v>152</v>
      </c>
      <c r="AW433" s="16" t="s">
        <v>39</v>
      </c>
      <c r="AX433" s="16" t="s">
        <v>77</v>
      </c>
      <c r="AY433" s="270" t="s">
        <v>128</v>
      </c>
    </row>
    <row r="434" spans="1:51" s="14" customFormat="1" ht="12">
      <c r="A434" s="14"/>
      <c r="B434" s="239"/>
      <c r="C434" s="240"/>
      <c r="D434" s="221" t="s">
        <v>143</v>
      </c>
      <c r="E434" s="241" t="s">
        <v>32</v>
      </c>
      <c r="F434" s="242" t="s">
        <v>145</v>
      </c>
      <c r="G434" s="240"/>
      <c r="H434" s="243">
        <v>216.488</v>
      </c>
      <c r="I434" s="244"/>
      <c r="J434" s="240"/>
      <c r="K434" s="240"/>
      <c r="L434" s="245"/>
      <c r="M434" s="246"/>
      <c r="N434" s="247"/>
      <c r="O434" s="247"/>
      <c r="P434" s="247"/>
      <c r="Q434" s="247"/>
      <c r="R434" s="247"/>
      <c r="S434" s="247"/>
      <c r="T434" s="248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9" t="s">
        <v>143</v>
      </c>
      <c r="AU434" s="249" t="s">
        <v>137</v>
      </c>
      <c r="AV434" s="14" t="s">
        <v>136</v>
      </c>
      <c r="AW434" s="14" t="s">
        <v>39</v>
      </c>
      <c r="AX434" s="14" t="s">
        <v>85</v>
      </c>
      <c r="AY434" s="249" t="s">
        <v>128</v>
      </c>
    </row>
    <row r="435" spans="1:65" s="2" customFormat="1" ht="16.5" customHeight="1">
      <c r="A435" s="42"/>
      <c r="B435" s="43"/>
      <c r="C435" s="208" t="s">
        <v>538</v>
      </c>
      <c r="D435" s="208" t="s">
        <v>131</v>
      </c>
      <c r="E435" s="209" t="s">
        <v>521</v>
      </c>
      <c r="F435" s="210" t="s">
        <v>522</v>
      </c>
      <c r="G435" s="211" t="s">
        <v>134</v>
      </c>
      <c r="H435" s="212">
        <v>216.488</v>
      </c>
      <c r="I435" s="213"/>
      <c r="J435" s="214">
        <f>ROUND(I435*H435,2)</f>
        <v>0</v>
      </c>
      <c r="K435" s="210" t="s">
        <v>135</v>
      </c>
      <c r="L435" s="48"/>
      <c r="M435" s="215" t="s">
        <v>32</v>
      </c>
      <c r="N435" s="216" t="s">
        <v>49</v>
      </c>
      <c r="O435" s="88"/>
      <c r="P435" s="217">
        <f>O435*H435</f>
        <v>0</v>
      </c>
      <c r="Q435" s="217">
        <v>0.000391</v>
      </c>
      <c r="R435" s="217">
        <f>Q435*H435</f>
        <v>0.084646808</v>
      </c>
      <c r="S435" s="217">
        <v>0</v>
      </c>
      <c r="T435" s="218">
        <f>S435*H435</f>
        <v>0</v>
      </c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R435" s="219" t="s">
        <v>246</v>
      </c>
      <c r="AT435" s="219" t="s">
        <v>131</v>
      </c>
      <c r="AU435" s="219" t="s">
        <v>137</v>
      </c>
      <c r="AY435" s="20" t="s">
        <v>128</v>
      </c>
      <c r="BE435" s="220">
        <f>IF(N435="základní",J435,0)</f>
        <v>0</v>
      </c>
      <c r="BF435" s="220">
        <f>IF(N435="snížená",J435,0)</f>
        <v>0</v>
      </c>
      <c r="BG435" s="220">
        <f>IF(N435="zákl. přenesená",J435,0)</f>
        <v>0</v>
      </c>
      <c r="BH435" s="220">
        <f>IF(N435="sníž. přenesená",J435,0)</f>
        <v>0</v>
      </c>
      <c r="BI435" s="220">
        <f>IF(N435="nulová",J435,0)</f>
        <v>0</v>
      </c>
      <c r="BJ435" s="20" t="s">
        <v>137</v>
      </c>
      <c r="BK435" s="220">
        <f>ROUND(I435*H435,2)</f>
        <v>0</v>
      </c>
      <c r="BL435" s="20" t="s">
        <v>246</v>
      </c>
      <c r="BM435" s="219" t="s">
        <v>523</v>
      </c>
    </row>
    <row r="436" spans="1:47" s="2" customFormat="1" ht="12">
      <c r="A436" s="42"/>
      <c r="B436" s="43"/>
      <c r="C436" s="44"/>
      <c r="D436" s="221" t="s">
        <v>139</v>
      </c>
      <c r="E436" s="44"/>
      <c r="F436" s="222" t="s">
        <v>524</v>
      </c>
      <c r="G436" s="44"/>
      <c r="H436" s="44"/>
      <c r="I436" s="223"/>
      <c r="J436" s="44"/>
      <c r="K436" s="44"/>
      <c r="L436" s="48"/>
      <c r="M436" s="224"/>
      <c r="N436" s="225"/>
      <c r="O436" s="88"/>
      <c r="P436" s="88"/>
      <c r="Q436" s="88"/>
      <c r="R436" s="88"/>
      <c r="S436" s="88"/>
      <c r="T436" s="89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T436" s="20" t="s">
        <v>139</v>
      </c>
      <c r="AU436" s="20" t="s">
        <v>137</v>
      </c>
    </row>
    <row r="437" spans="1:47" s="2" customFormat="1" ht="12">
      <c r="A437" s="42"/>
      <c r="B437" s="43"/>
      <c r="C437" s="44"/>
      <c r="D437" s="226" t="s">
        <v>141</v>
      </c>
      <c r="E437" s="44"/>
      <c r="F437" s="227" t="s">
        <v>525</v>
      </c>
      <c r="G437" s="44"/>
      <c r="H437" s="44"/>
      <c r="I437" s="223"/>
      <c r="J437" s="44"/>
      <c r="K437" s="44"/>
      <c r="L437" s="48"/>
      <c r="M437" s="224"/>
      <c r="N437" s="225"/>
      <c r="O437" s="88"/>
      <c r="P437" s="88"/>
      <c r="Q437" s="88"/>
      <c r="R437" s="88"/>
      <c r="S437" s="88"/>
      <c r="T437" s="89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T437" s="20" t="s">
        <v>141</v>
      </c>
      <c r="AU437" s="20" t="s">
        <v>137</v>
      </c>
    </row>
    <row r="438" spans="1:51" s="15" customFormat="1" ht="12">
      <c r="A438" s="15"/>
      <c r="B438" s="250"/>
      <c r="C438" s="251"/>
      <c r="D438" s="221" t="s">
        <v>143</v>
      </c>
      <c r="E438" s="252" t="s">
        <v>32</v>
      </c>
      <c r="F438" s="253" t="s">
        <v>592</v>
      </c>
      <c r="G438" s="251"/>
      <c r="H438" s="252" t="s">
        <v>32</v>
      </c>
      <c r="I438" s="254"/>
      <c r="J438" s="251"/>
      <c r="K438" s="251"/>
      <c r="L438" s="255"/>
      <c r="M438" s="256"/>
      <c r="N438" s="257"/>
      <c r="O438" s="257"/>
      <c r="P438" s="257"/>
      <c r="Q438" s="257"/>
      <c r="R438" s="257"/>
      <c r="S438" s="257"/>
      <c r="T438" s="258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59" t="s">
        <v>143</v>
      </c>
      <c r="AU438" s="259" t="s">
        <v>137</v>
      </c>
      <c r="AV438" s="15" t="s">
        <v>85</v>
      </c>
      <c r="AW438" s="15" t="s">
        <v>39</v>
      </c>
      <c r="AX438" s="15" t="s">
        <v>77</v>
      </c>
      <c r="AY438" s="259" t="s">
        <v>128</v>
      </c>
    </row>
    <row r="439" spans="1:51" s="13" customFormat="1" ht="12">
      <c r="A439" s="13"/>
      <c r="B439" s="228"/>
      <c r="C439" s="229"/>
      <c r="D439" s="221" t="s">
        <v>143</v>
      </c>
      <c r="E439" s="230" t="s">
        <v>32</v>
      </c>
      <c r="F439" s="231" t="s">
        <v>593</v>
      </c>
      <c r="G439" s="229"/>
      <c r="H439" s="232">
        <v>193.065</v>
      </c>
      <c r="I439" s="233"/>
      <c r="J439" s="229"/>
      <c r="K439" s="229"/>
      <c r="L439" s="234"/>
      <c r="M439" s="235"/>
      <c r="N439" s="236"/>
      <c r="O439" s="236"/>
      <c r="P439" s="236"/>
      <c r="Q439" s="236"/>
      <c r="R439" s="236"/>
      <c r="S439" s="236"/>
      <c r="T439" s="237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8" t="s">
        <v>143</v>
      </c>
      <c r="AU439" s="238" t="s">
        <v>137</v>
      </c>
      <c r="AV439" s="13" t="s">
        <v>137</v>
      </c>
      <c r="AW439" s="13" t="s">
        <v>39</v>
      </c>
      <c r="AX439" s="13" t="s">
        <v>77</v>
      </c>
      <c r="AY439" s="238" t="s">
        <v>128</v>
      </c>
    </row>
    <row r="440" spans="1:51" s="13" customFormat="1" ht="12">
      <c r="A440" s="13"/>
      <c r="B440" s="228"/>
      <c r="C440" s="229"/>
      <c r="D440" s="221" t="s">
        <v>143</v>
      </c>
      <c r="E440" s="230" t="s">
        <v>32</v>
      </c>
      <c r="F440" s="231" t="s">
        <v>594</v>
      </c>
      <c r="G440" s="229"/>
      <c r="H440" s="232">
        <v>14.985</v>
      </c>
      <c r="I440" s="233"/>
      <c r="J440" s="229"/>
      <c r="K440" s="229"/>
      <c r="L440" s="234"/>
      <c r="M440" s="235"/>
      <c r="N440" s="236"/>
      <c r="O440" s="236"/>
      <c r="P440" s="236"/>
      <c r="Q440" s="236"/>
      <c r="R440" s="236"/>
      <c r="S440" s="236"/>
      <c r="T440" s="237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8" t="s">
        <v>143</v>
      </c>
      <c r="AU440" s="238" t="s">
        <v>137</v>
      </c>
      <c r="AV440" s="13" t="s">
        <v>137</v>
      </c>
      <c r="AW440" s="13" t="s">
        <v>39</v>
      </c>
      <c r="AX440" s="13" t="s">
        <v>77</v>
      </c>
      <c r="AY440" s="238" t="s">
        <v>128</v>
      </c>
    </row>
    <row r="441" spans="1:51" s="13" customFormat="1" ht="12">
      <c r="A441" s="13"/>
      <c r="B441" s="228"/>
      <c r="C441" s="229"/>
      <c r="D441" s="221" t="s">
        <v>143</v>
      </c>
      <c r="E441" s="230" t="s">
        <v>32</v>
      </c>
      <c r="F441" s="231" t="s">
        <v>595</v>
      </c>
      <c r="G441" s="229"/>
      <c r="H441" s="232">
        <v>8.438</v>
      </c>
      <c r="I441" s="233"/>
      <c r="J441" s="229"/>
      <c r="K441" s="229"/>
      <c r="L441" s="234"/>
      <c r="M441" s="235"/>
      <c r="N441" s="236"/>
      <c r="O441" s="236"/>
      <c r="P441" s="236"/>
      <c r="Q441" s="236"/>
      <c r="R441" s="236"/>
      <c r="S441" s="236"/>
      <c r="T441" s="237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8" t="s">
        <v>143</v>
      </c>
      <c r="AU441" s="238" t="s">
        <v>137</v>
      </c>
      <c r="AV441" s="13" t="s">
        <v>137</v>
      </c>
      <c r="AW441" s="13" t="s">
        <v>39</v>
      </c>
      <c r="AX441" s="13" t="s">
        <v>77</v>
      </c>
      <c r="AY441" s="238" t="s">
        <v>128</v>
      </c>
    </row>
    <row r="442" spans="1:51" s="16" customFormat="1" ht="12">
      <c r="A442" s="16"/>
      <c r="B442" s="260"/>
      <c r="C442" s="261"/>
      <c r="D442" s="221" t="s">
        <v>143</v>
      </c>
      <c r="E442" s="262" t="s">
        <v>32</v>
      </c>
      <c r="F442" s="263" t="s">
        <v>167</v>
      </c>
      <c r="G442" s="261"/>
      <c r="H442" s="264">
        <v>216.488</v>
      </c>
      <c r="I442" s="265"/>
      <c r="J442" s="261"/>
      <c r="K442" s="261"/>
      <c r="L442" s="266"/>
      <c r="M442" s="267"/>
      <c r="N442" s="268"/>
      <c r="O442" s="268"/>
      <c r="P442" s="268"/>
      <c r="Q442" s="268"/>
      <c r="R442" s="268"/>
      <c r="S442" s="268"/>
      <c r="T442" s="269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T442" s="270" t="s">
        <v>143</v>
      </c>
      <c r="AU442" s="270" t="s">
        <v>137</v>
      </c>
      <c r="AV442" s="16" t="s">
        <v>152</v>
      </c>
      <c r="AW442" s="16" t="s">
        <v>39</v>
      </c>
      <c r="AX442" s="16" t="s">
        <v>77</v>
      </c>
      <c r="AY442" s="270" t="s">
        <v>128</v>
      </c>
    </row>
    <row r="443" spans="1:51" s="14" customFormat="1" ht="12">
      <c r="A443" s="14"/>
      <c r="B443" s="239"/>
      <c r="C443" s="240"/>
      <c r="D443" s="221" t="s">
        <v>143</v>
      </c>
      <c r="E443" s="241" t="s">
        <v>32</v>
      </c>
      <c r="F443" s="242" t="s">
        <v>145</v>
      </c>
      <c r="G443" s="240"/>
      <c r="H443" s="243">
        <v>216.488</v>
      </c>
      <c r="I443" s="244"/>
      <c r="J443" s="240"/>
      <c r="K443" s="240"/>
      <c r="L443" s="245"/>
      <c r="M443" s="246"/>
      <c r="N443" s="247"/>
      <c r="O443" s="247"/>
      <c r="P443" s="247"/>
      <c r="Q443" s="247"/>
      <c r="R443" s="247"/>
      <c r="S443" s="247"/>
      <c r="T443" s="248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9" t="s">
        <v>143</v>
      </c>
      <c r="AU443" s="249" t="s">
        <v>137</v>
      </c>
      <c r="AV443" s="14" t="s">
        <v>136</v>
      </c>
      <c r="AW443" s="14" t="s">
        <v>39</v>
      </c>
      <c r="AX443" s="14" t="s">
        <v>85</v>
      </c>
      <c r="AY443" s="249" t="s">
        <v>128</v>
      </c>
    </row>
    <row r="444" spans="1:65" s="2" customFormat="1" ht="16.5" customHeight="1">
      <c r="A444" s="42"/>
      <c r="B444" s="43"/>
      <c r="C444" s="208" t="s">
        <v>546</v>
      </c>
      <c r="D444" s="208" t="s">
        <v>131</v>
      </c>
      <c r="E444" s="209" t="s">
        <v>527</v>
      </c>
      <c r="F444" s="210" t="s">
        <v>528</v>
      </c>
      <c r="G444" s="211" t="s">
        <v>134</v>
      </c>
      <c r="H444" s="212">
        <v>216.488</v>
      </c>
      <c r="I444" s="213"/>
      <c r="J444" s="214">
        <f>ROUND(I444*H444,2)</f>
        <v>0</v>
      </c>
      <c r="K444" s="210" t="s">
        <v>135</v>
      </c>
      <c r="L444" s="48"/>
      <c r="M444" s="215" t="s">
        <v>32</v>
      </c>
      <c r="N444" s="216" t="s">
        <v>49</v>
      </c>
      <c r="O444" s="88"/>
      <c r="P444" s="217">
        <f>O444*H444</f>
        <v>0</v>
      </c>
      <c r="Q444" s="217">
        <v>0.000924</v>
      </c>
      <c r="R444" s="217">
        <f>Q444*H444</f>
        <v>0.200034912</v>
      </c>
      <c r="S444" s="217">
        <v>0</v>
      </c>
      <c r="T444" s="218">
        <f>S444*H444</f>
        <v>0</v>
      </c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R444" s="219" t="s">
        <v>246</v>
      </c>
      <c r="AT444" s="219" t="s">
        <v>131</v>
      </c>
      <c r="AU444" s="219" t="s">
        <v>137</v>
      </c>
      <c r="AY444" s="20" t="s">
        <v>128</v>
      </c>
      <c r="BE444" s="220">
        <f>IF(N444="základní",J444,0)</f>
        <v>0</v>
      </c>
      <c r="BF444" s="220">
        <f>IF(N444="snížená",J444,0)</f>
        <v>0</v>
      </c>
      <c r="BG444" s="220">
        <f>IF(N444="zákl. přenesená",J444,0)</f>
        <v>0</v>
      </c>
      <c r="BH444" s="220">
        <f>IF(N444="sníž. přenesená",J444,0)</f>
        <v>0</v>
      </c>
      <c r="BI444" s="220">
        <f>IF(N444="nulová",J444,0)</f>
        <v>0</v>
      </c>
      <c r="BJ444" s="20" t="s">
        <v>137</v>
      </c>
      <c r="BK444" s="220">
        <f>ROUND(I444*H444,2)</f>
        <v>0</v>
      </c>
      <c r="BL444" s="20" t="s">
        <v>246</v>
      </c>
      <c r="BM444" s="219" t="s">
        <v>529</v>
      </c>
    </row>
    <row r="445" spans="1:47" s="2" customFormat="1" ht="12">
      <c r="A445" s="42"/>
      <c r="B445" s="43"/>
      <c r="C445" s="44"/>
      <c r="D445" s="221" t="s">
        <v>139</v>
      </c>
      <c r="E445" s="44"/>
      <c r="F445" s="222" t="s">
        <v>530</v>
      </c>
      <c r="G445" s="44"/>
      <c r="H445" s="44"/>
      <c r="I445" s="223"/>
      <c r="J445" s="44"/>
      <c r="K445" s="44"/>
      <c r="L445" s="48"/>
      <c r="M445" s="224"/>
      <c r="N445" s="225"/>
      <c r="O445" s="88"/>
      <c r="P445" s="88"/>
      <c r="Q445" s="88"/>
      <c r="R445" s="88"/>
      <c r="S445" s="88"/>
      <c r="T445" s="89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T445" s="20" t="s">
        <v>139</v>
      </c>
      <c r="AU445" s="20" t="s">
        <v>137</v>
      </c>
    </row>
    <row r="446" spans="1:47" s="2" customFormat="1" ht="12">
      <c r="A446" s="42"/>
      <c r="B446" s="43"/>
      <c r="C446" s="44"/>
      <c r="D446" s="226" t="s">
        <v>141</v>
      </c>
      <c r="E446" s="44"/>
      <c r="F446" s="227" t="s">
        <v>531</v>
      </c>
      <c r="G446" s="44"/>
      <c r="H446" s="44"/>
      <c r="I446" s="223"/>
      <c r="J446" s="44"/>
      <c r="K446" s="44"/>
      <c r="L446" s="48"/>
      <c r="M446" s="224"/>
      <c r="N446" s="225"/>
      <c r="O446" s="88"/>
      <c r="P446" s="88"/>
      <c r="Q446" s="88"/>
      <c r="R446" s="88"/>
      <c r="S446" s="88"/>
      <c r="T446" s="89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T446" s="20" t="s">
        <v>141</v>
      </c>
      <c r="AU446" s="20" t="s">
        <v>137</v>
      </c>
    </row>
    <row r="447" spans="1:51" s="15" customFormat="1" ht="12">
      <c r="A447" s="15"/>
      <c r="B447" s="250"/>
      <c r="C447" s="251"/>
      <c r="D447" s="221" t="s">
        <v>143</v>
      </c>
      <c r="E447" s="252" t="s">
        <v>32</v>
      </c>
      <c r="F447" s="253" t="s">
        <v>592</v>
      </c>
      <c r="G447" s="251"/>
      <c r="H447" s="252" t="s">
        <v>32</v>
      </c>
      <c r="I447" s="254"/>
      <c r="J447" s="251"/>
      <c r="K447" s="251"/>
      <c r="L447" s="255"/>
      <c r="M447" s="256"/>
      <c r="N447" s="257"/>
      <c r="O447" s="257"/>
      <c r="P447" s="257"/>
      <c r="Q447" s="257"/>
      <c r="R447" s="257"/>
      <c r="S447" s="257"/>
      <c r="T447" s="258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59" t="s">
        <v>143</v>
      </c>
      <c r="AU447" s="259" t="s">
        <v>137</v>
      </c>
      <c r="AV447" s="15" t="s">
        <v>85</v>
      </c>
      <c r="AW447" s="15" t="s">
        <v>39</v>
      </c>
      <c r="AX447" s="15" t="s">
        <v>77</v>
      </c>
      <c r="AY447" s="259" t="s">
        <v>128</v>
      </c>
    </row>
    <row r="448" spans="1:51" s="13" customFormat="1" ht="12">
      <c r="A448" s="13"/>
      <c r="B448" s="228"/>
      <c r="C448" s="229"/>
      <c r="D448" s="221" t="s">
        <v>143</v>
      </c>
      <c r="E448" s="230" t="s">
        <v>32</v>
      </c>
      <c r="F448" s="231" t="s">
        <v>593</v>
      </c>
      <c r="G448" s="229"/>
      <c r="H448" s="232">
        <v>193.065</v>
      </c>
      <c r="I448" s="233"/>
      <c r="J448" s="229"/>
      <c r="K448" s="229"/>
      <c r="L448" s="234"/>
      <c r="M448" s="235"/>
      <c r="N448" s="236"/>
      <c r="O448" s="236"/>
      <c r="P448" s="236"/>
      <c r="Q448" s="236"/>
      <c r="R448" s="236"/>
      <c r="S448" s="236"/>
      <c r="T448" s="23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8" t="s">
        <v>143</v>
      </c>
      <c r="AU448" s="238" t="s">
        <v>137</v>
      </c>
      <c r="AV448" s="13" t="s">
        <v>137</v>
      </c>
      <c r="AW448" s="13" t="s">
        <v>39</v>
      </c>
      <c r="AX448" s="13" t="s">
        <v>77</v>
      </c>
      <c r="AY448" s="238" t="s">
        <v>128</v>
      </c>
    </row>
    <row r="449" spans="1:51" s="13" customFormat="1" ht="12">
      <c r="A449" s="13"/>
      <c r="B449" s="228"/>
      <c r="C449" s="229"/>
      <c r="D449" s="221" t="s">
        <v>143</v>
      </c>
      <c r="E449" s="230" t="s">
        <v>32</v>
      </c>
      <c r="F449" s="231" t="s">
        <v>594</v>
      </c>
      <c r="G449" s="229"/>
      <c r="H449" s="232">
        <v>14.985</v>
      </c>
      <c r="I449" s="233"/>
      <c r="J449" s="229"/>
      <c r="K449" s="229"/>
      <c r="L449" s="234"/>
      <c r="M449" s="235"/>
      <c r="N449" s="236"/>
      <c r="O449" s="236"/>
      <c r="P449" s="236"/>
      <c r="Q449" s="236"/>
      <c r="R449" s="236"/>
      <c r="S449" s="236"/>
      <c r="T449" s="23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8" t="s">
        <v>143</v>
      </c>
      <c r="AU449" s="238" t="s">
        <v>137</v>
      </c>
      <c r="AV449" s="13" t="s">
        <v>137</v>
      </c>
      <c r="AW449" s="13" t="s">
        <v>39</v>
      </c>
      <c r="AX449" s="13" t="s">
        <v>77</v>
      </c>
      <c r="AY449" s="238" t="s">
        <v>128</v>
      </c>
    </row>
    <row r="450" spans="1:51" s="13" customFormat="1" ht="12">
      <c r="A450" s="13"/>
      <c r="B450" s="228"/>
      <c r="C450" s="229"/>
      <c r="D450" s="221" t="s">
        <v>143</v>
      </c>
      <c r="E450" s="230" t="s">
        <v>32</v>
      </c>
      <c r="F450" s="231" t="s">
        <v>595</v>
      </c>
      <c r="G450" s="229"/>
      <c r="H450" s="232">
        <v>8.438</v>
      </c>
      <c r="I450" s="233"/>
      <c r="J450" s="229"/>
      <c r="K450" s="229"/>
      <c r="L450" s="234"/>
      <c r="M450" s="235"/>
      <c r="N450" s="236"/>
      <c r="O450" s="236"/>
      <c r="P450" s="236"/>
      <c r="Q450" s="236"/>
      <c r="R450" s="236"/>
      <c r="S450" s="236"/>
      <c r="T450" s="237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8" t="s">
        <v>143</v>
      </c>
      <c r="AU450" s="238" t="s">
        <v>137</v>
      </c>
      <c r="AV450" s="13" t="s">
        <v>137</v>
      </c>
      <c r="AW450" s="13" t="s">
        <v>39</v>
      </c>
      <c r="AX450" s="13" t="s">
        <v>77</v>
      </c>
      <c r="AY450" s="238" t="s">
        <v>128</v>
      </c>
    </row>
    <row r="451" spans="1:51" s="16" customFormat="1" ht="12">
      <c r="A451" s="16"/>
      <c r="B451" s="260"/>
      <c r="C451" s="261"/>
      <c r="D451" s="221" t="s">
        <v>143</v>
      </c>
      <c r="E451" s="262" t="s">
        <v>32</v>
      </c>
      <c r="F451" s="263" t="s">
        <v>167</v>
      </c>
      <c r="G451" s="261"/>
      <c r="H451" s="264">
        <v>216.488</v>
      </c>
      <c r="I451" s="265"/>
      <c r="J451" s="261"/>
      <c r="K451" s="261"/>
      <c r="L451" s="266"/>
      <c r="M451" s="267"/>
      <c r="N451" s="268"/>
      <c r="O451" s="268"/>
      <c r="P451" s="268"/>
      <c r="Q451" s="268"/>
      <c r="R451" s="268"/>
      <c r="S451" s="268"/>
      <c r="T451" s="269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T451" s="270" t="s">
        <v>143</v>
      </c>
      <c r="AU451" s="270" t="s">
        <v>137</v>
      </c>
      <c r="AV451" s="16" t="s">
        <v>152</v>
      </c>
      <c r="AW451" s="16" t="s">
        <v>39</v>
      </c>
      <c r="AX451" s="16" t="s">
        <v>77</v>
      </c>
      <c r="AY451" s="270" t="s">
        <v>128</v>
      </c>
    </row>
    <row r="452" spans="1:51" s="14" customFormat="1" ht="12">
      <c r="A452" s="14"/>
      <c r="B452" s="239"/>
      <c r="C452" s="240"/>
      <c r="D452" s="221" t="s">
        <v>143</v>
      </c>
      <c r="E452" s="241" t="s">
        <v>32</v>
      </c>
      <c r="F452" s="242" t="s">
        <v>145</v>
      </c>
      <c r="G452" s="240"/>
      <c r="H452" s="243">
        <v>216.488</v>
      </c>
      <c r="I452" s="244"/>
      <c r="J452" s="240"/>
      <c r="K452" s="240"/>
      <c r="L452" s="245"/>
      <c r="M452" s="246"/>
      <c r="N452" s="247"/>
      <c r="O452" s="247"/>
      <c r="P452" s="247"/>
      <c r="Q452" s="247"/>
      <c r="R452" s="247"/>
      <c r="S452" s="247"/>
      <c r="T452" s="248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9" t="s">
        <v>143</v>
      </c>
      <c r="AU452" s="249" t="s">
        <v>137</v>
      </c>
      <c r="AV452" s="14" t="s">
        <v>136</v>
      </c>
      <c r="AW452" s="14" t="s">
        <v>39</v>
      </c>
      <c r="AX452" s="14" t="s">
        <v>85</v>
      </c>
      <c r="AY452" s="249" t="s">
        <v>128</v>
      </c>
    </row>
    <row r="453" spans="1:65" s="2" customFormat="1" ht="16.5" customHeight="1">
      <c r="A453" s="42"/>
      <c r="B453" s="43"/>
      <c r="C453" s="208" t="s">
        <v>558</v>
      </c>
      <c r="D453" s="208" t="s">
        <v>131</v>
      </c>
      <c r="E453" s="209" t="s">
        <v>533</v>
      </c>
      <c r="F453" s="210" t="s">
        <v>534</v>
      </c>
      <c r="G453" s="211" t="s">
        <v>134</v>
      </c>
      <c r="H453" s="212">
        <v>216.488</v>
      </c>
      <c r="I453" s="213"/>
      <c r="J453" s="214">
        <f>ROUND(I453*H453,2)</f>
        <v>0</v>
      </c>
      <c r="K453" s="210" t="s">
        <v>135</v>
      </c>
      <c r="L453" s="48"/>
      <c r="M453" s="215" t="s">
        <v>32</v>
      </c>
      <c r="N453" s="216" t="s">
        <v>49</v>
      </c>
      <c r="O453" s="88"/>
      <c r="P453" s="217">
        <f>O453*H453</f>
        <v>0</v>
      </c>
      <c r="Q453" s="217">
        <v>0</v>
      </c>
      <c r="R453" s="217">
        <f>Q453*H453</f>
        <v>0</v>
      </c>
      <c r="S453" s="217">
        <v>0</v>
      </c>
      <c r="T453" s="218">
        <f>S453*H453</f>
        <v>0</v>
      </c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R453" s="219" t="s">
        <v>246</v>
      </c>
      <c r="AT453" s="219" t="s">
        <v>131</v>
      </c>
      <c r="AU453" s="219" t="s">
        <v>137</v>
      </c>
      <c r="AY453" s="20" t="s">
        <v>128</v>
      </c>
      <c r="BE453" s="220">
        <f>IF(N453="základní",J453,0)</f>
        <v>0</v>
      </c>
      <c r="BF453" s="220">
        <f>IF(N453="snížená",J453,0)</f>
        <v>0</v>
      </c>
      <c r="BG453" s="220">
        <f>IF(N453="zákl. přenesená",J453,0)</f>
        <v>0</v>
      </c>
      <c r="BH453" s="220">
        <f>IF(N453="sníž. přenesená",J453,0)</f>
        <v>0</v>
      </c>
      <c r="BI453" s="220">
        <f>IF(N453="nulová",J453,0)</f>
        <v>0</v>
      </c>
      <c r="BJ453" s="20" t="s">
        <v>137</v>
      </c>
      <c r="BK453" s="220">
        <f>ROUND(I453*H453,2)</f>
        <v>0</v>
      </c>
      <c r="BL453" s="20" t="s">
        <v>246</v>
      </c>
      <c r="BM453" s="219" t="s">
        <v>535</v>
      </c>
    </row>
    <row r="454" spans="1:47" s="2" customFormat="1" ht="12">
      <c r="A454" s="42"/>
      <c r="B454" s="43"/>
      <c r="C454" s="44"/>
      <c r="D454" s="221" t="s">
        <v>139</v>
      </c>
      <c r="E454" s="44"/>
      <c r="F454" s="222" t="s">
        <v>536</v>
      </c>
      <c r="G454" s="44"/>
      <c r="H454" s="44"/>
      <c r="I454" s="223"/>
      <c r="J454" s="44"/>
      <c r="K454" s="44"/>
      <c r="L454" s="48"/>
      <c r="M454" s="224"/>
      <c r="N454" s="225"/>
      <c r="O454" s="88"/>
      <c r="P454" s="88"/>
      <c r="Q454" s="88"/>
      <c r="R454" s="88"/>
      <c r="S454" s="88"/>
      <c r="T454" s="89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T454" s="20" t="s">
        <v>139</v>
      </c>
      <c r="AU454" s="20" t="s">
        <v>137</v>
      </c>
    </row>
    <row r="455" spans="1:47" s="2" customFormat="1" ht="12">
      <c r="A455" s="42"/>
      <c r="B455" s="43"/>
      <c r="C455" s="44"/>
      <c r="D455" s="226" t="s">
        <v>141</v>
      </c>
      <c r="E455" s="44"/>
      <c r="F455" s="227" t="s">
        <v>537</v>
      </c>
      <c r="G455" s="44"/>
      <c r="H455" s="44"/>
      <c r="I455" s="223"/>
      <c r="J455" s="44"/>
      <c r="K455" s="44"/>
      <c r="L455" s="48"/>
      <c r="M455" s="224"/>
      <c r="N455" s="225"/>
      <c r="O455" s="88"/>
      <c r="P455" s="88"/>
      <c r="Q455" s="88"/>
      <c r="R455" s="88"/>
      <c r="S455" s="88"/>
      <c r="T455" s="89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T455" s="20" t="s">
        <v>141</v>
      </c>
      <c r="AU455" s="20" t="s">
        <v>137</v>
      </c>
    </row>
    <row r="456" spans="1:51" s="15" customFormat="1" ht="12">
      <c r="A456" s="15"/>
      <c r="B456" s="250"/>
      <c r="C456" s="251"/>
      <c r="D456" s="221" t="s">
        <v>143</v>
      </c>
      <c r="E456" s="252" t="s">
        <v>32</v>
      </c>
      <c r="F456" s="253" t="s">
        <v>592</v>
      </c>
      <c r="G456" s="251"/>
      <c r="H456" s="252" t="s">
        <v>32</v>
      </c>
      <c r="I456" s="254"/>
      <c r="J456" s="251"/>
      <c r="K456" s="251"/>
      <c r="L456" s="255"/>
      <c r="M456" s="256"/>
      <c r="N456" s="257"/>
      <c r="O456" s="257"/>
      <c r="P456" s="257"/>
      <c r="Q456" s="257"/>
      <c r="R456" s="257"/>
      <c r="S456" s="257"/>
      <c r="T456" s="258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59" t="s">
        <v>143</v>
      </c>
      <c r="AU456" s="259" t="s">
        <v>137</v>
      </c>
      <c r="AV456" s="15" t="s">
        <v>85</v>
      </c>
      <c r="AW456" s="15" t="s">
        <v>39</v>
      </c>
      <c r="AX456" s="15" t="s">
        <v>77</v>
      </c>
      <c r="AY456" s="259" t="s">
        <v>128</v>
      </c>
    </row>
    <row r="457" spans="1:51" s="13" customFormat="1" ht="12">
      <c r="A457" s="13"/>
      <c r="B457" s="228"/>
      <c r="C457" s="229"/>
      <c r="D457" s="221" t="s">
        <v>143</v>
      </c>
      <c r="E457" s="230" t="s">
        <v>32</v>
      </c>
      <c r="F457" s="231" t="s">
        <v>593</v>
      </c>
      <c r="G457" s="229"/>
      <c r="H457" s="232">
        <v>193.065</v>
      </c>
      <c r="I457" s="233"/>
      <c r="J457" s="229"/>
      <c r="K457" s="229"/>
      <c r="L457" s="234"/>
      <c r="M457" s="235"/>
      <c r="N457" s="236"/>
      <c r="O457" s="236"/>
      <c r="P457" s="236"/>
      <c r="Q457" s="236"/>
      <c r="R457" s="236"/>
      <c r="S457" s="236"/>
      <c r="T457" s="237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8" t="s">
        <v>143</v>
      </c>
      <c r="AU457" s="238" t="s">
        <v>137</v>
      </c>
      <c r="AV457" s="13" t="s">
        <v>137</v>
      </c>
      <c r="AW457" s="13" t="s">
        <v>39</v>
      </c>
      <c r="AX457" s="13" t="s">
        <v>77</v>
      </c>
      <c r="AY457" s="238" t="s">
        <v>128</v>
      </c>
    </row>
    <row r="458" spans="1:51" s="13" customFormat="1" ht="12">
      <c r="A458" s="13"/>
      <c r="B458" s="228"/>
      <c r="C458" s="229"/>
      <c r="D458" s="221" t="s">
        <v>143</v>
      </c>
      <c r="E458" s="230" t="s">
        <v>32</v>
      </c>
      <c r="F458" s="231" t="s">
        <v>594</v>
      </c>
      <c r="G458" s="229"/>
      <c r="H458" s="232">
        <v>14.985</v>
      </c>
      <c r="I458" s="233"/>
      <c r="J458" s="229"/>
      <c r="K458" s="229"/>
      <c r="L458" s="234"/>
      <c r="M458" s="235"/>
      <c r="N458" s="236"/>
      <c r="O458" s="236"/>
      <c r="P458" s="236"/>
      <c r="Q458" s="236"/>
      <c r="R458" s="236"/>
      <c r="S458" s="236"/>
      <c r="T458" s="237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8" t="s">
        <v>143</v>
      </c>
      <c r="AU458" s="238" t="s">
        <v>137</v>
      </c>
      <c r="AV458" s="13" t="s">
        <v>137</v>
      </c>
      <c r="AW458" s="13" t="s">
        <v>39</v>
      </c>
      <c r="AX458" s="13" t="s">
        <v>77</v>
      </c>
      <c r="AY458" s="238" t="s">
        <v>128</v>
      </c>
    </row>
    <row r="459" spans="1:51" s="13" customFormat="1" ht="12">
      <c r="A459" s="13"/>
      <c r="B459" s="228"/>
      <c r="C459" s="229"/>
      <c r="D459" s="221" t="s">
        <v>143</v>
      </c>
      <c r="E459" s="230" t="s">
        <v>32</v>
      </c>
      <c r="F459" s="231" t="s">
        <v>595</v>
      </c>
      <c r="G459" s="229"/>
      <c r="H459" s="232">
        <v>8.438</v>
      </c>
      <c r="I459" s="233"/>
      <c r="J459" s="229"/>
      <c r="K459" s="229"/>
      <c r="L459" s="234"/>
      <c r="M459" s="235"/>
      <c r="N459" s="236"/>
      <c r="O459" s="236"/>
      <c r="P459" s="236"/>
      <c r="Q459" s="236"/>
      <c r="R459" s="236"/>
      <c r="S459" s="236"/>
      <c r="T459" s="237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8" t="s">
        <v>143</v>
      </c>
      <c r="AU459" s="238" t="s">
        <v>137</v>
      </c>
      <c r="AV459" s="13" t="s">
        <v>137</v>
      </c>
      <c r="AW459" s="13" t="s">
        <v>39</v>
      </c>
      <c r="AX459" s="13" t="s">
        <v>77</v>
      </c>
      <c r="AY459" s="238" t="s">
        <v>128</v>
      </c>
    </row>
    <row r="460" spans="1:51" s="16" customFormat="1" ht="12">
      <c r="A460" s="16"/>
      <c r="B460" s="260"/>
      <c r="C460" s="261"/>
      <c r="D460" s="221" t="s">
        <v>143</v>
      </c>
      <c r="E460" s="262" t="s">
        <v>32</v>
      </c>
      <c r="F460" s="263" t="s">
        <v>167</v>
      </c>
      <c r="G460" s="261"/>
      <c r="H460" s="264">
        <v>216.488</v>
      </c>
      <c r="I460" s="265"/>
      <c r="J460" s="261"/>
      <c r="K460" s="261"/>
      <c r="L460" s="266"/>
      <c r="M460" s="267"/>
      <c r="N460" s="268"/>
      <c r="O460" s="268"/>
      <c r="P460" s="268"/>
      <c r="Q460" s="268"/>
      <c r="R460" s="268"/>
      <c r="S460" s="268"/>
      <c r="T460" s="269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T460" s="270" t="s">
        <v>143</v>
      </c>
      <c r="AU460" s="270" t="s">
        <v>137</v>
      </c>
      <c r="AV460" s="16" t="s">
        <v>152</v>
      </c>
      <c r="AW460" s="16" t="s">
        <v>39</v>
      </c>
      <c r="AX460" s="16" t="s">
        <v>77</v>
      </c>
      <c r="AY460" s="270" t="s">
        <v>128</v>
      </c>
    </row>
    <row r="461" spans="1:51" s="14" customFormat="1" ht="12">
      <c r="A461" s="14"/>
      <c r="B461" s="239"/>
      <c r="C461" s="240"/>
      <c r="D461" s="221" t="s">
        <v>143</v>
      </c>
      <c r="E461" s="241" t="s">
        <v>32</v>
      </c>
      <c r="F461" s="242" t="s">
        <v>145</v>
      </c>
      <c r="G461" s="240"/>
      <c r="H461" s="243">
        <v>216.488</v>
      </c>
      <c r="I461" s="244"/>
      <c r="J461" s="240"/>
      <c r="K461" s="240"/>
      <c r="L461" s="245"/>
      <c r="M461" s="246"/>
      <c r="N461" s="247"/>
      <c r="O461" s="247"/>
      <c r="P461" s="247"/>
      <c r="Q461" s="247"/>
      <c r="R461" s="247"/>
      <c r="S461" s="247"/>
      <c r="T461" s="248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9" t="s">
        <v>143</v>
      </c>
      <c r="AU461" s="249" t="s">
        <v>137</v>
      </c>
      <c r="AV461" s="14" t="s">
        <v>136</v>
      </c>
      <c r="AW461" s="14" t="s">
        <v>39</v>
      </c>
      <c r="AX461" s="14" t="s">
        <v>85</v>
      </c>
      <c r="AY461" s="249" t="s">
        <v>128</v>
      </c>
    </row>
    <row r="462" spans="1:65" s="2" customFormat="1" ht="21.75" customHeight="1">
      <c r="A462" s="42"/>
      <c r="B462" s="43"/>
      <c r="C462" s="208" t="s">
        <v>565</v>
      </c>
      <c r="D462" s="208" t="s">
        <v>131</v>
      </c>
      <c r="E462" s="209" t="s">
        <v>539</v>
      </c>
      <c r="F462" s="210" t="s">
        <v>540</v>
      </c>
      <c r="G462" s="211" t="s">
        <v>134</v>
      </c>
      <c r="H462" s="212">
        <v>216.488</v>
      </c>
      <c r="I462" s="213"/>
      <c r="J462" s="214">
        <f>ROUND(I462*H462,2)</f>
        <v>0</v>
      </c>
      <c r="K462" s="210" t="s">
        <v>135</v>
      </c>
      <c r="L462" s="48"/>
      <c r="M462" s="215" t="s">
        <v>32</v>
      </c>
      <c r="N462" s="216" t="s">
        <v>49</v>
      </c>
      <c r="O462" s="88"/>
      <c r="P462" s="217">
        <f>O462*H462</f>
        <v>0</v>
      </c>
      <c r="Q462" s="217">
        <v>1.742E-05</v>
      </c>
      <c r="R462" s="217">
        <f>Q462*H462</f>
        <v>0.0037712209599999997</v>
      </c>
      <c r="S462" s="217">
        <v>0</v>
      </c>
      <c r="T462" s="218">
        <f>S462*H462</f>
        <v>0</v>
      </c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R462" s="219" t="s">
        <v>246</v>
      </c>
      <c r="AT462" s="219" t="s">
        <v>131</v>
      </c>
      <c r="AU462" s="219" t="s">
        <v>137</v>
      </c>
      <c r="AY462" s="20" t="s">
        <v>128</v>
      </c>
      <c r="BE462" s="220">
        <f>IF(N462="základní",J462,0)</f>
        <v>0</v>
      </c>
      <c r="BF462" s="220">
        <f>IF(N462="snížená",J462,0)</f>
        <v>0</v>
      </c>
      <c r="BG462" s="220">
        <f>IF(N462="zákl. přenesená",J462,0)</f>
        <v>0</v>
      </c>
      <c r="BH462" s="220">
        <f>IF(N462="sníž. přenesená",J462,0)</f>
        <v>0</v>
      </c>
      <c r="BI462" s="220">
        <f>IF(N462="nulová",J462,0)</f>
        <v>0</v>
      </c>
      <c r="BJ462" s="20" t="s">
        <v>137</v>
      </c>
      <c r="BK462" s="220">
        <f>ROUND(I462*H462,2)</f>
        <v>0</v>
      </c>
      <c r="BL462" s="20" t="s">
        <v>246</v>
      </c>
      <c r="BM462" s="219" t="s">
        <v>541</v>
      </c>
    </row>
    <row r="463" spans="1:47" s="2" customFormat="1" ht="12">
      <c r="A463" s="42"/>
      <c r="B463" s="43"/>
      <c r="C463" s="44"/>
      <c r="D463" s="221" t="s">
        <v>139</v>
      </c>
      <c r="E463" s="44"/>
      <c r="F463" s="222" t="s">
        <v>542</v>
      </c>
      <c r="G463" s="44"/>
      <c r="H463" s="44"/>
      <c r="I463" s="223"/>
      <c r="J463" s="44"/>
      <c r="K463" s="44"/>
      <c r="L463" s="48"/>
      <c r="M463" s="224"/>
      <c r="N463" s="225"/>
      <c r="O463" s="88"/>
      <c r="P463" s="88"/>
      <c r="Q463" s="88"/>
      <c r="R463" s="88"/>
      <c r="S463" s="88"/>
      <c r="T463" s="89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T463" s="20" t="s">
        <v>139</v>
      </c>
      <c r="AU463" s="20" t="s">
        <v>137</v>
      </c>
    </row>
    <row r="464" spans="1:47" s="2" customFormat="1" ht="12">
      <c r="A464" s="42"/>
      <c r="B464" s="43"/>
      <c r="C464" s="44"/>
      <c r="D464" s="226" t="s">
        <v>141</v>
      </c>
      <c r="E464" s="44"/>
      <c r="F464" s="227" t="s">
        <v>543</v>
      </c>
      <c r="G464" s="44"/>
      <c r="H464" s="44"/>
      <c r="I464" s="223"/>
      <c r="J464" s="44"/>
      <c r="K464" s="44"/>
      <c r="L464" s="48"/>
      <c r="M464" s="224"/>
      <c r="N464" s="225"/>
      <c r="O464" s="88"/>
      <c r="P464" s="88"/>
      <c r="Q464" s="88"/>
      <c r="R464" s="88"/>
      <c r="S464" s="88"/>
      <c r="T464" s="89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T464" s="20" t="s">
        <v>141</v>
      </c>
      <c r="AU464" s="20" t="s">
        <v>137</v>
      </c>
    </row>
    <row r="465" spans="1:51" s="15" customFormat="1" ht="12">
      <c r="A465" s="15"/>
      <c r="B465" s="250"/>
      <c r="C465" s="251"/>
      <c r="D465" s="221" t="s">
        <v>143</v>
      </c>
      <c r="E465" s="252" t="s">
        <v>32</v>
      </c>
      <c r="F465" s="253" t="s">
        <v>592</v>
      </c>
      <c r="G465" s="251"/>
      <c r="H465" s="252" t="s">
        <v>32</v>
      </c>
      <c r="I465" s="254"/>
      <c r="J465" s="251"/>
      <c r="K465" s="251"/>
      <c r="L465" s="255"/>
      <c r="M465" s="256"/>
      <c r="N465" s="257"/>
      <c r="O465" s="257"/>
      <c r="P465" s="257"/>
      <c r="Q465" s="257"/>
      <c r="R465" s="257"/>
      <c r="S465" s="257"/>
      <c r="T465" s="258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59" t="s">
        <v>143</v>
      </c>
      <c r="AU465" s="259" t="s">
        <v>137</v>
      </c>
      <c r="AV465" s="15" t="s">
        <v>85</v>
      </c>
      <c r="AW465" s="15" t="s">
        <v>39</v>
      </c>
      <c r="AX465" s="15" t="s">
        <v>77</v>
      </c>
      <c r="AY465" s="259" t="s">
        <v>128</v>
      </c>
    </row>
    <row r="466" spans="1:51" s="13" customFormat="1" ht="12">
      <c r="A466" s="13"/>
      <c r="B466" s="228"/>
      <c r="C466" s="229"/>
      <c r="D466" s="221" t="s">
        <v>143</v>
      </c>
      <c r="E466" s="230" t="s">
        <v>32</v>
      </c>
      <c r="F466" s="231" t="s">
        <v>593</v>
      </c>
      <c r="G466" s="229"/>
      <c r="H466" s="232">
        <v>193.065</v>
      </c>
      <c r="I466" s="233"/>
      <c r="J466" s="229"/>
      <c r="K466" s="229"/>
      <c r="L466" s="234"/>
      <c r="M466" s="235"/>
      <c r="N466" s="236"/>
      <c r="O466" s="236"/>
      <c r="P466" s="236"/>
      <c r="Q466" s="236"/>
      <c r="R466" s="236"/>
      <c r="S466" s="236"/>
      <c r="T466" s="237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8" t="s">
        <v>143</v>
      </c>
      <c r="AU466" s="238" t="s">
        <v>137</v>
      </c>
      <c r="AV466" s="13" t="s">
        <v>137</v>
      </c>
      <c r="AW466" s="13" t="s">
        <v>39</v>
      </c>
      <c r="AX466" s="13" t="s">
        <v>77</v>
      </c>
      <c r="AY466" s="238" t="s">
        <v>128</v>
      </c>
    </row>
    <row r="467" spans="1:51" s="13" customFormat="1" ht="12">
      <c r="A467" s="13"/>
      <c r="B467" s="228"/>
      <c r="C467" s="229"/>
      <c r="D467" s="221" t="s">
        <v>143</v>
      </c>
      <c r="E467" s="230" t="s">
        <v>32</v>
      </c>
      <c r="F467" s="231" t="s">
        <v>594</v>
      </c>
      <c r="G467" s="229"/>
      <c r="H467" s="232">
        <v>14.985</v>
      </c>
      <c r="I467" s="233"/>
      <c r="J467" s="229"/>
      <c r="K467" s="229"/>
      <c r="L467" s="234"/>
      <c r="M467" s="235"/>
      <c r="N467" s="236"/>
      <c r="O467" s="236"/>
      <c r="P467" s="236"/>
      <c r="Q467" s="236"/>
      <c r="R467" s="236"/>
      <c r="S467" s="236"/>
      <c r="T467" s="237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8" t="s">
        <v>143</v>
      </c>
      <c r="AU467" s="238" t="s">
        <v>137</v>
      </c>
      <c r="AV467" s="13" t="s">
        <v>137</v>
      </c>
      <c r="AW467" s="13" t="s">
        <v>39</v>
      </c>
      <c r="AX467" s="13" t="s">
        <v>77</v>
      </c>
      <c r="AY467" s="238" t="s">
        <v>128</v>
      </c>
    </row>
    <row r="468" spans="1:51" s="13" customFormat="1" ht="12">
      <c r="A468" s="13"/>
      <c r="B468" s="228"/>
      <c r="C468" s="229"/>
      <c r="D468" s="221" t="s">
        <v>143</v>
      </c>
      <c r="E468" s="230" t="s">
        <v>32</v>
      </c>
      <c r="F468" s="231" t="s">
        <v>595</v>
      </c>
      <c r="G468" s="229"/>
      <c r="H468" s="232">
        <v>8.438</v>
      </c>
      <c r="I468" s="233"/>
      <c r="J468" s="229"/>
      <c r="K468" s="229"/>
      <c r="L468" s="234"/>
      <c r="M468" s="235"/>
      <c r="N468" s="236"/>
      <c r="O468" s="236"/>
      <c r="P468" s="236"/>
      <c r="Q468" s="236"/>
      <c r="R468" s="236"/>
      <c r="S468" s="236"/>
      <c r="T468" s="237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8" t="s">
        <v>143</v>
      </c>
      <c r="AU468" s="238" t="s">
        <v>137</v>
      </c>
      <c r="AV468" s="13" t="s">
        <v>137</v>
      </c>
      <c r="AW468" s="13" t="s">
        <v>39</v>
      </c>
      <c r="AX468" s="13" t="s">
        <v>77</v>
      </c>
      <c r="AY468" s="238" t="s">
        <v>128</v>
      </c>
    </row>
    <row r="469" spans="1:51" s="16" customFormat="1" ht="12">
      <c r="A469" s="16"/>
      <c r="B469" s="260"/>
      <c r="C469" s="261"/>
      <c r="D469" s="221" t="s">
        <v>143</v>
      </c>
      <c r="E469" s="262" t="s">
        <v>32</v>
      </c>
      <c r="F469" s="263" t="s">
        <v>167</v>
      </c>
      <c r="G469" s="261"/>
      <c r="H469" s="264">
        <v>216.488</v>
      </c>
      <c r="I469" s="265"/>
      <c r="J469" s="261"/>
      <c r="K469" s="261"/>
      <c r="L469" s="266"/>
      <c r="M469" s="267"/>
      <c r="N469" s="268"/>
      <c r="O469" s="268"/>
      <c r="P469" s="268"/>
      <c r="Q469" s="268"/>
      <c r="R469" s="268"/>
      <c r="S469" s="268"/>
      <c r="T469" s="269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T469" s="270" t="s">
        <v>143</v>
      </c>
      <c r="AU469" s="270" t="s">
        <v>137</v>
      </c>
      <c r="AV469" s="16" t="s">
        <v>152</v>
      </c>
      <c r="AW469" s="16" t="s">
        <v>39</v>
      </c>
      <c r="AX469" s="16" t="s">
        <v>77</v>
      </c>
      <c r="AY469" s="270" t="s">
        <v>128</v>
      </c>
    </row>
    <row r="470" spans="1:51" s="14" customFormat="1" ht="12">
      <c r="A470" s="14"/>
      <c r="B470" s="239"/>
      <c r="C470" s="240"/>
      <c r="D470" s="221" t="s">
        <v>143</v>
      </c>
      <c r="E470" s="241" t="s">
        <v>32</v>
      </c>
      <c r="F470" s="242" t="s">
        <v>145</v>
      </c>
      <c r="G470" s="240"/>
      <c r="H470" s="243">
        <v>216.488</v>
      </c>
      <c r="I470" s="244"/>
      <c r="J470" s="240"/>
      <c r="K470" s="240"/>
      <c r="L470" s="245"/>
      <c r="M470" s="246"/>
      <c r="N470" s="247"/>
      <c r="O470" s="247"/>
      <c r="P470" s="247"/>
      <c r="Q470" s="247"/>
      <c r="R470" s="247"/>
      <c r="S470" s="247"/>
      <c r="T470" s="248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9" t="s">
        <v>143</v>
      </c>
      <c r="AU470" s="249" t="s">
        <v>137</v>
      </c>
      <c r="AV470" s="14" t="s">
        <v>136</v>
      </c>
      <c r="AW470" s="14" t="s">
        <v>39</v>
      </c>
      <c r="AX470" s="14" t="s">
        <v>85</v>
      </c>
      <c r="AY470" s="249" t="s">
        <v>128</v>
      </c>
    </row>
    <row r="471" spans="1:63" s="12" customFormat="1" ht="25.9" customHeight="1">
      <c r="A471" s="12"/>
      <c r="B471" s="192"/>
      <c r="C471" s="193"/>
      <c r="D471" s="194" t="s">
        <v>76</v>
      </c>
      <c r="E471" s="195" t="s">
        <v>544</v>
      </c>
      <c r="F471" s="195" t="s">
        <v>545</v>
      </c>
      <c r="G471" s="193"/>
      <c r="H471" s="193"/>
      <c r="I471" s="196"/>
      <c r="J471" s="197">
        <f>BK471</f>
        <v>0</v>
      </c>
      <c r="K471" s="193"/>
      <c r="L471" s="198"/>
      <c r="M471" s="199"/>
      <c r="N471" s="200"/>
      <c r="O471" s="200"/>
      <c r="P471" s="201">
        <f>SUM(P472:P474)</f>
        <v>0</v>
      </c>
      <c r="Q471" s="200"/>
      <c r="R471" s="201">
        <f>SUM(R472:R474)</f>
        <v>0</v>
      </c>
      <c r="S471" s="200"/>
      <c r="T471" s="202">
        <f>SUM(T472:T474)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03" t="s">
        <v>136</v>
      </c>
      <c r="AT471" s="204" t="s">
        <v>76</v>
      </c>
      <c r="AU471" s="204" t="s">
        <v>77</v>
      </c>
      <c r="AY471" s="203" t="s">
        <v>128</v>
      </c>
      <c r="BK471" s="205">
        <f>SUM(BK472:BK474)</f>
        <v>0</v>
      </c>
    </row>
    <row r="472" spans="1:65" s="2" customFormat="1" ht="16.5" customHeight="1">
      <c r="A472" s="42"/>
      <c r="B472" s="43"/>
      <c r="C472" s="208" t="s">
        <v>571</v>
      </c>
      <c r="D472" s="208" t="s">
        <v>131</v>
      </c>
      <c r="E472" s="209" t="s">
        <v>547</v>
      </c>
      <c r="F472" s="210" t="s">
        <v>548</v>
      </c>
      <c r="G472" s="211" t="s">
        <v>549</v>
      </c>
      <c r="H472" s="212">
        <v>90</v>
      </c>
      <c r="I472" s="213"/>
      <c r="J472" s="214">
        <f>ROUND(I472*H472,2)</f>
        <v>0</v>
      </c>
      <c r="K472" s="210" t="s">
        <v>135</v>
      </c>
      <c r="L472" s="48"/>
      <c r="M472" s="215" t="s">
        <v>32</v>
      </c>
      <c r="N472" s="216" t="s">
        <v>49</v>
      </c>
      <c r="O472" s="88"/>
      <c r="P472" s="217">
        <f>O472*H472</f>
        <v>0</v>
      </c>
      <c r="Q472" s="217">
        <v>0</v>
      </c>
      <c r="R472" s="217">
        <f>Q472*H472</f>
        <v>0</v>
      </c>
      <c r="S472" s="217">
        <v>0</v>
      </c>
      <c r="T472" s="218">
        <f>S472*H472</f>
        <v>0</v>
      </c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R472" s="219" t="s">
        <v>550</v>
      </c>
      <c r="AT472" s="219" t="s">
        <v>131</v>
      </c>
      <c r="AU472" s="219" t="s">
        <v>85</v>
      </c>
      <c r="AY472" s="20" t="s">
        <v>128</v>
      </c>
      <c r="BE472" s="220">
        <f>IF(N472="základní",J472,0)</f>
        <v>0</v>
      </c>
      <c r="BF472" s="220">
        <f>IF(N472="snížená",J472,0)</f>
        <v>0</v>
      </c>
      <c r="BG472" s="220">
        <f>IF(N472="zákl. přenesená",J472,0)</f>
        <v>0</v>
      </c>
      <c r="BH472" s="220">
        <f>IF(N472="sníž. přenesená",J472,0)</f>
        <v>0</v>
      </c>
      <c r="BI472" s="220">
        <f>IF(N472="nulová",J472,0)</f>
        <v>0</v>
      </c>
      <c r="BJ472" s="20" t="s">
        <v>137</v>
      </c>
      <c r="BK472" s="220">
        <f>ROUND(I472*H472,2)</f>
        <v>0</v>
      </c>
      <c r="BL472" s="20" t="s">
        <v>550</v>
      </c>
      <c r="BM472" s="219" t="s">
        <v>706</v>
      </c>
    </row>
    <row r="473" spans="1:47" s="2" customFormat="1" ht="12">
      <c r="A473" s="42"/>
      <c r="B473" s="43"/>
      <c r="C473" s="44"/>
      <c r="D473" s="221" t="s">
        <v>139</v>
      </c>
      <c r="E473" s="44"/>
      <c r="F473" s="222" t="s">
        <v>552</v>
      </c>
      <c r="G473" s="44"/>
      <c r="H473" s="44"/>
      <c r="I473" s="223"/>
      <c r="J473" s="44"/>
      <c r="K473" s="44"/>
      <c r="L473" s="48"/>
      <c r="M473" s="224"/>
      <c r="N473" s="225"/>
      <c r="O473" s="88"/>
      <c r="P473" s="88"/>
      <c r="Q473" s="88"/>
      <c r="R473" s="88"/>
      <c r="S473" s="88"/>
      <c r="T473" s="89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T473" s="20" t="s">
        <v>139</v>
      </c>
      <c r="AU473" s="20" t="s">
        <v>85</v>
      </c>
    </row>
    <row r="474" spans="1:47" s="2" customFormat="1" ht="12">
      <c r="A474" s="42"/>
      <c r="B474" s="43"/>
      <c r="C474" s="44"/>
      <c r="D474" s="226" t="s">
        <v>141</v>
      </c>
      <c r="E474" s="44"/>
      <c r="F474" s="227" t="s">
        <v>553</v>
      </c>
      <c r="G474" s="44"/>
      <c r="H474" s="44"/>
      <c r="I474" s="223"/>
      <c r="J474" s="44"/>
      <c r="K474" s="44"/>
      <c r="L474" s="48"/>
      <c r="M474" s="224"/>
      <c r="N474" s="225"/>
      <c r="O474" s="88"/>
      <c r="P474" s="88"/>
      <c r="Q474" s="88"/>
      <c r="R474" s="88"/>
      <c r="S474" s="88"/>
      <c r="T474" s="89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T474" s="20" t="s">
        <v>141</v>
      </c>
      <c r="AU474" s="20" t="s">
        <v>85</v>
      </c>
    </row>
    <row r="475" spans="1:63" s="12" customFormat="1" ht="25.9" customHeight="1">
      <c r="A475" s="12"/>
      <c r="B475" s="192"/>
      <c r="C475" s="193"/>
      <c r="D475" s="194" t="s">
        <v>76</v>
      </c>
      <c r="E475" s="195" t="s">
        <v>554</v>
      </c>
      <c r="F475" s="195" t="s">
        <v>555</v>
      </c>
      <c r="G475" s="193"/>
      <c r="H475" s="193"/>
      <c r="I475" s="196"/>
      <c r="J475" s="197">
        <f>BK475</f>
        <v>0</v>
      </c>
      <c r="K475" s="193"/>
      <c r="L475" s="198"/>
      <c r="M475" s="199"/>
      <c r="N475" s="200"/>
      <c r="O475" s="200"/>
      <c r="P475" s="201">
        <f>P476+P480+P484+P488+P492</f>
        <v>0</v>
      </c>
      <c r="Q475" s="200"/>
      <c r="R475" s="201">
        <f>R476+R480+R484+R488+R492</f>
        <v>0</v>
      </c>
      <c r="S475" s="200"/>
      <c r="T475" s="202">
        <f>T476+T480+T484+T488+T492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03" t="s">
        <v>172</v>
      </c>
      <c r="AT475" s="204" t="s">
        <v>76</v>
      </c>
      <c r="AU475" s="204" t="s">
        <v>77</v>
      </c>
      <c r="AY475" s="203" t="s">
        <v>128</v>
      </c>
      <c r="BK475" s="205">
        <f>BK476+BK480+BK484+BK488+BK492</f>
        <v>0</v>
      </c>
    </row>
    <row r="476" spans="1:63" s="12" customFormat="1" ht="22.8" customHeight="1">
      <c r="A476" s="12"/>
      <c r="B476" s="192"/>
      <c r="C476" s="193"/>
      <c r="D476" s="194" t="s">
        <v>76</v>
      </c>
      <c r="E476" s="206" t="s">
        <v>556</v>
      </c>
      <c r="F476" s="206" t="s">
        <v>557</v>
      </c>
      <c r="G476" s="193"/>
      <c r="H476" s="193"/>
      <c r="I476" s="196"/>
      <c r="J476" s="207">
        <f>BK476</f>
        <v>0</v>
      </c>
      <c r="K476" s="193"/>
      <c r="L476" s="198"/>
      <c r="M476" s="199"/>
      <c r="N476" s="200"/>
      <c r="O476" s="200"/>
      <c r="P476" s="201">
        <f>SUM(P477:P479)</f>
        <v>0</v>
      </c>
      <c r="Q476" s="200"/>
      <c r="R476" s="201">
        <f>SUM(R477:R479)</f>
        <v>0</v>
      </c>
      <c r="S476" s="200"/>
      <c r="T476" s="202">
        <f>SUM(T477:T479)</f>
        <v>0</v>
      </c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R476" s="203" t="s">
        <v>172</v>
      </c>
      <c r="AT476" s="204" t="s">
        <v>76</v>
      </c>
      <c r="AU476" s="204" t="s">
        <v>85</v>
      </c>
      <c r="AY476" s="203" t="s">
        <v>128</v>
      </c>
      <c r="BK476" s="205">
        <f>SUM(BK477:BK479)</f>
        <v>0</v>
      </c>
    </row>
    <row r="477" spans="1:65" s="2" customFormat="1" ht="16.5" customHeight="1">
      <c r="A477" s="42"/>
      <c r="B477" s="43"/>
      <c r="C477" s="208" t="s">
        <v>578</v>
      </c>
      <c r="D477" s="208" t="s">
        <v>131</v>
      </c>
      <c r="E477" s="209" t="s">
        <v>559</v>
      </c>
      <c r="F477" s="210" t="s">
        <v>557</v>
      </c>
      <c r="G477" s="211" t="s">
        <v>385</v>
      </c>
      <c r="H477" s="271"/>
      <c r="I477" s="213"/>
      <c r="J477" s="214">
        <f>ROUND(I477*H477,2)</f>
        <v>0</v>
      </c>
      <c r="K477" s="210" t="s">
        <v>135</v>
      </c>
      <c r="L477" s="48"/>
      <c r="M477" s="215" t="s">
        <v>32</v>
      </c>
      <c r="N477" s="216" t="s">
        <v>49</v>
      </c>
      <c r="O477" s="88"/>
      <c r="P477" s="217">
        <f>O477*H477</f>
        <v>0</v>
      </c>
      <c r="Q477" s="217">
        <v>0</v>
      </c>
      <c r="R477" s="217">
        <f>Q477*H477</f>
        <v>0</v>
      </c>
      <c r="S477" s="217">
        <v>0</v>
      </c>
      <c r="T477" s="218">
        <f>S477*H477</f>
        <v>0</v>
      </c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R477" s="219" t="s">
        <v>560</v>
      </c>
      <c r="AT477" s="219" t="s">
        <v>131</v>
      </c>
      <c r="AU477" s="219" t="s">
        <v>137</v>
      </c>
      <c r="AY477" s="20" t="s">
        <v>128</v>
      </c>
      <c r="BE477" s="220">
        <f>IF(N477="základní",J477,0)</f>
        <v>0</v>
      </c>
      <c r="BF477" s="220">
        <f>IF(N477="snížená",J477,0)</f>
        <v>0</v>
      </c>
      <c r="BG477" s="220">
        <f>IF(N477="zákl. přenesená",J477,0)</f>
        <v>0</v>
      </c>
      <c r="BH477" s="220">
        <f>IF(N477="sníž. přenesená",J477,0)</f>
        <v>0</v>
      </c>
      <c r="BI477" s="220">
        <f>IF(N477="nulová",J477,0)</f>
        <v>0</v>
      </c>
      <c r="BJ477" s="20" t="s">
        <v>137</v>
      </c>
      <c r="BK477" s="220">
        <f>ROUND(I477*H477,2)</f>
        <v>0</v>
      </c>
      <c r="BL477" s="20" t="s">
        <v>560</v>
      </c>
      <c r="BM477" s="219" t="s">
        <v>707</v>
      </c>
    </row>
    <row r="478" spans="1:47" s="2" customFormat="1" ht="12">
      <c r="A478" s="42"/>
      <c r="B478" s="43"/>
      <c r="C478" s="44"/>
      <c r="D478" s="221" t="s">
        <v>139</v>
      </c>
      <c r="E478" s="44"/>
      <c r="F478" s="222" t="s">
        <v>557</v>
      </c>
      <c r="G478" s="44"/>
      <c r="H478" s="44"/>
      <c r="I478" s="223"/>
      <c r="J478" s="44"/>
      <c r="K478" s="44"/>
      <c r="L478" s="48"/>
      <c r="M478" s="224"/>
      <c r="N478" s="225"/>
      <c r="O478" s="88"/>
      <c r="P478" s="88"/>
      <c r="Q478" s="88"/>
      <c r="R478" s="88"/>
      <c r="S478" s="88"/>
      <c r="T478" s="89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T478" s="20" t="s">
        <v>139</v>
      </c>
      <c r="AU478" s="20" t="s">
        <v>137</v>
      </c>
    </row>
    <row r="479" spans="1:47" s="2" customFormat="1" ht="12">
      <c r="A479" s="42"/>
      <c r="B479" s="43"/>
      <c r="C479" s="44"/>
      <c r="D479" s="226" t="s">
        <v>141</v>
      </c>
      <c r="E479" s="44"/>
      <c r="F479" s="227" t="s">
        <v>562</v>
      </c>
      <c r="G479" s="44"/>
      <c r="H479" s="44"/>
      <c r="I479" s="223"/>
      <c r="J479" s="44"/>
      <c r="K479" s="44"/>
      <c r="L479" s="48"/>
      <c r="M479" s="224"/>
      <c r="N479" s="225"/>
      <c r="O479" s="88"/>
      <c r="P479" s="88"/>
      <c r="Q479" s="88"/>
      <c r="R479" s="88"/>
      <c r="S479" s="88"/>
      <c r="T479" s="89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T479" s="20" t="s">
        <v>141</v>
      </c>
      <c r="AU479" s="20" t="s">
        <v>137</v>
      </c>
    </row>
    <row r="480" spans="1:63" s="12" customFormat="1" ht="22.8" customHeight="1">
      <c r="A480" s="12"/>
      <c r="B480" s="192"/>
      <c r="C480" s="193"/>
      <c r="D480" s="194" t="s">
        <v>76</v>
      </c>
      <c r="E480" s="206" t="s">
        <v>563</v>
      </c>
      <c r="F480" s="206" t="s">
        <v>564</v>
      </c>
      <c r="G480" s="193"/>
      <c r="H480" s="193"/>
      <c r="I480" s="196"/>
      <c r="J480" s="207">
        <f>BK480</f>
        <v>0</v>
      </c>
      <c r="K480" s="193"/>
      <c r="L480" s="198"/>
      <c r="M480" s="199"/>
      <c r="N480" s="200"/>
      <c r="O480" s="200"/>
      <c r="P480" s="201">
        <f>SUM(P481:P483)</f>
        <v>0</v>
      </c>
      <c r="Q480" s="200"/>
      <c r="R480" s="201">
        <f>SUM(R481:R483)</f>
        <v>0</v>
      </c>
      <c r="S480" s="200"/>
      <c r="T480" s="202">
        <f>SUM(T481:T483)</f>
        <v>0</v>
      </c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R480" s="203" t="s">
        <v>172</v>
      </c>
      <c r="AT480" s="204" t="s">
        <v>76</v>
      </c>
      <c r="AU480" s="204" t="s">
        <v>85</v>
      </c>
      <c r="AY480" s="203" t="s">
        <v>128</v>
      </c>
      <c r="BK480" s="205">
        <f>SUM(BK481:BK483)</f>
        <v>0</v>
      </c>
    </row>
    <row r="481" spans="1:65" s="2" customFormat="1" ht="16.5" customHeight="1">
      <c r="A481" s="42"/>
      <c r="B481" s="43"/>
      <c r="C481" s="208" t="s">
        <v>584</v>
      </c>
      <c r="D481" s="208" t="s">
        <v>131</v>
      </c>
      <c r="E481" s="209" t="s">
        <v>566</v>
      </c>
      <c r="F481" s="210" t="s">
        <v>564</v>
      </c>
      <c r="G481" s="211" t="s">
        <v>385</v>
      </c>
      <c r="H481" s="271"/>
      <c r="I481" s="213"/>
      <c r="J481" s="214">
        <f>ROUND(I481*H481,2)</f>
        <v>0</v>
      </c>
      <c r="K481" s="210" t="s">
        <v>135</v>
      </c>
      <c r="L481" s="48"/>
      <c r="M481" s="215" t="s">
        <v>32</v>
      </c>
      <c r="N481" s="216" t="s">
        <v>49</v>
      </c>
      <c r="O481" s="88"/>
      <c r="P481" s="217">
        <f>O481*H481</f>
        <v>0</v>
      </c>
      <c r="Q481" s="217">
        <v>0</v>
      </c>
      <c r="R481" s="217">
        <f>Q481*H481</f>
        <v>0</v>
      </c>
      <c r="S481" s="217">
        <v>0</v>
      </c>
      <c r="T481" s="218">
        <f>S481*H481</f>
        <v>0</v>
      </c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R481" s="219" t="s">
        <v>560</v>
      </c>
      <c r="AT481" s="219" t="s">
        <v>131</v>
      </c>
      <c r="AU481" s="219" t="s">
        <v>137</v>
      </c>
      <c r="AY481" s="20" t="s">
        <v>128</v>
      </c>
      <c r="BE481" s="220">
        <f>IF(N481="základní",J481,0)</f>
        <v>0</v>
      </c>
      <c r="BF481" s="220">
        <f>IF(N481="snížená",J481,0)</f>
        <v>0</v>
      </c>
      <c r="BG481" s="220">
        <f>IF(N481="zákl. přenesená",J481,0)</f>
        <v>0</v>
      </c>
      <c r="BH481" s="220">
        <f>IF(N481="sníž. přenesená",J481,0)</f>
        <v>0</v>
      </c>
      <c r="BI481" s="220">
        <f>IF(N481="nulová",J481,0)</f>
        <v>0</v>
      </c>
      <c r="BJ481" s="20" t="s">
        <v>137</v>
      </c>
      <c r="BK481" s="220">
        <f>ROUND(I481*H481,2)</f>
        <v>0</v>
      </c>
      <c r="BL481" s="20" t="s">
        <v>560</v>
      </c>
      <c r="BM481" s="219" t="s">
        <v>708</v>
      </c>
    </row>
    <row r="482" spans="1:47" s="2" customFormat="1" ht="12">
      <c r="A482" s="42"/>
      <c r="B482" s="43"/>
      <c r="C482" s="44"/>
      <c r="D482" s="221" t="s">
        <v>139</v>
      </c>
      <c r="E482" s="44"/>
      <c r="F482" s="222" t="s">
        <v>564</v>
      </c>
      <c r="G482" s="44"/>
      <c r="H482" s="44"/>
      <c r="I482" s="223"/>
      <c r="J482" s="44"/>
      <c r="K482" s="44"/>
      <c r="L482" s="48"/>
      <c r="M482" s="224"/>
      <c r="N482" s="225"/>
      <c r="O482" s="88"/>
      <c r="P482" s="88"/>
      <c r="Q482" s="88"/>
      <c r="R482" s="88"/>
      <c r="S482" s="88"/>
      <c r="T482" s="89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T482" s="20" t="s">
        <v>139</v>
      </c>
      <c r="AU482" s="20" t="s">
        <v>137</v>
      </c>
    </row>
    <row r="483" spans="1:47" s="2" customFormat="1" ht="12">
      <c r="A483" s="42"/>
      <c r="B483" s="43"/>
      <c r="C483" s="44"/>
      <c r="D483" s="226" t="s">
        <v>141</v>
      </c>
      <c r="E483" s="44"/>
      <c r="F483" s="227" t="s">
        <v>568</v>
      </c>
      <c r="G483" s="44"/>
      <c r="H483" s="44"/>
      <c r="I483" s="223"/>
      <c r="J483" s="44"/>
      <c r="K483" s="44"/>
      <c r="L483" s="48"/>
      <c r="M483" s="224"/>
      <c r="N483" s="225"/>
      <c r="O483" s="88"/>
      <c r="P483" s="88"/>
      <c r="Q483" s="88"/>
      <c r="R483" s="88"/>
      <c r="S483" s="88"/>
      <c r="T483" s="89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T483" s="20" t="s">
        <v>141</v>
      </c>
      <c r="AU483" s="20" t="s">
        <v>137</v>
      </c>
    </row>
    <row r="484" spans="1:63" s="12" customFormat="1" ht="22.8" customHeight="1">
      <c r="A484" s="12"/>
      <c r="B484" s="192"/>
      <c r="C484" s="193"/>
      <c r="D484" s="194" t="s">
        <v>76</v>
      </c>
      <c r="E484" s="206" t="s">
        <v>569</v>
      </c>
      <c r="F484" s="206" t="s">
        <v>570</v>
      </c>
      <c r="G484" s="193"/>
      <c r="H484" s="193"/>
      <c r="I484" s="196"/>
      <c r="J484" s="207">
        <f>BK484</f>
        <v>0</v>
      </c>
      <c r="K484" s="193"/>
      <c r="L484" s="198"/>
      <c r="M484" s="199"/>
      <c r="N484" s="200"/>
      <c r="O484" s="200"/>
      <c r="P484" s="201">
        <f>SUM(P485:P487)</f>
        <v>0</v>
      </c>
      <c r="Q484" s="200"/>
      <c r="R484" s="201">
        <f>SUM(R485:R487)</f>
        <v>0</v>
      </c>
      <c r="S484" s="200"/>
      <c r="T484" s="202">
        <f>SUM(T485:T487)</f>
        <v>0</v>
      </c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203" t="s">
        <v>172</v>
      </c>
      <c r="AT484" s="204" t="s">
        <v>76</v>
      </c>
      <c r="AU484" s="204" t="s">
        <v>85</v>
      </c>
      <c r="AY484" s="203" t="s">
        <v>128</v>
      </c>
      <c r="BK484" s="205">
        <f>SUM(BK485:BK487)</f>
        <v>0</v>
      </c>
    </row>
    <row r="485" spans="1:65" s="2" customFormat="1" ht="16.5" customHeight="1">
      <c r="A485" s="42"/>
      <c r="B485" s="43"/>
      <c r="C485" s="208" t="s">
        <v>709</v>
      </c>
      <c r="D485" s="208" t="s">
        <v>131</v>
      </c>
      <c r="E485" s="209" t="s">
        <v>572</v>
      </c>
      <c r="F485" s="210" t="s">
        <v>573</v>
      </c>
      <c r="G485" s="211" t="s">
        <v>385</v>
      </c>
      <c r="H485" s="271"/>
      <c r="I485" s="213"/>
      <c r="J485" s="214">
        <f>ROUND(I485*H485,2)</f>
        <v>0</v>
      </c>
      <c r="K485" s="210" t="s">
        <v>135</v>
      </c>
      <c r="L485" s="48"/>
      <c r="M485" s="215" t="s">
        <v>32</v>
      </c>
      <c r="N485" s="216" t="s">
        <v>49</v>
      </c>
      <c r="O485" s="88"/>
      <c r="P485" s="217">
        <f>O485*H485</f>
        <v>0</v>
      </c>
      <c r="Q485" s="217">
        <v>0</v>
      </c>
      <c r="R485" s="217">
        <f>Q485*H485</f>
        <v>0</v>
      </c>
      <c r="S485" s="217">
        <v>0</v>
      </c>
      <c r="T485" s="218">
        <f>S485*H485</f>
        <v>0</v>
      </c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R485" s="219" t="s">
        <v>560</v>
      </c>
      <c r="AT485" s="219" t="s">
        <v>131</v>
      </c>
      <c r="AU485" s="219" t="s">
        <v>137</v>
      </c>
      <c r="AY485" s="20" t="s">
        <v>128</v>
      </c>
      <c r="BE485" s="220">
        <f>IF(N485="základní",J485,0)</f>
        <v>0</v>
      </c>
      <c r="BF485" s="220">
        <f>IF(N485="snížená",J485,0)</f>
        <v>0</v>
      </c>
      <c r="BG485" s="220">
        <f>IF(N485="zákl. přenesená",J485,0)</f>
        <v>0</v>
      </c>
      <c r="BH485" s="220">
        <f>IF(N485="sníž. přenesená",J485,0)</f>
        <v>0</v>
      </c>
      <c r="BI485" s="220">
        <f>IF(N485="nulová",J485,0)</f>
        <v>0</v>
      </c>
      <c r="BJ485" s="20" t="s">
        <v>137</v>
      </c>
      <c r="BK485" s="220">
        <f>ROUND(I485*H485,2)</f>
        <v>0</v>
      </c>
      <c r="BL485" s="20" t="s">
        <v>560</v>
      </c>
      <c r="BM485" s="219" t="s">
        <v>710</v>
      </c>
    </row>
    <row r="486" spans="1:47" s="2" customFormat="1" ht="12">
      <c r="A486" s="42"/>
      <c r="B486" s="43"/>
      <c r="C486" s="44"/>
      <c r="D486" s="221" t="s">
        <v>139</v>
      </c>
      <c r="E486" s="44"/>
      <c r="F486" s="222" t="s">
        <v>573</v>
      </c>
      <c r="G486" s="44"/>
      <c r="H486" s="44"/>
      <c r="I486" s="223"/>
      <c r="J486" s="44"/>
      <c r="K486" s="44"/>
      <c r="L486" s="48"/>
      <c r="M486" s="224"/>
      <c r="N486" s="225"/>
      <c r="O486" s="88"/>
      <c r="P486" s="88"/>
      <c r="Q486" s="88"/>
      <c r="R486" s="88"/>
      <c r="S486" s="88"/>
      <c r="T486" s="89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T486" s="20" t="s">
        <v>139</v>
      </c>
      <c r="AU486" s="20" t="s">
        <v>137</v>
      </c>
    </row>
    <row r="487" spans="1:47" s="2" customFormat="1" ht="12">
      <c r="A487" s="42"/>
      <c r="B487" s="43"/>
      <c r="C487" s="44"/>
      <c r="D487" s="226" t="s">
        <v>141</v>
      </c>
      <c r="E487" s="44"/>
      <c r="F487" s="227" t="s">
        <v>575</v>
      </c>
      <c r="G487" s="44"/>
      <c r="H487" s="44"/>
      <c r="I487" s="223"/>
      <c r="J487" s="44"/>
      <c r="K487" s="44"/>
      <c r="L487" s="48"/>
      <c r="M487" s="224"/>
      <c r="N487" s="225"/>
      <c r="O487" s="88"/>
      <c r="P487" s="88"/>
      <c r="Q487" s="88"/>
      <c r="R487" s="88"/>
      <c r="S487" s="88"/>
      <c r="T487" s="89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T487" s="20" t="s">
        <v>141</v>
      </c>
      <c r="AU487" s="20" t="s">
        <v>137</v>
      </c>
    </row>
    <row r="488" spans="1:63" s="12" customFormat="1" ht="22.8" customHeight="1">
      <c r="A488" s="12"/>
      <c r="B488" s="192"/>
      <c r="C488" s="193"/>
      <c r="D488" s="194" t="s">
        <v>76</v>
      </c>
      <c r="E488" s="206" t="s">
        <v>576</v>
      </c>
      <c r="F488" s="206" t="s">
        <v>577</v>
      </c>
      <c r="G488" s="193"/>
      <c r="H488" s="193"/>
      <c r="I488" s="196"/>
      <c r="J488" s="207">
        <f>BK488</f>
        <v>0</v>
      </c>
      <c r="K488" s="193"/>
      <c r="L488" s="198"/>
      <c r="M488" s="199"/>
      <c r="N488" s="200"/>
      <c r="O488" s="200"/>
      <c r="P488" s="201">
        <f>SUM(P489:P491)</f>
        <v>0</v>
      </c>
      <c r="Q488" s="200"/>
      <c r="R488" s="201">
        <f>SUM(R489:R491)</f>
        <v>0</v>
      </c>
      <c r="S488" s="200"/>
      <c r="T488" s="202">
        <f>SUM(T489:T491)</f>
        <v>0</v>
      </c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R488" s="203" t="s">
        <v>172</v>
      </c>
      <c r="AT488" s="204" t="s">
        <v>76</v>
      </c>
      <c r="AU488" s="204" t="s">
        <v>85</v>
      </c>
      <c r="AY488" s="203" t="s">
        <v>128</v>
      </c>
      <c r="BK488" s="205">
        <f>SUM(BK489:BK491)</f>
        <v>0</v>
      </c>
    </row>
    <row r="489" spans="1:65" s="2" customFormat="1" ht="16.5" customHeight="1">
      <c r="A489" s="42"/>
      <c r="B489" s="43"/>
      <c r="C489" s="208" t="s">
        <v>711</v>
      </c>
      <c r="D489" s="208" t="s">
        <v>131</v>
      </c>
      <c r="E489" s="209" t="s">
        <v>579</v>
      </c>
      <c r="F489" s="210" t="s">
        <v>577</v>
      </c>
      <c r="G489" s="211" t="s">
        <v>385</v>
      </c>
      <c r="H489" s="271"/>
      <c r="I489" s="213"/>
      <c r="J489" s="214">
        <f>ROUND(I489*H489,2)</f>
        <v>0</v>
      </c>
      <c r="K489" s="210" t="s">
        <v>135</v>
      </c>
      <c r="L489" s="48"/>
      <c r="M489" s="215" t="s">
        <v>32</v>
      </c>
      <c r="N489" s="216" t="s">
        <v>49</v>
      </c>
      <c r="O489" s="88"/>
      <c r="P489" s="217">
        <f>O489*H489</f>
        <v>0</v>
      </c>
      <c r="Q489" s="217">
        <v>0</v>
      </c>
      <c r="R489" s="217">
        <f>Q489*H489</f>
        <v>0</v>
      </c>
      <c r="S489" s="217">
        <v>0</v>
      </c>
      <c r="T489" s="218">
        <f>S489*H489</f>
        <v>0</v>
      </c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R489" s="219" t="s">
        <v>560</v>
      </c>
      <c r="AT489" s="219" t="s">
        <v>131</v>
      </c>
      <c r="AU489" s="219" t="s">
        <v>137</v>
      </c>
      <c r="AY489" s="20" t="s">
        <v>128</v>
      </c>
      <c r="BE489" s="220">
        <f>IF(N489="základní",J489,0)</f>
        <v>0</v>
      </c>
      <c r="BF489" s="220">
        <f>IF(N489="snížená",J489,0)</f>
        <v>0</v>
      </c>
      <c r="BG489" s="220">
        <f>IF(N489="zákl. přenesená",J489,0)</f>
        <v>0</v>
      </c>
      <c r="BH489" s="220">
        <f>IF(N489="sníž. přenesená",J489,0)</f>
        <v>0</v>
      </c>
      <c r="BI489" s="220">
        <f>IF(N489="nulová",J489,0)</f>
        <v>0</v>
      </c>
      <c r="BJ489" s="20" t="s">
        <v>137</v>
      </c>
      <c r="BK489" s="220">
        <f>ROUND(I489*H489,2)</f>
        <v>0</v>
      </c>
      <c r="BL489" s="20" t="s">
        <v>560</v>
      </c>
      <c r="BM489" s="219" t="s">
        <v>712</v>
      </c>
    </row>
    <row r="490" spans="1:47" s="2" customFormat="1" ht="12">
      <c r="A490" s="42"/>
      <c r="B490" s="43"/>
      <c r="C490" s="44"/>
      <c r="D490" s="221" t="s">
        <v>139</v>
      </c>
      <c r="E490" s="44"/>
      <c r="F490" s="222" t="s">
        <v>577</v>
      </c>
      <c r="G490" s="44"/>
      <c r="H490" s="44"/>
      <c r="I490" s="223"/>
      <c r="J490" s="44"/>
      <c r="K490" s="44"/>
      <c r="L490" s="48"/>
      <c r="M490" s="224"/>
      <c r="N490" s="225"/>
      <c r="O490" s="88"/>
      <c r="P490" s="88"/>
      <c r="Q490" s="88"/>
      <c r="R490" s="88"/>
      <c r="S490" s="88"/>
      <c r="T490" s="89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T490" s="20" t="s">
        <v>139</v>
      </c>
      <c r="AU490" s="20" t="s">
        <v>137</v>
      </c>
    </row>
    <row r="491" spans="1:47" s="2" customFormat="1" ht="12">
      <c r="A491" s="42"/>
      <c r="B491" s="43"/>
      <c r="C491" s="44"/>
      <c r="D491" s="226" t="s">
        <v>141</v>
      </c>
      <c r="E491" s="44"/>
      <c r="F491" s="227" t="s">
        <v>581</v>
      </c>
      <c r="G491" s="44"/>
      <c r="H491" s="44"/>
      <c r="I491" s="223"/>
      <c r="J491" s="44"/>
      <c r="K491" s="44"/>
      <c r="L491" s="48"/>
      <c r="M491" s="224"/>
      <c r="N491" s="225"/>
      <c r="O491" s="88"/>
      <c r="P491" s="88"/>
      <c r="Q491" s="88"/>
      <c r="R491" s="88"/>
      <c r="S491" s="88"/>
      <c r="T491" s="89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T491" s="20" t="s">
        <v>141</v>
      </c>
      <c r="AU491" s="20" t="s">
        <v>137</v>
      </c>
    </row>
    <row r="492" spans="1:63" s="12" customFormat="1" ht="22.8" customHeight="1">
      <c r="A492" s="12"/>
      <c r="B492" s="192"/>
      <c r="C492" s="193"/>
      <c r="D492" s="194" t="s">
        <v>76</v>
      </c>
      <c r="E492" s="206" t="s">
        <v>582</v>
      </c>
      <c r="F492" s="206" t="s">
        <v>583</v>
      </c>
      <c r="G492" s="193"/>
      <c r="H492" s="193"/>
      <c r="I492" s="196"/>
      <c r="J492" s="207">
        <f>BK492</f>
        <v>0</v>
      </c>
      <c r="K492" s="193"/>
      <c r="L492" s="198"/>
      <c r="M492" s="199"/>
      <c r="N492" s="200"/>
      <c r="O492" s="200"/>
      <c r="P492" s="201">
        <f>SUM(P493:P495)</f>
        <v>0</v>
      </c>
      <c r="Q492" s="200"/>
      <c r="R492" s="201">
        <f>SUM(R493:R495)</f>
        <v>0</v>
      </c>
      <c r="S492" s="200"/>
      <c r="T492" s="202">
        <f>SUM(T493:T495)</f>
        <v>0</v>
      </c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R492" s="203" t="s">
        <v>172</v>
      </c>
      <c r="AT492" s="204" t="s">
        <v>76</v>
      </c>
      <c r="AU492" s="204" t="s">
        <v>85</v>
      </c>
      <c r="AY492" s="203" t="s">
        <v>128</v>
      </c>
      <c r="BK492" s="205">
        <f>SUM(BK493:BK495)</f>
        <v>0</v>
      </c>
    </row>
    <row r="493" spans="1:65" s="2" customFormat="1" ht="16.5" customHeight="1">
      <c r="A493" s="42"/>
      <c r="B493" s="43"/>
      <c r="C493" s="208" t="s">
        <v>713</v>
      </c>
      <c r="D493" s="208" t="s">
        <v>131</v>
      </c>
      <c r="E493" s="209" t="s">
        <v>585</v>
      </c>
      <c r="F493" s="210" t="s">
        <v>586</v>
      </c>
      <c r="G493" s="211" t="s">
        <v>385</v>
      </c>
      <c r="H493" s="271"/>
      <c r="I493" s="213"/>
      <c r="J493" s="214">
        <f>ROUND(I493*H493,2)</f>
        <v>0</v>
      </c>
      <c r="K493" s="210" t="s">
        <v>135</v>
      </c>
      <c r="L493" s="48"/>
      <c r="M493" s="215" t="s">
        <v>32</v>
      </c>
      <c r="N493" s="216" t="s">
        <v>49</v>
      </c>
      <c r="O493" s="88"/>
      <c r="P493" s="217">
        <f>O493*H493</f>
        <v>0</v>
      </c>
      <c r="Q493" s="217">
        <v>0</v>
      </c>
      <c r="R493" s="217">
        <f>Q493*H493</f>
        <v>0</v>
      </c>
      <c r="S493" s="217">
        <v>0</v>
      </c>
      <c r="T493" s="218">
        <f>S493*H493</f>
        <v>0</v>
      </c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R493" s="219" t="s">
        <v>560</v>
      </c>
      <c r="AT493" s="219" t="s">
        <v>131</v>
      </c>
      <c r="AU493" s="219" t="s">
        <v>137</v>
      </c>
      <c r="AY493" s="20" t="s">
        <v>128</v>
      </c>
      <c r="BE493" s="220">
        <f>IF(N493="základní",J493,0)</f>
        <v>0</v>
      </c>
      <c r="BF493" s="220">
        <f>IF(N493="snížená",J493,0)</f>
        <v>0</v>
      </c>
      <c r="BG493" s="220">
        <f>IF(N493="zákl. přenesená",J493,0)</f>
        <v>0</v>
      </c>
      <c r="BH493" s="220">
        <f>IF(N493="sníž. přenesená",J493,0)</f>
        <v>0</v>
      </c>
      <c r="BI493" s="220">
        <f>IF(N493="nulová",J493,0)</f>
        <v>0</v>
      </c>
      <c r="BJ493" s="20" t="s">
        <v>137</v>
      </c>
      <c r="BK493" s="220">
        <f>ROUND(I493*H493,2)</f>
        <v>0</v>
      </c>
      <c r="BL493" s="20" t="s">
        <v>560</v>
      </c>
      <c r="BM493" s="219" t="s">
        <v>714</v>
      </c>
    </row>
    <row r="494" spans="1:47" s="2" customFormat="1" ht="12">
      <c r="A494" s="42"/>
      <c r="B494" s="43"/>
      <c r="C494" s="44"/>
      <c r="D494" s="221" t="s">
        <v>139</v>
      </c>
      <c r="E494" s="44"/>
      <c r="F494" s="222" t="s">
        <v>586</v>
      </c>
      <c r="G494" s="44"/>
      <c r="H494" s="44"/>
      <c r="I494" s="223"/>
      <c r="J494" s="44"/>
      <c r="K494" s="44"/>
      <c r="L494" s="48"/>
      <c r="M494" s="224"/>
      <c r="N494" s="225"/>
      <c r="O494" s="88"/>
      <c r="P494" s="88"/>
      <c r="Q494" s="88"/>
      <c r="R494" s="88"/>
      <c r="S494" s="88"/>
      <c r="T494" s="89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T494" s="20" t="s">
        <v>139</v>
      </c>
      <c r="AU494" s="20" t="s">
        <v>137</v>
      </c>
    </row>
    <row r="495" spans="1:47" s="2" customFormat="1" ht="12">
      <c r="A495" s="42"/>
      <c r="B495" s="43"/>
      <c r="C495" s="44"/>
      <c r="D495" s="226" t="s">
        <v>141</v>
      </c>
      <c r="E495" s="44"/>
      <c r="F495" s="227" t="s">
        <v>588</v>
      </c>
      <c r="G495" s="44"/>
      <c r="H495" s="44"/>
      <c r="I495" s="223"/>
      <c r="J495" s="44"/>
      <c r="K495" s="44"/>
      <c r="L495" s="48"/>
      <c r="M495" s="282"/>
      <c r="N495" s="283"/>
      <c r="O495" s="284"/>
      <c r="P495" s="284"/>
      <c r="Q495" s="284"/>
      <c r="R495" s="284"/>
      <c r="S495" s="284"/>
      <c r="T495" s="285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T495" s="20" t="s">
        <v>141</v>
      </c>
      <c r="AU495" s="20" t="s">
        <v>137</v>
      </c>
    </row>
    <row r="496" spans="1:31" s="2" customFormat="1" ht="6.95" customHeight="1">
      <c r="A496" s="42"/>
      <c r="B496" s="63"/>
      <c r="C496" s="64"/>
      <c r="D496" s="64"/>
      <c r="E496" s="64"/>
      <c r="F496" s="64"/>
      <c r="G496" s="64"/>
      <c r="H496" s="64"/>
      <c r="I496" s="64"/>
      <c r="J496" s="64"/>
      <c r="K496" s="64"/>
      <c r="L496" s="48"/>
      <c r="M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</row>
  </sheetData>
  <sheetProtection password="CC35" sheet="1" objects="1" scenarios="1" formatColumns="0" formatRows="0" autoFilter="0"/>
  <autoFilter ref="C96:K495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hyperlinks>
    <hyperlink ref="F102" r:id="rId1" display="https://podminky.urs.cz/item/CS_URS_2024_01/622131100"/>
    <hyperlink ref="F112" r:id="rId2" display="https://podminky.urs.cz/item/CS_URS_2024_01/622311121"/>
    <hyperlink ref="F122" r:id="rId3" display="https://podminky.urs.cz/item/CS_URS_2024_01/622311191"/>
    <hyperlink ref="F132" r:id="rId4" display="https://podminky.urs.cz/item/CS_URS_2024_01/622325652"/>
    <hyperlink ref="F147" r:id="rId5" display="https://podminky.urs.cz/item/CS_URS_2024_01/629135101"/>
    <hyperlink ref="F152" r:id="rId6" display="https://podminky.urs.cz/item/CS_URS_2024_01/629135102"/>
    <hyperlink ref="F156" r:id="rId7" display="https://podminky.urs.cz/item/CS_URS_2024_01/629991011"/>
    <hyperlink ref="F166" r:id="rId8" display="https://podminky.urs.cz/item/CS_URS_2024_01/629995101"/>
    <hyperlink ref="F175" r:id="rId9" display="https://podminky.urs.cz/item/CS_URS_2024_01/629995213"/>
    <hyperlink ref="F180" r:id="rId10" display="https://podminky.urs.cz/item/CS_URS_2024_01/629999001"/>
    <hyperlink ref="F195" r:id="rId11" display="https://podminky.urs.cz/item/CS_URS_2024_01/629999042"/>
    <hyperlink ref="F212" r:id="rId12" display="https://podminky.urs.cz/item/CS_URS_2024_01/941221112"/>
    <hyperlink ref="F218" r:id="rId13" display="https://podminky.urs.cz/item/CS_URS_2024_01/941221211"/>
    <hyperlink ref="F225" r:id="rId14" display="https://podminky.urs.cz/item/CS_URS_2024_01/941221812"/>
    <hyperlink ref="F231" r:id="rId15" display="https://podminky.urs.cz/item/CS_URS_2024_01/944511111"/>
    <hyperlink ref="F237" r:id="rId16" display="https://podminky.urs.cz/item/CS_URS_2024_01/944511211"/>
    <hyperlink ref="F244" r:id="rId17" display="https://podminky.urs.cz/item/CS_URS_2024_01/944511811"/>
    <hyperlink ref="F250" r:id="rId18" display="https://podminky.urs.cz/item/CS_URS_2024_01/944711113"/>
    <hyperlink ref="F253" r:id="rId19" display="https://podminky.urs.cz/item/CS_URS_2024_01/944711213"/>
    <hyperlink ref="F257" r:id="rId20" display="https://podminky.urs.cz/item/CS_URS_2024_01/944711813"/>
    <hyperlink ref="F260" r:id="rId21" display="https://podminky.urs.cz/item/CS_URS_2024_01/949521112"/>
    <hyperlink ref="F264" r:id="rId22" display="https://podminky.urs.cz/item/CS_URS_2024_01/949521212"/>
    <hyperlink ref="F268" r:id="rId23" display="https://podminky.urs.cz/item/CS_URS_2024_01/949521812"/>
    <hyperlink ref="F271" r:id="rId24" display="https://podminky.urs.cz/item/CS_URS_2024_01/952902121"/>
    <hyperlink ref="F275" r:id="rId25" display="https://podminky.urs.cz/item/CS_URS_2024_01/952902131"/>
    <hyperlink ref="F279" r:id="rId26" display="https://podminky.urs.cz/item/CS_URS_2024_01/978019331"/>
    <hyperlink ref="F289" r:id="rId27" display="https://podminky.urs.cz/item/CS_URS_2024_01/997013215"/>
    <hyperlink ref="F292" r:id="rId28" display="https://podminky.urs.cz/item/CS_URS_2024_01/997013509"/>
    <hyperlink ref="F296" r:id="rId29" display="https://podminky.urs.cz/item/CS_URS_2024_01/997013511"/>
    <hyperlink ref="F299" r:id="rId30" display="https://podminky.urs.cz/item/CS_URS_2024_01/997013631"/>
    <hyperlink ref="F303" r:id="rId31" display="https://podminky.urs.cz/item/CS_URS_2024_01/998018003"/>
    <hyperlink ref="F308" r:id="rId32" display="https://podminky.urs.cz/item/CS_URS_2024_01/751398023"/>
    <hyperlink ref="F313" r:id="rId33" display="https://podminky.urs.cz/item/CS_URS_2024_01/998751201"/>
    <hyperlink ref="F317" r:id="rId34" display="https://podminky.urs.cz/item/CS_URS_2024_01/764002851"/>
    <hyperlink ref="F321" r:id="rId35" display="https://podminky.urs.cz/item/CS_URS_2024_01/764002861"/>
    <hyperlink ref="F325" r:id="rId36" display="https://podminky.urs.cz/item/CS_URS_2024_01/764004861"/>
    <hyperlink ref="F329" r:id="rId37" display="https://podminky.urs.cz/item/CS_URS_2024_01/764216645"/>
    <hyperlink ref="F332" r:id="rId38" display="https://podminky.urs.cz/item/CS_URS_2024_01/764218624"/>
    <hyperlink ref="F335" r:id="rId39" display="https://podminky.urs.cz/item/CS_URS_2024_01/764518623"/>
    <hyperlink ref="F338" r:id="rId40" display="https://podminky.urs.cz/item/CS_URS_2024_01/998764203"/>
    <hyperlink ref="F342" r:id="rId41" display="https://podminky.urs.cz/item/CS_URS_2024_01/765111122"/>
    <hyperlink ref="F345" r:id="rId42" display="https://podminky.urs.cz/item/CS_URS_2024_01/765111301"/>
    <hyperlink ref="F348" r:id="rId43" display="https://podminky.urs.cz/item/CS_URS_2024_01/765111827"/>
    <hyperlink ref="F351" r:id="rId44" display="https://podminky.urs.cz/item/CS_URS_2024_01/765191021"/>
    <hyperlink ref="F357" r:id="rId45" display="https://podminky.urs.cz/item/CS_URS_2024_01/765191911"/>
    <hyperlink ref="F360" r:id="rId46" display="https://podminky.urs.cz/item/CS_URS_2024_01/998765203"/>
    <hyperlink ref="F364" r:id="rId47" display="https://podminky.urs.cz/item/CS_URS_2024_01/782131973"/>
    <hyperlink ref="F374" r:id="rId48" display="https://podminky.urs.cz/item/CS_URS_2024_01/782231811"/>
    <hyperlink ref="F382" r:id="rId49" display="https://podminky.urs.cz/item/CS_URS_2024_01/782991911"/>
    <hyperlink ref="F388" r:id="rId50" display="https://podminky.urs.cz/item/CS_URS_2024_01/782994913"/>
    <hyperlink ref="F394" r:id="rId51" display="https://podminky.urs.cz/item/CS_URS_2024_01/782994914"/>
    <hyperlink ref="F400" r:id="rId52" display="https://podminky.urs.cz/item/CS_URS_2024_01/782994915"/>
    <hyperlink ref="F406" r:id="rId53" display="https://podminky.urs.cz/item/CS_URS_2024_01/782994921"/>
    <hyperlink ref="F412" r:id="rId54" display="https://podminky.urs.cz/item/CS_URS_2024_01/782994922"/>
    <hyperlink ref="F418" r:id="rId55" display="https://podminky.urs.cz/item/CS_URS_2024_01/782994923"/>
    <hyperlink ref="F424" r:id="rId56" display="https://podminky.urs.cz/item/CS_URS_2024_01/998782201"/>
    <hyperlink ref="F428" r:id="rId57" display="https://podminky.urs.cz/item/CS_URS_2024_01/783801203"/>
    <hyperlink ref="F437" r:id="rId58" display="https://podminky.urs.cz/item/CS_URS_2024_01/783823187"/>
    <hyperlink ref="F446" r:id="rId59" display="https://podminky.urs.cz/item/CS_URS_2024_01/783827487"/>
    <hyperlink ref="F455" r:id="rId60" display="https://podminky.urs.cz/item/CS_URS_2024_01/783897603"/>
    <hyperlink ref="F464" r:id="rId61" display="https://podminky.urs.cz/item/CS_URS_2024_01/783897619"/>
    <hyperlink ref="F474" r:id="rId62" display="https://podminky.urs.cz/item/CS_URS_2024_01/HZS1291"/>
    <hyperlink ref="F479" r:id="rId63" display="https://podminky.urs.cz/item/CS_URS_2024_01/020001000"/>
    <hyperlink ref="F483" r:id="rId64" display="https://podminky.urs.cz/item/CS_URS_2024_01/030001000"/>
    <hyperlink ref="F487" r:id="rId65" display="https://podminky.urs.cz/item/CS_URS_2024_01/045002000"/>
    <hyperlink ref="F491" r:id="rId66" display="https://podminky.urs.cz/item/CS_URS_2024_01/070001000"/>
    <hyperlink ref="F495" r:id="rId67" display="https://podminky.urs.cz/item/CS_URS_2024_01/09140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86" customWidth="1"/>
    <col min="2" max="2" width="1.7109375" style="286" customWidth="1"/>
    <col min="3" max="4" width="5.00390625" style="286" customWidth="1"/>
    <col min="5" max="5" width="11.7109375" style="286" customWidth="1"/>
    <col min="6" max="6" width="9.140625" style="286" customWidth="1"/>
    <col min="7" max="7" width="5.00390625" style="286" customWidth="1"/>
    <col min="8" max="8" width="77.8515625" style="286" customWidth="1"/>
    <col min="9" max="10" width="20.00390625" style="286" customWidth="1"/>
    <col min="11" max="11" width="1.7109375" style="286" customWidth="1"/>
  </cols>
  <sheetData>
    <row r="1" s="1" customFormat="1" ht="37.5" customHeight="1"/>
    <row r="2" spans="2:11" s="1" customFormat="1" ht="7.5" customHeight="1">
      <c r="B2" s="287"/>
      <c r="C2" s="288"/>
      <c r="D2" s="288"/>
      <c r="E2" s="288"/>
      <c r="F2" s="288"/>
      <c r="G2" s="288"/>
      <c r="H2" s="288"/>
      <c r="I2" s="288"/>
      <c r="J2" s="288"/>
      <c r="K2" s="289"/>
    </row>
    <row r="3" spans="2:11" s="17" customFormat="1" ht="45" customHeight="1">
      <c r="B3" s="290"/>
      <c r="C3" s="291" t="s">
        <v>715</v>
      </c>
      <c r="D3" s="291"/>
      <c r="E3" s="291"/>
      <c r="F3" s="291"/>
      <c r="G3" s="291"/>
      <c r="H3" s="291"/>
      <c r="I3" s="291"/>
      <c r="J3" s="291"/>
      <c r="K3" s="292"/>
    </row>
    <row r="4" spans="2:11" s="1" customFormat="1" ht="25.5" customHeight="1">
      <c r="B4" s="293"/>
      <c r="C4" s="294" t="s">
        <v>716</v>
      </c>
      <c r="D4" s="294"/>
      <c r="E4" s="294"/>
      <c r="F4" s="294"/>
      <c r="G4" s="294"/>
      <c r="H4" s="294"/>
      <c r="I4" s="294"/>
      <c r="J4" s="294"/>
      <c r="K4" s="295"/>
    </row>
    <row r="5" spans="2:11" s="1" customFormat="1" ht="5.25" customHeight="1">
      <c r="B5" s="293"/>
      <c r="C5" s="296"/>
      <c r="D5" s="296"/>
      <c r="E5" s="296"/>
      <c r="F5" s="296"/>
      <c r="G5" s="296"/>
      <c r="H5" s="296"/>
      <c r="I5" s="296"/>
      <c r="J5" s="296"/>
      <c r="K5" s="295"/>
    </row>
    <row r="6" spans="2:11" s="1" customFormat="1" ht="15" customHeight="1">
      <c r="B6" s="293"/>
      <c r="C6" s="297" t="s">
        <v>717</v>
      </c>
      <c r="D6" s="297"/>
      <c r="E6" s="297"/>
      <c r="F6" s="297"/>
      <c r="G6" s="297"/>
      <c r="H6" s="297"/>
      <c r="I6" s="297"/>
      <c r="J6" s="297"/>
      <c r="K6" s="295"/>
    </row>
    <row r="7" spans="2:11" s="1" customFormat="1" ht="15" customHeight="1">
      <c r="B7" s="298"/>
      <c r="C7" s="297" t="s">
        <v>718</v>
      </c>
      <c r="D7" s="297"/>
      <c r="E7" s="297"/>
      <c r="F7" s="297"/>
      <c r="G7" s="297"/>
      <c r="H7" s="297"/>
      <c r="I7" s="297"/>
      <c r="J7" s="297"/>
      <c r="K7" s="295"/>
    </row>
    <row r="8" spans="2:11" s="1" customFormat="1" ht="12.75" customHeight="1">
      <c r="B8" s="298"/>
      <c r="C8" s="297"/>
      <c r="D8" s="297"/>
      <c r="E8" s="297"/>
      <c r="F8" s="297"/>
      <c r="G8" s="297"/>
      <c r="H8" s="297"/>
      <c r="I8" s="297"/>
      <c r="J8" s="297"/>
      <c r="K8" s="295"/>
    </row>
    <row r="9" spans="2:11" s="1" customFormat="1" ht="15" customHeight="1">
      <c r="B9" s="298"/>
      <c r="C9" s="297" t="s">
        <v>719</v>
      </c>
      <c r="D9" s="297"/>
      <c r="E9" s="297"/>
      <c r="F9" s="297"/>
      <c r="G9" s="297"/>
      <c r="H9" s="297"/>
      <c r="I9" s="297"/>
      <c r="J9" s="297"/>
      <c r="K9" s="295"/>
    </row>
    <row r="10" spans="2:11" s="1" customFormat="1" ht="15" customHeight="1">
      <c r="B10" s="298"/>
      <c r="C10" s="297"/>
      <c r="D10" s="297" t="s">
        <v>720</v>
      </c>
      <c r="E10" s="297"/>
      <c r="F10" s="297"/>
      <c r="G10" s="297"/>
      <c r="H10" s="297"/>
      <c r="I10" s="297"/>
      <c r="J10" s="297"/>
      <c r="K10" s="295"/>
    </row>
    <row r="11" spans="2:11" s="1" customFormat="1" ht="15" customHeight="1">
      <c r="B11" s="298"/>
      <c r="C11" s="299"/>
      <c r="D11" s="297" t="s">
        <v>721</v>
      </c>
      <c r="E11" s="297"/>
      <c r="F11" s="297"/>
      <c r="G11" s="297"/>
      <c r="H11" s="297"/>
      <c r="I11" s="297"/>
      <c r="J11" s="297"/>
      <c r="K11" s="295"/>
    </row>
    <row r="12" spans="2:11" s="1" customFormat="1" ht="15" customHeight="1">
      <c r="B12" s="298"/>
      <c r="C12" s="299"/>
      <c r="D12" s="297"/>
      <c r="E12" s="297"/>
      <c r="F12" s="297"/>
      <c r="G12" s="297"/>
      <c r="H12" s="297"/>
      <c r="I12" s="297"/>
      <c r="J12" s="297"/>
      <c r="K12" s="295"/>
    </row>
    <row r="13" spans="2:11" s="1" customFormat="1" ht="15" customHeight="1">
      <c r="B13" s="298"/>
      <c r="C13" s="299"/>
      <c r="D13" s="300" t="s">
        <v>722</v>
      </c>
      <c r="E13" s="297"/>
      <c r="F13" s="297"/>
      <c r="G13" s="297"/>
      <c r="H13" s="297"/>
      <c r="I13" s="297"/>
      <c r="J13" s="297"/>
      <c r="K13" s="295"/>
    </row>
    <row r="14" spans="2:11" s="1" customFormat="1" ht="12.75" customHeight="1">
      <c r="B14" s="298"/>
      <c r="C14" s="299"/>
      <c r="D14" s="299"/>
      <c r="E14" s="299"/>
      <c r="F14" s="299"/>
      <c r="G14" s="299"/>
      <c r="H14" s="299"/>
      <c r="I14" s="299"/>
      <c r="J14" s="299"/>
      <c r="K14" s="295"/>
    </row>
    <row r="15" spans="2:11" s="1" customFormat="1" ht="15" customHeight="1">
      <c r="B15" s="298"/>
      <c r="C15" s="299"/>
      <c r="D15" s="297" t="s">
        <v>723</v>
      </c>
      <c r="E15" s="297"/>
      <c r="F15" s="297"/>
      <c r="G15" s="297"/>
      <c r="H15" s="297"/>
      <c r="I15" s="297"/>
      <c r="J15" s="297"/>
      <c r="K15" s="295"/>
    </row>
    <row r="16" spans="2:11" s="1" customFormat="1" ht="15" customHeight="1">
      <c r="B16" s="298"/>
      <c r="C16" s="299"/>
      <c r="D16" s="297" t="s">
        <v>724</v>
      </c>
      <c r="E16" s="297"/>
      <c r="F16" s="297"/>
      <c r="G16" s="297"/>
      <c r="H16" s="297"/>
      <c r="I16" s="297"/>
      <c r="J16" s="297"/>
      <c r="K16" s="295"/>
    </row>
    <row r="17" spans="2:11" s="1" customFormat="1" ht="15" customHeight="1">
      <c r="B17" s="298"/>
      <c r="C17" s="299"/>
      <c r="D17" s="297" t="s">
        <v>725</v>
      </c>
      <c r="E17" s="297"/>
      <c r="F17" s="297"/>
      <c r="G17" s="297"/>
      <c r="H17" s="297"/>
      <c r="I17" s="297"/>
      <c r="J17" s="297"/>
      <c r="K17" s="295"/>
    </row>
    <row r="18" spans="2:11" s="1" customFormat="1" ht="15" customHeight="1">
      <c r="B18" s="298"/>
      <c r="C18" s="299"/>
      <c r="D18" s="299"/>
      <c r="E18" s="301" t="s">
        <v>84</v>
      </c>
      <c r="F18" s="297" t="s">
        <v>726</v>
      </c>
      <c r="G18" s="297"/>
      <c r="H18" s="297"/>
      <c r="I18" s="297"/>
      <c r="J18" s="297"/>
      <c r="K18" s="295"/>
    </row>
    <row r="19" spans="2:11" s="1" customFormat="1" ht="15" customHeight="1">
      <c r="B19" s="298"/>
      <c r="C19" s="299"/>
      <c r="D19" s="299"/>
      <c r="E19" s="301" t="s">
        <v>727</v>
      </c>
      <c r="F19" s="297" t="s">
        <v>728</v>
      </c>
      <c r="G19" s="297"/>
      <c r="H19" s="297"/>
      <c r="I19" s="297"/>
      <c r="J19" s="297"/>
      <c r="K19" s="295"/>
    </row>
    <row r="20" spans="2:11" s="1" customFormat="1" ht="15" customHeight="1">
      <c r="B20" s="298"/>
      <c r="C20" s="299"/>
      <c r="D20" s="299"/>
      <c r="E20" s="301" t="s">
        <v>729</v>
      </c>
      <c r="F20" s="297" t="s">
        <v>730</v>
      </c>
      <c r="G20" s="297"/>
      <c r="H20" s="297"/>
      <c r="I20" s="297"/>
      <c r="J20" s="297"/>
      <c r="K20" s="295"/>
    </row>
    <row r="21" spans="2:11" s="1" customFormat="1" ht="15" customHeight="1">
      <c r="B21" s="298"/>
      <c r="C21" s="299"/>
      <c r="D21" s="299"/>
      <c r="E21" s="301" t="s">
        <v>731</v>
      </c>
      <c r="F21" s="297" t="s">
        <v>732</v>
      </c>
      <c r="G21" s="297"/>
      <c r="H21" s="297"/>
      <c r="I21" s="297"/>
      <c r="J21" s="297"/>
      <c r="K21" s="295"/>
    </row>
    <row r="22" spans="2:11" s="1" customFormat="1" ht="15" customHeight="1">
      <c r="B22" s="298"/>
      <c r="C22" s="299"/>
      <c r="D22" s="299"/>
      <c r="E22" s="301" t="s">
        <v>733</v>
      </c>
      <c r="F22" s="297" t="s">
        <v>734</v>
      </c>
      <c r="G22" s="297"/>
      <c r="H22" s="297"/>
      <c r="I22" s="297"/>
      <c r="J22" s="297"/>
      <c r="K22" s="295"/>
    </row>
    <row r="23" spans="2:11" s="1" customFormat="1" ht="15" customHeight="1">
      <c r="B23" s="298"/>
      <c r="C23" s="299"/>
      <c r="D23" s="299"/>
      <c r="E23" s="301" t="s">
        <v>735</v>
      </c>
      <c r="F23" s="297" t="s">
        <v>736</v>
      </c>
      <c r="G23" s="297"/>
      <c r="H23" s="297"/>
      <c r="I23" s="297"/>
      <c r="J23" s="297"/>
      <c r="K23" s="295"/>
    </row>
    <row r="24" spans="2:11" s="1" customFormat="1" ht="12.75" customHeight="1">
      <c r="B24" s="298"/>
      <c r="C24" s="299"/>
      <c r="D24" s="299"/>
      <c r="E24" s="299"/>
      <c r="F24" s="299"/>
      <c r="G24" s="299"/>
      <c r="H24" s="299"/>
      <c r="I24" s="299"/>
      <c r="J24" s="299"/>
      <c r="K24" s="295"/>
    </row>
    <row r="25" spans="2:11" s="1" customFormat="1" ht="15" customHeight="1">
      <c r="B25" s="298"/>
      <c r="C25" s="297" t="s">
        <v>737</v>
      </c>
      <c r="D25" s="297"/>
      <c r="E25" s="297"/>
      <c r="F25" s="297"/>
      <c r="G25" s="297"/>
      <c r="H25" s="297"/>
      <c r="I25" s="297"/>
      <c r="J25" s="297"/>
      <c r="K25" s="295"/>
    </row>
    <row r="26" spans="2:11" s="1" customFormat="1" ht="15" customHeight="1">
      <c r="B26" s="298"/>
      <c r="C26" s="297" t="s">
        <v>738</v>
      </c>
      <c r="D26" s="297"/>
      <c r="E26" s="297"/>
      <c r="F26" s="297"/>
      <c r="G26" s="297"/>
      <c r="H26" s="297"/>
      <c r="I26" s="297"/>
      <c r="J26" s="297"/>
      <c r="K26" s="295"/>
    </row>
    <row r="27" spans="2:11" s="1" customFormat="1" ht="15" customHeight="1">
      <c r="B27" s="298"/>
      <c r="C27" s="297"/>
      <c r="D27" s="297" t="s">
        <v>739</v>
      </c>
      <c r="E27" s="297"/>
      <c r="F27" s="297"/>
      <c r="G27" s="297"/>
      <c r="H27" s="297"/>
      <c r="I27" s="297"/>
      <c r="J27" s="297"/>
      <c r="K27" s="295"/>
    </row>
    <row r="28" spans="2:11" s="1" customFormat="1" ht="15" customHeight="1">
      <c r="B28" s="298"/>
      <c r="C28" s="299"/>
      <c r="D28" s="297" t="s">
        <v>740</v>
      </c>
      <c r="E28" s="297"/>
      <c r="F28" s="297"/>
      <c r="G28" s="297"/>
      <c r="H28" s="297"/>
      <c r="I28" s="297"/>
      <c r="J28" s="297"/>
      <c r="K28" s="295"/>
    </row>
    <row r="29" spans="2:11" s="1" customFormat="1" ht="12.75" customHeight="1">
      <c r="B29" s="298"/>
      <c r="C29" s="299"/>
      <c r="D29" s="299"/>
      <c r="E29" s="299"/>
      <c r="F29" s="299"/>
      <c r="G29" s="299"/>
      <c r="H29" s="299"/>
      <c r="I29" s="299"/>
      <c r="J29" s="299"/>
      <c r="K29" s="295"/>
    </row>
    <row r="30" spans="2:11" s="1" customFormat="1" ht="15" customHeight="1">
      <c r="B30" s="298"/>
      <c r="C30" s="299"/>
      <c r="D30" s="297" t="s">
        <v>741</v>
      </c>
      <c r="E30" s="297"/>
      <c r="F30" s="297"/>
      <c r="G30" s="297"/>
      <c r="H30" s="297"/>
      <c r="I30" s="297"/>
      <c r="J30" s="297"/>
      <c r="K30" s="295"/>
    </row>
    <row r="31" spans="2:11" s="1" customFormat="1" ht="15" customHeight="1">
      <c r="B31" s="298"/>
      <c r="C31" s="299"/>
      <c r="D31" s="297" t="s">
        <v>742</v>
      </c>
      <c r="E31" s="297"/>
      <c r="F31" s="297"/>
      <c r="G31" s="297"/>
      <c r="H31" s="297"/>
      <c r="I31" s="297"/>
      <c r="J31" s="297"/>
      <c r="K31" s="295"/>
    </row>
    <row r="32" spans="2:11" s="1" customFormat="1" ht="12.75" customHeight="1">
      <c r="B32" s="298"/>
      <c r="C32" s="299"/>
      <c r="D32" s="299"/>
      <c r="E32" s="299"/>
      <c r="F32" s="299"/>
      <c r="G32" s="299"/>
      <c r="H32" s="299"/>
      <c r="I32" s="299"/>
      <c r="J32" s="299"/>
      <c r="K32" s="295"/>
    </row>
    <row r="33" spans="2:11" s="1" customFormat="1" ht="15" customHeight="1">
      <c r="B33" s="298"/>
      <c r="C33" s="299"/>
      <c r="D33" s="297" t="s">
        <v>743</v>
      </c>
      <c r="E33" s="297"/>
      <c r="F33" s="297"/>
      <c r="G33" s="297"/>
      <c r="H33" s="297"/>
      <c r="I33" s="297"/>
      <c r="J33" s="297"/>
      <c r="K33" s="295"/>
    </row>
    <row r="34" spans="2:11" s="1" customFormat="1" ht="15" customHeight="1">
      <c r="B34" s="298"/>
      <c r="C34" s="299"/>
      <c r="D34" s="297" t="s">
        <v>744</v>
      </c>
      <c r="E34" s="297"/>
      <c r="F34" s="297"/>
      <c r="G34" s="297"/>
      <c r="H34" s="297"/>
      <c r="I34" s="297"/>
      <c r="J34" s="297"/>
      <c r="K34" s="295"/>
    </row>
    <row r="35" spans="2:11" s="1" customFormat="1" ht="15" customHeight="1">
      <c r="B35" s="298"/>
      <c r="C35" s="299"/>
      <c r="D35" s="297" t="s">
        <v>745</v>
      </c>
      <c r="E35" s="297"/>
      <c r="F35" s="297"/>
      <c r="G35" s="297"/>
      <c r="H35" s="297"/>
      <c r="I35" s="297"/>
      <c r="J35" s="297"/>
      <c r="K35" s="295"/>
    </row>
    <row r="36" spans="2:11" s="1" customFormat="1" ht="15" customHeight="1">
      <c r="B36" s="298"/>
      <c r="C36" s="299"/>
      <c r="D36" s="297"/>
      <c r="E36" s="300" t="s">
        <v>114</v>
      </c>
      <c r="F36" s="297"/>
      <c r="G36" s="297" t="s">
        <v>746</v>
      </c>
      <c r="H36" s="297"/>
      <c r="I36" s="297"/>
      <c r="J36" s="297"/>
      <c r="K36" s="295"/>
    </row>
    <row r="37" spans="2:11" s="1" customFormat="1" ht="30.75" customHeight="1">
      <c r="B37" s="298"/>
      <c r="C37" s="299"/>
      <c r="D37" s="297"/>
      <c r="E37" s="300" t="s">
        <v>747</v>
      </c>
      <c r="F37" s="297"/>
      <c r="G37" s="297" t="s">
        <v>748</v>
      </c>
      <c r="H37" s="297"/>
      <c r="I37" s="297"/>
      <c r="J37" s="297"/>
      <c r="K37" s="295"/>
    </row>
    <row r="38" spans="2:11" s="1" customFormat="1" ht="15" customHeight="1">
      <c r="B38" s="298"/>
      <c r="C38" s="299"/>
      <c r="D38" s="297"/>
      <c r="E38" s="300" t="s">
        <v>58</v>
      </c>
      <c r="F38" s="297"/>
      <c r="G38" s="297" t="s">
        <v>749</v>
      </c>
      <c r="H38" s="297"/>
      <c r="I38" s="297"/>
      <c r="J38" s="297"/>
      <c r="K38" s="295"/>
    </row>
    <row r="39" spans="2:11" s="1" customFormat="1" ht="15" customHeight="1">
      <c r="B39" s="298"/>
      <c r="C39" s="299"/>
      <c r="D39" s="297"/>
      <c r="E39" s="300" t="s">
        <v>59</v>
      </c>
      <c r="F39" s="297"/>
      <c r="G39" s="297" t="s">
        <v>750</v>
      </c>
      <c r="H39" s="297"/>
      <c r="I39" s="297"/>
      <c r="J39" s="297"/>
      <c r="K39" s="295"/>
    </row>
    <row r="40" spans="2:11" s="1" customFormat="1" ht="15" customHeight="1">
      <c r="B40" s="298"/>
      <c r="C40" s="299"/>
      <c r="D40" s="297"/>
      <c r="E40" s="300" t="s">
        <v>115</v>
      </c>
      <c r="F40" s="297"/>
      <c r="G40" s="297" t="s">
        <v>751</v>
      </c>
      <c r="H40" s="297"/>
      <c r="I40" s="297"/>
      <c r="J40" s="297"/>
      <c r="K40" s="295"/>
    </row>
    <row r="41" spans="2:11" s="1" customFormat="1" ht="15" customHeight="1">
      <c r="B41" s="298"/>
      <c r="C41" s="299"/>
      <c r="D41" s="297"/>
      <c r="E41" s="300" t="s">
        <v>116</v>
      </c>
      <c r="F41" s="297"/>
      <c r="G41" s="297" t="s">
        <v>752</v>
      </c>
      <c r="H41" s="297"/>
      <c r="I41" s="297"/>
      <c r="J41" s="297"/>
      <c r="K41" s="295"/>
    </row>
    <row r="42" spans="2:11" s="1" customFormat="1" ht="15" customHeight="1">
      <c r="B42" s="298"/>
      <c r="C42" s="299"/>
      <c r="D42" s="297"/>
      <c r="E42" s="300" t="s">
        <v>753</v>
      </c>
      <c r="F42" s="297"/>
      <c r="G42" s="297" t="s">
        <v>754</v>
      </c>
      <c r="H42" s="297"/>
      <c r="I42" s="297"/>
      <c r="J42" s="297"/>
      <c r="K42" s="295"/>
    </row>
    <row r="43" spans="2:11" s="1" customFormat="1" ht="15" customHeight="1">
      <c r="B43" s="298"/>
      <c r="C43" s="299"/>
      <c r="D43" s="297"/>
      <c r="E43" s="300"/>
      <c r="F43" s="297"/>
      <c r="G43" s="297" t="s">
        <v>755</v>
      </c>
      <c r="H43" s="297"/>
      <c r="I43" s="297"/>
      <c r="J43" s="297"/>
      <c r="K43" s="295"/>
    </row>
    <row r="44" spans="2:11" s="1" customFormat="1" ht="15" customHeight="1">
      <c r="B44" s="298"/>
      <c r="C44" s="299"/>
      <c r="D44" s="297"/>
      <c r="E44" s="300" t="s">
        <v>756</v>
      </c>
      <c r="F44" s="297"/>
      <c r="G44" s="297" t="s">
        <v>757</v>
      </c>
      <c r="H44" s="297"/>
      <c r="I44" s="297"/>
      <c r="J44" s="297"/>
      <c r="K44" s="295"/>
    </row>
    <row r="45" spans="2:11" s="1" customFormat="1" ht="15" customHeight="1">
      <c r="B45" s="298"/>
      <c r="C45" s="299"/>
      <c r="D45" s="297"/>
      <c r="E45" s="300" t="s">
        <v>118</v>
      </c>
      <c r="F45" s="297"/>
      <c r="G45" s="297" t="s">
        <v>758</v>
      </c>
      <c r="H45" s="297"/>
      <c r="I45" s="297"/>
      <c r="J45" s="297"/>
      <c r="K45" s="295"/>
    </row>
    <row r="46" spans="2:11" s="1" customFormat="1" ht="12.75" customHeight="1">
      <c r="B46" s="298"/>
      <c r="C46" s="299"/>
      <c r="D46" s="297"/>
      <c r="E46" s="297"/>
      <c r="F46" s="297"/>
      <c r="G46" s="297"/>
      <c r="H46" s="297"/>
      <c r="I46" s="297"/>
      <c r="J46" s="297"/>
      <c r="K46" s="295"/>
    </row>
    <row r="47" spans="2:11" s="1" customFormat="1" ht="15" customHeight="1">
      <c r="B47" s="298"/>
      <c r="C47" s="299"/>
      <c r="D47" s="297" t="s">
        <v>759</v>
      </c>
      <c r="E47" s="297"/>
      <c r="F47" s="297"/>
      <c r="G47" s="297"/>
      <c r="H47" s="297"/>
      <c r="I47" s="297"/>
      <c r="J47" s="297"/>
      <c r="K47" s="295"/>
    </row>
    <row r="48" spans="2:11" s="1" customFormat="1" ht="15" customHeight="1">
      <c r="B48" s="298"/>
      <c r="C48" s="299"/>
      <c r="D48" s="299"/>
      <c r="E48" s="297" t="s">
        <v>760</v>
      </c>
      <c r="F48" s="297"/>
      <c r="G48" s="297"/>
      <c r="H48" s="297"/>
      <c r="I48" s="297"/>
      <c r="J48" s="297"/>
      <c r="K48" s="295"/>
    </row>
    <row r="49" spans="2:11" s="1" customFormat="1" ht="15" customHeight="1">
      <c r="B49" s="298"/>
      <c r="C49" s="299"/>
      <c r="D49" s="299"/>
      <c r="E49" s="297" t="s">
        <v>761</v>
      </c>
      <c r="F49" s="297"/>
      <c r="G49" s="297"/>
      <c r="H49" s="297"/>
      <c r="I49" s="297"/>
      <c r="J49" s="297"/>
      <c r="K49" s="295"/>
    </row>
    <row r="50" spans="2:11" s="1" customFormat="1" ht="15" customHeight="1">
      <c r="B50" s="298"/>
      <c r="C50" s="299"/>
      <c r="D50" s="299"/>
      <c r="E50" s="297" t="s">
        <v>762</v>
      </c>
      <c r="F50" s="297"/>
      <c r="G50" s="297"/>
      <c r="H50" s="297"/>
      <c r="I50" s="297"/>
      <c r="J50" s="297"/>
      <c r="K50" s="295"/>
    </row>
    <row r="51" spans="2:11" s="1" customFormat="1" ht="15" customHeight="1">
      <c r="B51" s="298"/>
      <c r="C51" s="299"/>
      <c r="D51" s="297" t="s">
        <v>763</v>
      </c>
      <c r="E51" s="297"/>
      <c r="F51" s="297"/>
      <c r="G51" s="297"/>
      <c r="H51" s="297"/>
      <c r="I51" s="297"/>
      <c r="J51" s="297"/>
      <c r="K51" s="295"/>
    </row>
    <row r="52" spans="2:11" s="1" customFormat="1" ht="25.5" customHeight="1">
      <c r="B52" s="293"/>
      <c r="C52" s="294" t="s">
        <v>764</v>
      </c>
      <c r="D52" s="294"/>
      <c r="E52" s="294"/>
      <c r="F52" s="294"/>
      <c r="G52" s="294"/>
      <c r="H52" s="294"/>
      <c r="I52" s="294"/>
      <c r="J52" s="294"/>
      <c r="K52" s="295"/>
    </row>
    <row r="53" spans="2:11" s="1" customFormat="1" ht="5.25" customHeight="1">
      <c r="B53" s="293"/>
      <c r="C53" s="296"/>
      <c r="D53" s="296"/>
      <c r="E53" s="296"/>
      <c r="F53" s="296"/>
      <c r="G53" s="296"/>
      <c r="H53" s="296"/>
      <c r="I53" s="296"/>
      <c r="J53" s="296"/>
      <c r="K53" s="295"/>
    </row>
    <row r="54" spans="2:11" s="1" customFormat="1" ht="15" customHeight="1">
      <c r="B54" s="293"/>
      <c r="C54" s="297" t="s">
        <v>765</v>
      </c>
      <c r="D54" s="297"/>
      <c r="E54" s="297"/>
      <c r="F54" s="297"/>
      <c r="G54" s="297"/>
      <c r="H54" s="297"/>
      <c r="I54" s="297"/>
      <c r="J54" s="297"/>
      <c r="K54" s="295"/>
    </row>
    <row r="55" spans="2:11" s="1" customFormat="1" ht="15" customHeight="1">
      <c r="B55" s="293"/>
      <c r="C55" s="297" t="s">
        <v>766</v>
      </c>
      <c r="D55" s="297"/>
      <c r="E55" s="297"/>
      <c r="F55" s="297"/>
      <c r="G55" s="297"/>
      <c r="H55" s="297"/>
      <c r="I55" s="297"/>
      <c r="J55" s="297"/>
      <c r="K55" s="295"/>
    </row>
    <row r="56" spans="2:11" s="1" customFormat="1" ht="12.75" customHeight="1">
      <c r="B56" s="293"/>
      <c r="C56" s="297"/>
      <c r="D56" s="297"/>
      <c r="E56" s="297"/>
      <c r="F56" s="297"/>
      <c r="G56" s="297"/>
      <c r="H56" s="297"/>
      <c r="I56" s="297"/>
      <c r="J56" s="297"/>
      <c r="K56" s="295"/>
    </row>
    <row r="57" spans="2:11" s="1" customFormat="1" ht="15" customHeight="1">
      <c r="B57" s="293"/>
      <c r="C57" s="297" t="s">
        <v>767</v>
      </c>
      <c r="D57" s="297"/>
      <c r="E57" s="297"/>
      <c r="F57" s="297"/>
      <c r="G57" s="297"/>
      <c r="H57" s="297"/>
      <c r="I57" s="297"/>
      <c r="J57" s="297"/>
      <c r="K57" s="295"/>
    </row>
    <row r="58" spans="2:11" s="1" customFormat="1" ht="15" customHeight="1">
      <c r="B58" s="293"/>
      <c r="C58" s="299"/>
      <c r="D58" s="297" t="s">
        <v>768</v>
      </c>
      <c r="E58" s="297"/>
      <c r="F58" s="297"/>
      <c r="G58" s="297"/>
      <c r="H58" s="297"/>
      <c r="I58" s="297"/>
      <c r="J58" s="297"/>
      <c r="K58" s="295"/>
    </row>
    <row r="59" spans="2:11" s="1" customFormat="1" ht="15" customHeight="1">
      <c r="B59" s="293"/>
      <c r="C59" s="299"/>
      <c r="D59" s="297" t="s">
        <v>769</v>
      </c>
      <c r="E59" s="297"/>
      <c r="F59" s="297"/>
      <c r="G59" s="297"/>
      <c r="H59" s="297"/>
      <c r="I59" s="297"/>
      <c r="J59" s="297"/>
      <c r="K59" s="295"/>
    </row>
    <row r="60" spans="2:11" s="1" customFormat="1" ht="15" customHeight="1">
      <c r="B60" s="293"/>
      <c r="C60" s="299"/>
      <c r="D60" s="297" t="s">
        <v>770</v>
      </c>
      <c r="E60" s="297"/>
      <c r="F60" s="297"/>
      <c r="G60" s="297"/>
      <c r="H60" s="297"/>
      <c r="I60" s="297"/>
      <c r="J60" s="297"/>
      <c r="K60" s="295"/>
    </row>
    <row r="61" spans="2:11" s="1" customFormat="1" ht="15" customHeight="1">
      <c r="B61" s="293"/>
      <c r="C61" s="299"/>
      <c r="D61" s="297" t="s">
        <v>771</v>
      </c>
      <c r="E61" s="297"/>
      <c r="F61" s="297"/>
      <c r="G61" s="297"/>
      <c r="H61" s="297"/>
      <c r="I61" s="297"/>
      <c r="J61" s="297"/>
      <c r="K61" s="295"/>
    </row>
    <row r="62" spans="2:11" s="1" customFormat="1" ht="15" customHeight="1">
      <c r="B62" s="293"/>
      <c r="C62" s="299"/>
      <c r="D62" s="302" t="s">
        <v>772</v>
      </c>
      <c r="E62" s="302"/>
      <c r="F62" s="302"/>
      <c r="G62" s="302"/>
      <c r="H62" s="302"/>
      <c r="I62" s="302"/>
      <c r="J62" s="302"/>
      <c r="K62" s="295"/>
    </row>
    <row r="63" spans="2:11" s="1" customFormat="1" ht="15" customHeight="1">
      <c r="B63" s="293"/>
      <c r="C63" s="299"/>
      <c r="D63" s="297" t="s">
        <v>773</v>
      </c>
      <c r="E63" s="297"/>
      <c r="F63" s="297"/>
      <c r="G63" s="297"/>
      <c r="H63" s="297"/>
      <c r="I63" s="297"/>
      <c r="J63" s="297"/>
      <c r="K63" s="295"/>
    </row>
    <row r="64" spans="2:11" s="1" customFormat="1" ht="12.75" customHeight="1">
      <c r="B64" s="293"/>
      <c r="C64" s="299"/>
      <c r="D64" s="299"/>
      <c r="E64" s="303"/>
      <c r="F64" s="299"/>
      <c r="G64" s="299"/>
      <c r="H64" s="299"/>
      <c r="I64" s="299"/>
      <c r="J64" s="299"/>
      <c r="K64" s="295"/>
    </row>
    <row r="65" spans="2:11" s="1" customFormat="1" ht="15" customHeight="1">
      <c r="B65" s="293"/>
      <c r="C65" s="299"/>
      <c r="D65" s="297" t="s">
        <v>774</v>
      </c>
      <c r="E65" s="297"/>
      <c r="F65" s="297"/>
      <c r="G65" s="297"/>
      <c r="H65" s="297"/>
      <c r="I65" s="297"/>
      <c r="J65" s="297"/>
      <c r="K65" s="295"/>
    </row>
    <row r="66" spans="2:11" s="1" customFormat="1" ht="15" customHeight="1">
      <c r="B66" s="293"/>
      <c r="C66" s="299"/>
      <c r="D66" s="302" t="s">
        <v>775</v>
      </c>
      <c r="E66" s="302"/>
      <c r="F66" s="302"/>
      <c r="G66" s="302"/>
      <c r="H66" s="302"/>
      <c r="I66" s="302"/>
      <c r="J66" s="302"/>
      <c r="K66" s="295"/>
    </row>
    <row r="67" spans="2:11" s="1" customFormat="1" ht="15" customHeight="1">
      <c r="B67" s="293"/>
      <c r="C67" s="299"/>
      <c r="D67" s="297" t="s">
        <v>776</v>
      </c>
      <c r="E67" s="297"/>
      <c r="F67" s="297"/>
      <c r="G67" s="297"/>
      <c r="H67" s="297"/>
      <c r="I67" s="297"/>
      <c r="J67" s="297"/>
      <c r="K67" s="295"/>
    </row>
    <row r="68" spans="2:11" s="1" customFormat="1" ht="15" customHeight="1">
      <c r="B68" s="293"/>
      <c r="C68" s="299"/>
      <c r="D68" s="297" t="s">
        <v>777</v>
      </c>
      <c r="E68" s="297"/>
      <c r="F68" s="297"/>
      <c r="G68" s="297"/>
      <c r="H68" s="297"/>
      <c r="I68" s="297"/>
      <c r="J68" s="297"/>
      <c r="K68" s="295"/>
    </row>
    <row r="69" spans="2:11" s="1" customFormat="1" ht="15" customHeight="1">
      <c r="B69" s="293"/>
      <c r="C69" s="299"/>
      <c r="D69" s="297" t="s">
        <v>778</v>
      </c>
      <c r="E69" s="297"/>
      <c r="F69" s="297"/>
      <c r="G69" s="297"/>
      <c r="H69" s="297"/>
      <c r="I69" s="297"/>
      <c r="J69" s="297"/>
      <c r="K69" s="295"/>
    </row>
    <row r="70" spans="2:11" s="1" customFormat="1" ht="15" customHeight="1">
      <c r="B70" s="293"/>
      <c r="C70" s="299"/>
      <c r="D70" s="297" t="s">
        <v>779</v>
      </c>
      <c r="E70" s="297"/>
      <c r="F70" s="297"/>
      <c r="G70" s="297"/>
      <c r="H70" s="297"/>
      <c r="I70" s="297"/>
      <c r="J70" s="297"/>
      <c r="K70" s="295"/>
    </row>
    <row r="71" spans="2:11" s="1" customFormat="1" ht="12.75" customHeight="1">
      <c r="B71" s="304"/>
      <c r="C71" s="305"/>
      <c r="D71" s="305"/>
      <c r="E71" s="305"/>
      <c r="F71" s="305"/>
      <c r="G71" s="305"/>
      <c r="H71" s="305"/>
      <c r="I71" s="305"/>
      <c r="J71" s="305"/>
      <c r="K71" s="306"/>
    </row>
    <row r="72" spans="2:11" s="1" customFormat="1" ht="18.75" customHeight="1">
      <c r="B72" s="307"/>
      <c r="C72" s="307"/>
      <c r="D72" s="307"/>
      <c r="E72" s="307"/>
      <c r="F72" s="307"/>
      <c r="G72" s="307"/>
      <c r="H72" s="307"/>
      <c r="I72" s="307"/>
      <c r="J72" s="307"/>
      <c r="K72" s="308"/>
    </row>
    <row r="73" spans="2:11" s="1" customFormat="1" ht="18.75" customHeight="1">
      <c r="B73" s="308"/>
      <c r="C73" s="308"/>
      <c r="D73" s="308"/>
      <c r="E73" s="308"/>
      <c r="F73" s="308"/>
      <c r="G73" s="308"/>
      <c r="H73" s="308"/>
      <c r="I73" s="308"/>
      <c r="J73" s="308"/>
      <c r="K73" s="308"/>
    </row>
    <row r="74" spans="2:11" s="1" customFormat="1" ht="7.5" customHeight="1">
      <c r="B74" s="309"/>
      <c r="C74" s="310"/>
      <c r="D74" s="310"/>
      <c r="E74" s="310"/>
      <c r="F74" s="310"/>
      <c r="G74" s="310"/>
      <c r="H74" s="310"/>
      <c r="I74" s="310"/>
      <c r="J74" s="310"/>
      <c r="K74" s="311"/>
    </row>
    <row r="75" spans="2:11" s="1" customFormat="1" ht="45" customHeight="1">
      <c r="B75" s="312"/>
      <c r="C75" s="313" t="s">
        <v>780</v>
      </c>
      <c r="D75" s="313"/>
      <c r="E75" s="313"/>
      <c r="F75" s="313"/>
      <c r="G75" s="313"/>
      <c r="H75" s="313"/>
      <c r="I75" s="313"/>
      <c r="J75" s="313"/>
      <c r="K75" s="314"/>
    </row>
    <row r="76" spans="2:11" s="1" customFormat="1" ht="17.25" customHeight="1">
      <c r="B76" s="312"/>
      <c r="C76" s="315" t="s">
        <v>781</v>
      </c>
      <c r="D76" s="315"/>
      <c r="E76" s="315"/>
      <c r="F76" s="315" t="s">
        <v>782</v>
      </c>
      <c r="G76" s="316"/>
      <c r="H76" s="315" t="s">
        <v>59</v>
      </c>
      <c r="I76" s="315" t="s">
        <v>62</v>
      </c>
      <c r="J76" s="315" t="s">
        <v>783</v>
      </c>
      <c r="K76" s="314"/>
    </row>
    <row r="77" spans="2:11" s="1" customFormat="1" ht="17.25" customHeight="1">
      <c r="B77" s="312"/>
      <c r="C77" s="317" t="s">
        <v>784</v>
      </c>
      <c r="D77" s="317"/>
      <c r="E77" s="317"/>
      <c r="F77" s="318" t="s">
        <v>785</v>
      </c>
      <c r="G77" s="319"/>
      <c r="H77" s="317"/>
      <c r="I77" s="317"/>
      <c r="J77" s="317" t="s">
        <v>786</v>
      </c>
      <c r="K77" s="314"/>
    </row>
    <row r="78" spans="2:11" s="1" customFormat="1" ht="5.25" customHeight="1">
      <c r="B78" s="312"/>
      <c r="C78" s="320"/>
      <c r="D78" s="320"/>
      <c r="E78" s="320"/>
      <c r="F78" s="320"/>
      <c r="G78" s="321"/>
      <c r="H78" s="320"/>
      <c r="I78" s="320"/>
      <c r="J78" s="320"/>
      <c r="K78" s="314"/>
    </row>
    <row r="79" spans="2:11" s="1" customFormat="1" ht="15" customHeight="1">
      <c r="B79" s="312"/>
      <c r="C79" s="300" t="s">
        <v>58</v>
      </c>
      <c r="D79" s="322"/>
      <c r="E79" s="322"/>
      <c r="F79" s="323" t="s">
        <v>787</v>
      </c>
      <c r="G79" s="324"/>
      <c r="H79" s="300" t="s">
        <v>788</v>
      </c>
      <c r="I79" s="300" t="s">
        <v>789</v>
      </c>
      <c r="J79" s="300">
        <v>20</v>
      </c>
      <c r="K79" s="314"/>
    </row>
    <row r="80" spans="2:11" s="1" customFormat="1" ht="15" customHeight="1">
      <c r="B80" s="312"/>
      <c r="C80" s="300" t="s">
        <v>790</v>
      </c>
      <c r="D80" s="300"/>
      <c r="E80" s="300"/>
      <c r="F80" s="323" t="s">
        <v>787</v>
      </c>
      <c r="G80" s="324"/>
      <c r="H80" s="300" t="s">
        <v>791</v>
      </c>
      <c r="I80" s="300" t="s">
        <v>789</v>
      </c>
      <c r="J80" s="300">
        <v>120</v>
      </c>
      <c r="K80" s="314"/>
    </row>
    <row r="81" spans="2:11" s="1" customFormat="1" ht="15" customHeight="1">
      <c r="B81" s="325"/>
      <c r="C81" s="300" t="s">
        <v>792</v>
      </c>
      <c r="D81" s="300"/>
      <c r="E81" s="300"/>
      <c r="F81" s="323" t="s">
        <v>793</v>
      </c>
      <c r="G81" s="324"/>
      <c r="H81" s="300" t="s">
        <v>794</v>
      </c>
      <c r="I81" s="300" t="s">
        <v>789</v>
      </c>
      <c r="J81" s="300">
        <v>50</v>
      </c>
      <c r="K81" s="314"/>
    </row>
    <row r="82" spans="2:11" s="1" customFormat="1" ht="15" customHeight="1">
      <c r="B82" s="325"/>
      <c r="C82" s="300" t="s">
        <v>795</v>
      </c>
      <c r="D82" s="300"/>
      <c r="E82" s="300"/>
      <c r="F82" s="323" t="s">
        <v>787</v>
      </c>
      <c r="G82" s="324"/>
      <c r="H82" s="300" t="s">
        <v>796</v>
      </c>
      <c r="I82" s="300" t="s">
        <v>797</v>
      </c>
      <c r="J82" s="300"/>
      <c r="K82" s="314"/>
    </row>
    <row r="83" spans="2:11" s="1" customFormat="1" ht="15" customHeight="1">
      <c r="B83" s="325"/>
      <c r="C83" s="326" t="s">
        <v>798</v>
      </c>
      <c r="D83" s="326"/>
      <c r="E83" s="326"/>
      <c r="F83" s="327" t="s">
        <v>793</v>
      </c>
      <c r="G83" s="326"/>
      <c r="H83" s="326" t="s">
        <v>799</v>
      </c>
      <c r="I83" s="326" t="s">
        <v>789</v>
      </c>
      <c r="J83" s="326">
        <v>15</v>
      </c>
      <c r="K83" s="314"/>
    </row>
    <row r="84" spans="2:11" s="1" customFormat="1" ht="15" customHeight="1">
      <c r="B84" s="325"/>
      <c r="C84" s="326" t="s">
        <v>800</v>
      </c>
      <c r="D84" s="326"/>
      <c r="E84" s="326"/>
      <c r="F84" s="327" t="s">
        <v>793</v>
      </c>
      <c r="G84" s="326"/>
      <c r="H84" s="326" t="s">
        <v>801</v>
      </c>
      <c r="I84" s="326" t="s">
        <v>789</v>
      </c>
      <c r="J84" s="326">
        <v>15</v>
      </c>
      <c r="K84" s="314"/>
    </row>
    <row r="85" spans="2:11" s="1" customFormat="1" ht="15" customHeight="1">
      <c r="B85" s="325"/>
      <c r="C85" s="326" t="s">
        <v>802</v>
      </c>
      <c r="D85" s="326"/>
      <c r="E85" s="326"/>
      <c r="F85" s="327" t="s">
        <v>793</v>
      </c>
      <c r="G85" s="326"/>
      <c r="H85" s="326" t="s">
        <v>803</v>
      </c>
      <c r="I85" s="326" t="s">
        <v>789</v>
      </c>
      <c r="J85" s="326">
        <v>20</v>
      </c>
      <c r="K85" s="314"/>
    </row>
    <row r="86" spans="2:11" s="1" customFormat="1" ht="15" customHeight="1">
      <c r="B86" s="325"/>
      <c r="C86" s="326" t="s">
        <v>804</v>
      </c>
      <c r="D86" s="326"/>
      <c r="E86" s="326"/>
      <c r="F86" s="327" t="s">
        <v>793</v>
      </c>
      <c r="G86" s="326"/>
      <c r="H86" s="326" t="s">
        <v>805</v>
      </c>
      <c r="I86" s="326" t="s">
        <v>789</v>
      </c>
      <c r="J86" s="326">
        <v>20</v>
      </c>
      <c r="K86" s="314"/>
    </row>
    <row r="87" spans="2:11" s="1" customFormat="1" ht="15" customHeight="1">
      <c r="B87" s="325"/>
      <c r="C87" s="300" t="s">
        <v>806</v>
      </c>
      <c r="D87" s="300"/>
      <c r="E87" s="300"/>
      <c r="F87" s="323" t="s">
        <v>793</v>
      </c>
      <c r="G87" s="324"/>
      <c r="H87" s="300" t="s">
        <v>807</v>
      </c>
      <c r="I87" s="300" t="s">
        <v>789</v>
      </c>
      <c r="J87" s="300">
        <v>50</v>
      </c>
      <c r="K87" s="314"/>
    </row>
    <row r="88" spans="2:11" s="1" customFormat="1" ht="15" customHeight="1">
      <c r="B88" s="325"/>
      <c r="C88" s="300" t="s">
        <v>808</v>
      </c>
      <c r="D88" s="300"/>
      <c r="E88" s="300"/>
      <c r="F88" s="323" t="s">
        <v>793</v>
      </c>
      <c r="G88" s="324"/>
      <c r="H88" s="300" t="s">
        <v>809</v>
      </c>
      <c r="I88" s="300" t="s">
        <v>789</v>
      </c>
      <c r="J88" s="300">
        <v>20</v>
      </c>
      <c r="K88" s="314"/>
    </row>
    <row r="89" spans="2:11" s="1" customFormat="1" ht="15" customHeight="1">
      <c r="B89" s="325"/>
      <c r="C89" s="300" t="s">
        <v>810</v>
      </c>
      <c r="D89" s="300"/>
      <c r="E89" s="300"/>
      <c r="F89" s="323" t="s">
        <v>793</v>
      </c>
      <c r="G89" s="324"/>
      <c r="H89" s="300" t="s">
        <v>811</v>
      </c>
      <c r="I89" s="300" t="s">
        <v>789</v>
      </c>
      <c r="J89" s="300">
        <v>20</v>
      </c>
      <c r="K89" s="314"/>
    </row>
    <row r="90" spans="2:11" s="1" customFormat="1" ht="15" customHeight="1">
      <c r="B90" s="325"/>
      <c r="C90" s="300" t="s">
        <v>812</v>
      </c>
      <c r="D90" s="300"/>
      <c r="E90" s="300"/>
      <c r="F90" s="323" t="s">
        <v>793</v>
      </c>
      <c r="G90" s="324"/>
      <c r="H90" s="300" t="s">
        <v>813</v>
      </c>
      <c r="I90" s="300" t="s">
        <v>789</v>
      </c>
      <c r="J90" s="300">
        <v>50</v>
      </c>
      <c r="K90" s="314"/>
    </row>
    <row r="91" spans="2:11" s="1" customFormat="1" ht="15" customHeight="1">
      <c r="B91" s="325"/>
      <c r="C91" s="300" t="s">
        <v>814</v>
      </c>
      <c r="D91" s="300"/>
      <c r="E91" s="300"/>
      <c r="F91" s="323" t="s">
        <v>793</v>
      </c>
      <c r="G91" s="324"/>
      <c r="H91" s="300" t="s">
        <v>814</v>
      </c>
      <c r="I91" s="300" t="s">
        <v>789</v>
      </c>
      <c r="J91" s="300">
        <v>50</v>
      </c>
      <c r="K91" s="314"/>
    </row>
    <row r="92" spans="2:11" s="1" customFormat="1" ht="15" customHeight="1">
      <c r="B92" s="325"/>
      <c r="C92" s="300" t="s">
        <v>815</v>
      </c>
      <c r="D92" s="300"/>
      <c r="E92" s="300"/>
      <c r="F92" s="323" t="s">
        <v>793</v>
      </c>
      <c r="G92" s="324"/>
      <c r="H92" s="300" t="s">
        <v>816</v>
      </c>
      <c r="I92" s="300" t="s">
        <v>789</v>
      </c>
      <c r="J92" s="300">
        <v>255</v>
      </c>
      <c r="K92" s="314"/>
    </row>
    <row r="93" spans="2:11" s="1" customFormat="1" ht="15" customHeight="1">
      <c r="B93" s="325"/>
      <c r="C93" s="300" t="s">
        <v>817</v>
      </c>
      <c r="D93" s="300"/>
      <c r="E93" s="300"/>
      <c r="F93" s="323" t="s">
        <v>787</v>
      </c>
      <c r="G93" s="324"/>
      <c r="H93" s="300" t="s">
        <v>818</v>
      </c>
      <c r="I93" s="300" t="s">
        <v>819</v>
      </c>
      <c r="J93" s="300"/>
      <c r="K93" s="314"/>
    </row>
    <row r="94" spans="2:11" s="1" customFormat="1" ht="15" customHeight="1">
      <c r="B94" s="325"/>
      <c r="C94" s="300" t="s">
        <v>820</v>
      </c>
      <c r="D94" s="300"/>
      <c r="E94" s="300"/>
      <c r="F94" s="323" t="s">
        <v>787</v>
      </c>
      <c r="G94" s="324"/>
      <c r="H94" s="300" t="s">
        <v>821</v>
      </c>
      <c r="I94" s="300" t="s">
        <v>822</v>
      </c>
      <c r="J94" s="300"/>
      <c r="K94" s="314"/>
    </row>
    <row r="95" spans="2:11" s="1" customFormat="1" ht="15" customHeight="1">
      <c r="B95" s="325"/>
      <c r="C95" s="300" t="s">
        <v>823</v>
      </c>
      <c r="D95" s="300"/>
      <c r="E95" s="300"/>
      <c r="F95" s="323" t="s">
        <v>787</v>
      </c>
      <c r="G95" s="324"/>
      <c r="H95" s="300" t="s">
        <v>823</v>
      </c>
      <c r="I95" s="300" t="s">
        <v>822</v>
      </c>
      <c r="J95" s="300"/>
      <c r="K95" s="314"/>
    </row>
    <row r="96" spans="2:11" s="1" customFormat="1" ht="15" customHeight="1">
      <c r="B96" s="325"/>
      <c r="C96" s="300" t="s">
        <v>43</v>
      </c>
      <c r="D96" s="300"/>
      <c r="E96" s="300"/>
      <c r="F96" s="323" t="s">
        <v>787</v>
      </c>
      <c r="G96" s="324"/>
      <c r="H96" s="300" t="s">
        <v>824</v>
      </c>
      <c r="I96" s="300" t="s">
        <v>822</v>
      </c>
      <c r="J96" s="300"/>
      <c r="K96" s="314"/>
    </row>
    <row r="97" spans="2:11" s="1" customFormat="1" ht="15" customHeight="1">
      <c r="B97" s="325"/>
      <c r="C97" s="300" t="s">
        <v>53</v>
      </c>
      <c r="D97" s="300"/>
      <c r="E97" s="300"/>
      <c r="F97" s="323" t="s">
        <v>787</v>
      </c>
      <c r="G97" s="324"/>
      <c r="H97" s="300" t="s">
        <v>825</v>
      </c>
      <c r="I97" s="300" t="s">
        <v>822</v>
      </c>
      <c r="J97" s="300"/>
      <c r="K97" s="314"/>
    </row>
    <row r="98" spans="2:11" s="1" customFormat="1" ht="15" customHeight="1">
      <c r="B98" s="328"/>
      <c r="C98" s="329"/>
      <c r="D98" s="329"/>
      <c r="E98" s="329"/>
      <c r="F98" s="329"/>
      <c r="G98" s="329"/>
      <c r="H98" s="329"/>
      <c r="I98" s="329"/>
      <c r="J98" s="329"/>
      <c r="K98" s="330"/>
    </row>
    <row r="99" spans="2:11" s="1" customFormat="1" ht="18.75" customHeight="1">
      <c r="B99" s="331"/>
      <c r="C99" s="332"/>
      <c r="D99" s="332"/>
      <c r="E99" s="332"/>
      <c r="F99" s="332"/>
      <c r="G99" s="332"/>
      <c r="H99" s="332"/>
      <c r="I99" s="332"/>
      <c r="J99" s="332"/>
      <c r="K99" s="331"/>
    </row>
    <row r="100" spans="2:11" s="1" customFormat="1" ht="18.75" customHeight="1"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</row>
    <row r="101" spans="2:11" s="1" customFormat="1" ht="7.5" customHeight="1">
      <c r="B101" s="309"/>
      <c r="C101" s="310"/>
      <c r="D101" s="310"/>
      <c r="E101" s="310"/>
      <c r="F101" s="310"/>
      <c r="G101" s="310"/>
      <c r="H101" s="310"/>
      <c r="I101" s="310"/>
      <c r="J101" s="310"/>
      <c r="K101" s="311"/>
    </row>
    <row r="102" spans="2:11" s="1" customFormat="1" ht="45" customHeight="1">
      <c r="B102" s="312"/>
      <c r="C102" s="313" t="s">
        <v>826</v>
      </c>
      <c r="D102" s="313"/>
      <c r="E102" s="313"/>
      <c r="F102" s="313"/>
      <c r="G102" s="313"/>
      <c r="H102" s="313"/>
      <c r="I102" s="313"/>
      <c r="J102" s="313"/>
      <c r="K102" s="314"/>
    </row>
    <row r="103" spans="2:11" s="1" customFormat="1" ht="17.25" customHeight="1">
      <c r="B103" s="312"/>
      <c r="C103" s="315" t="s">
        <v>781</v>
      </c>
      <c r="D103" s="315"/>
      <c r="E103" s="315"/>
      <c r="F103" s="315" t="s">
        <v>782</v>
      </c>
      <c r="G103" s="316"/>
      <c r="H103" s="315" t="s">
        <v>59</v>
      </c>
      <c r="I103" s="315" t="s">
        <v>62</v>
      </c>
      <c r="J103" s="315" t="s">
        <v>783</v>
      </c>
      <c r="K103" s="314"/>
    </row>
    <row r="104" spans="2:11" s="1" customFormat="1" ht="17.25" customHeight="1">
      <c r="B104" s="312"/>
      <c r="C104" s="317" t="s">
        <v>784</v>
      </c>
      <c r="D104" s="317"/>
      <c r="E104" s="317"/>
      <c r="F104" s="318" t="s">
        <v>785</v>
      </c>
      <c r="G104" s="319"/>
      <c r="H104" s="317"/>
      <c r="I104" s="317"/>
      <c r="J104" s="317" t="s">
        <v>786</v>
      </c>
      <c r="K104" s="314"/>
    </row>
    <row r="105" spans="2:11" s="1" customFormat="1" ht="5.25" customHeight="1">
      <c r="B105" s="312"/>
      <c r="C105" s="315"/>
      <c r="D105" s="315"/>
      <c r="E105" s="315"/>
      <c r="F105" s="315"/>
      <c r="G105" s="333"/>
      <c r="H105" s="315"/>
      <c r="I105" s="315"/>
      <c r="J105" s="315"/>
      <c r="K105" s="314"/>
    </row>
    <row r="106" spans="2:11" s="1" customFormat="1" ht="15" customHeight="1">
      <c r="B106" s="312"/>
      <c r="C106" s="300" t="s">
        <v>58</v>
      </c>
      <c r="D106" s="322"/>
      <c r="E106" s="322"/>
      <c r="F106" s="323" t="s">
        <v>787</v>
      </c>
      <c r="G106" s="300"/>
      <c r="H106" s="300" t="s">
        <v>827</v>
      </c>
      <c r="I106" s="300" t="s">
        <v>789</v>
      </c>
      <c r="J106" s="300">
        <v>20</v>
      </c>
      <c r="K106" s="314"/>
    </row>
    <row r="107" spans="2:11" s="1" customFormat="1" ht="15" customHeight="1">
      <c r="B107" s="312"/>
      <c r="C107" s="300" t="s">
        <v>790</v>
      </c>
      <c r="D107" s="300"/>
      <c r="E107" s="300"/>
      <c r="F107" s="323" t="s">
        <v>787</v>
      </c>
      <c r="G107" s="300"/>
      <c r="H107" s="300" t="s">
        <v>827</v>
      </c>
      <c r="I107" s="300" t="s">
        <v>789</v>
      </c>
      <c r="J107" s="300">
        <v>120</v>
      </c>
      <c r="K107" s="314"/>
    </row>
    <row r="108" spans="2:11" s="1" customFormat="1" ht="15" customHeight="1">
      <c r="B108" s="325"/>
      <c r="C108" s="300" t="s">
        <v>792</v>
      </c>
      <c r="D108" s="300"/>
      <c r="E108" s="300"/>
      <c r="F108" s="323" t="s">
        <v>793</v>
      </c>
      <c r="G108" s="300"/>
      <c r="H108" s="300" t="s">
        <v>827</v>
      </c>
      <c r="I108" s="300" t="s">
        <v>789</v>
      </c>
      <c r="J108" s="300">
        <v>50</v>
      </c>
      <c r="K108" s="314"/>
    </row>
    <row r="109" spans="2:11" s="1" customFormat="1" ht="15" customHeight="1">
      <c r="B109" s="325"/>
      <c r="C109" s="300" t="s">
        <v>795</v>
      </c>
      <c r="D109" s="300"/>
      <c r="E109" s="300"/>
      <c r="F109" s="323" t="s">
        <v>787</v>
      </c>
      <c r="G109" s="300"/>
      <c r="H109" s="300" t="s">
        <v>827</v>
      </c>
      <c r="I109" s="300" t="s">
        <v>797</v>
      </c>
      <c r="J109" s="300"/>
      <c r="K109" s="314"/>
    </row>
    <row r="110" spans="2:11" s="1" customFormat="1" ht="15" customHeight="1">
      <c r="B110" s="325"/>
      <c r="C110" s="300" t="s">
        <v>806</v>
      </c>
      <c r="D110" s="300"/>
      <c r="E110" s="300"/>
      <c r="F110" s="323" t="s">
        <v>793</v>
      </c>
      <c r="G110" s="300"/>
      <c r="H110" s="300" t="s">
        <v>827</v>
      </c>
      <c r="I110" s="300" t="s">
        <v>789</v>
      </c>
      <c r="J110" s="300">
        <v>50</v>
      </c>
      <c r="K110" s="314"/>
    </row>
    <row r="111" spans="2:11" s="1" customFormat="1" ht="15" customHeight="1">
      <c r="B111" s="325"/>
      <c r="C111" s="300" t="s">
        <v>814</v>
      </c>
      <c r="D111" s="300"/>
      <c r="E111" s="300"/>
      <c r="F111" s="323" t="s">
        <v>793</v>
      </c>
      <c r="G111" s="300"/>
      <c r="H111" s="300" t="s">
        <v>827</v>
      </c>
      <c r="I111" s="300" t="s">
        <v>789</v>
      </c>
      <c r="J111" s="300">
        <v>50</v>
      </c>
      <c r="K111" s="314"/>
    </row>
    <row r="112" spans="2:11" s="1" customFormat="1" ht="15" customHeight="1">
      <c r="B112" s="325"/>
      <c r="C112" s="300" t="s">
        <v>812</v>
      </c>
      <c r="D112" s="300"/>
      <c r="E112" s="300"/>
      <c r="F112" s="323" t="s">
        <v>793</v>
      </c>
      <c r="G112" s="300"/>
      <c r="H112" s="300" t="s">
        <v>827</v>
      </c>
      <c r="I112" s="300" t="s">
        <v>789</v>
      </c>
      <c r="J112" s="300">
        <v>50</v>
      </c>
      <c r="K112" s="314"/>
    </row>
    <row r="113" spans="2:11" s="1" customFormat="1" ht="15" customHeight="1">
      <c r="B113" s="325"/>
      <c r="C113" s="300" t="s">
        <v>58</v>
      </c>
      <c r="D113" s="300"/>
      <c r="E113" s="300"/>
      <c r="F113" s="323" t="s">
        <v>787</v>
      </c>
      <c r="G113" s="300"/>
      <c r="H113" s="300" t="s">
        <v>828</v>
      </c>
      <c r="I113" s="300" t="s">
        <v>789</v>
      </c>
      <c r="J113" s="300">
        <v>20</v>
      </c>
      <c r="K113" s="314"/>
    </row>
    <row r="114" spans="2:11" s="1" customFormat="1" ht="15" customHeight="1">
      <c r="B114" s="325"/>
      <c r="C114" s="300" t="s">
        <v>829</v>
      </c>
      <c r="D114" s="300"/>
      <c r="E114" s="300"/>
      <c r="F114" s="323" t="s">
        <v>787</v>
      </c>
      <c r="G114" s="300"/>
      <c r="H114" s="300" t="s">
        <v>830</v>
      </c>
      <c r="I114" s="300" t="s">
        <v>789</v>
      </c>
      <c r="J114" s="300">
        <v>120</v>
      </c>
      <c r="K114" s="314"/>
    </row>
    <row r="115" spans="2:11" s="1" customFormat="1" ht="15" customHeight="1">
      <c r="B115" s="325"/>
      <c r="C115" s="300" t="s">
        <v>43</v>
      </c>
      <c r="D115" s="300"/>
      <c r="E115" s="300"/>
      <c r="F115" s="323" t="s">
        <v>787</v>
      </c>
      <c r="G115" s="300"/>
      <c r="H115" s="300" t="s">
        <v>831</v>
      </c>
      <c r="I115" s="300" t="s">
        <v>822</v>
      </c>
      <c r="J115" s="300"/>
      <c r="K115" s="314"/>
    </row>
    <row r="116" spans="2:11" s="1" customFormat="1" ht="15" customHeight="1">
      <c r="B116" s="325"/>
      <c r="C116" s="300" t="s">
        <v>53</v>
      </c>
      <c r="D116" s="300"/>
      <c r="E116" s="300"/>
      <c r="F116" s="323" t="s">
        <v>787</v>
      </c>
      <c r="G116" s="300"/>
      <c r="H116" s="300" t="s">
        <v>832</v>
      </c>
      <c r="I116" s="300" t="s">
        <v>822</v>
      </c>
      <c r="J116" s="300"/>
      <c r="K116" s="314"/>
    </row>
    <row r="117" spans="2:11" s="1" customFormat="1" ht="15" customHeight="1">
      <c r="B117" s="325"/>
      <c r="C117" s="300" t="s">
        <v>62</v>
      </c>
      <c r="D117" s="300"/>
      <c r="E117" s="300"/>
      <c r="F117" s="323" t="s">
        <v>787</v>
      </c>
      <c r="G117" s="300"/>
      <c r="H117" s="300" t="s">
        <v>833</v>
      </c>
      <c r="I117" s="300" t="s">
        <v>834</v>
      </c>
      <c r="J117" s="300"/>
      <c r="K117" s="314"/>
    </row>
    <row r="118" spans="2:11" s="1" customFormat="1" ht="15" customHeight="1">
      <c r="B118" s="328"/>
      <c r="C118" s="334"/>
      <c r="D118" s="334"/>
      <c r="E118" s="334"/>
      <c r="F118" s="334"/>
      <c r="G118" s="334"/>
      <c r="H118" s="334"/>
      <c r="I118" s="334"/>
      <c r="J118" s="334"/>
      <c r="K118" s="330"/>
    </row>
    <row r="119" spans="2:11" s="1" customFormat="1" ht="18.75" customHeight="1">
      <c r="B119" s="335"/>
      <c r="C119" s="336"/>
      <c r="D119" s="336"/>
      <c r="E119" s="336"/>
      <c r="F119" s="337"/>
      <c r="G119" s="336"/>
      <c r="H119" s="336"/>
      <c r="I119" s="336"/>
      <c r="J119" s="336"/>
      <c r="K119" s="335"/>
    </row>
    <row r="120" spans="2:11" s="1" customFormat="1" ht="18.75" customHeight="1"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</row>
    <row r="121" spans="2:11" s="1" customFormat="1" ht="7.5" customHeight="1">
      <c r="B121" s="338"/>
      <c r="C121" s="339"/>
      <c r="D121" s="339"/>
      <c r="E121" s="339"/>
      <c r="F121" s="339"/>
      <c r="G121" s="339"/>
      <c r="H121" s="339"/>
      <c r="I121" s="339"/>
      <c r="J121" s="339"/>
      <c r="K121" s="340"/>
    </row>
    <row r="122" spans="2:11" s="1" customFormat="1" ht="45" customHeight="1">
      <c r="B122" s="341"/>
      <c r="C122" s="291" t="s">
        <v>835</v>
      </c>
      <c r="D122" s="291"/>
      <c r="E122" s="291"/>
      <c r="F122" s="291"/>
      <c r="G122" s="291"/>
      <c r="H122" s="291"/>
      <c r="I122" s="291"/>
      <c r="J122" s="291"/>
      <c r="K122" s="342"/>
    </row>
    <row r="123" spans="2:11" s="1" customFormat="1" ht="17.25" customHeight="1">
      <c r="B123" s="343"/>
      <c r="C123" s="315" t="s">
        <v>781</v>
      </c>
      <c r="D123" s="315"/>
      <c r="E123" s="315"/>
      <c r="F123" s="315" t="s">
        <v>782</v>
      </c>
      <c r="G123" s="316"/>
      <c r="H123" s="315" t="s">
        <v>59</v>
      </c>
      <c r="I123" s="315" t="s">
        <v>62</v>
      </c>
      <c r="J123" s="315" t="s">
        <v>783</v>
      </c>
      <c r="K123" s="344"/>
    </row>
    <row r="124" spans="2:11" s="1" customFormat="1" ht="17.25" customHeight="1">
      <c r="B124" s="343"/>
      <c r="C124" s="317" t="s">
        <v>784</v>
      </c>
      <c r="D124" s="317"/>
      <c r="E124" s="317"/>
      <c r="F124" s="318" t="s">
        <v>785</v>
      </c>
      <c r="G124" s="319"/>
      <c r="H124" s="317"/>
      <c r="I124" s="317"/>
      <c r="J124" s="317" t="s">
        <v>786</v>
      </c>
      <c r="K124" s="344"/>
    </row>
    <row r="125" spans="2:11" s="1" customFormat="1" ht="5.25" customHeight="1">
      <c r="B125" s="345"/>
      <c r="C125" s="320"/>
      <c r="D125" s="320"/>
      <c r="E125" s="320"/>
      <c r="F125" s="320"/>
      <c r="G125" s="346"/>
      <c r="H125" s="320"/>
      <c r="I125" s="320"/>
      <c r="J125" s="320"/>
      <c r="K125" s="347"/>
    </row>
    <row r="126" spans="2:11" s="1" customFormat="1" ht="15" customHeight="1">
      <c r="B126" s="345"/>
      <c r="C126" s="300" t="s">
        <v>790</v>
      </c>
      <c r="D126" s="322"/>
      <c r="E126" s="322"/>
      <c r="F126" s="323" t="s">
        <v>787</v>
      </c>
      <c r="G126" s="300"/>
      <c r="H126" s="300" t="s">
        <v>827</v>
      </c>
      <c r="I126" s="300" t="s">
        <v>789</v>
      </c>
      <c r="J126" s="300">
        <v>120</v>
      </c>
      <c r="K126" s="348"/>
    </row>
    <row r="127" spans="2:11" s="1" customFormat="1" ht="15" customHeight="1">
      <c r="B127" s="345"/>
      <c r="C127" s="300" t="s">
        <v>836</v>
      </c>
      <c r="D127" s="300"/>
      <c r="E127" s="300"/>
      <c r="F127" s="323" t="s">
        <v>787</v>
      </c>
      <c r="G127" s="300"/>
      <c r="H127" s="300" t="s">
        <v>837</v>
      </c>
      <c r="I127" s="300" t="s">
        <v>789</v>
      </c>
      <c r="J127" s="300" t="s">
        <v>838</v>
      </c>
      <c r="K127" s="348"/>
    </row>
    <row r="128" spans="2:11" s="1" customFormat="1" ht="15" customHeight="1">
      <c r="B128" s="345"/>
      <c r="C128" s="300" t="s">
        <v>735</v>
      </c>
      <c r="D128" s="300"/>
      <c r="E128" s="300"/>
      <c r="F128" s="323" t="s">
        <v>787</v>
      </c>
      <c r="G128" s="300"/>
      <c r="H128" s="300" t="s">
        <v>839</v>
      </c>
      <c r="I128" s="300" t="s">
        <v>789</v>
      </c>
      <c r="J128" s="300" t="s">
        <v>838</v>
      </c>
      <c r="K128" s="348"/>
    </row>
    <row r="129" spans="2:11" s="1" customFormat="1" ht="15" customHeight="1">
      <c r="B129" s="345"/>
      <c r="C129" s="300" t="s">
        <v>798</v>
      </c>
      <c r="D129" s="300"/>
      <c r="E129" s="300"/>
      <c r="F129" s="323" t="s">
        <v>793</v>
      </c>
      <c r="G129" s="300"/>
      <c r="H129" s="300" t="s">
        <v>799</v>
      </c>
      <c r="I129" s="300" t="s">
        <v>789</v>
      </c>
      <c r="J129" s="300">
        <v>15</v>
      </c>
      <c r="K129" s="348"/>
    </row>
    <row r="130" spans="2:11" s="1" customFormat="1" ht="15" customHeight="1">
      <c r="B130" s="345"/>
      <c r="C130" s="326" t="s">
        <v>800</v>
      </c>
      <c r="D130" s="326"/>
      <c r="E130" s="326"/>
      <c r="F130" s="327" t="s">
        <v>793</v>
      </c>
      <c r="G130" s="326"/>
      <c r="H130" s="326" t="s">
        <v>801</v>
      </c>
      <c r="I130" s="326" t="s">
        <v>789</v>
      </c>
      <c r="J130" s="326">
        <v>15</v>
      </c>
      <c r="K130" s="348"/>
    </row>
    <row r="131" spans="2:11" s="1" customFormat="1" ht="15" customHeight="1">
      <c r="B131" s="345"/>
      <c r="C131" s="326" t="s">
        <v>802</v>
      </c>
      <c r="D131" s="326"/>
      <c r="E131" s="326"/>
      <c r="F131" s="327" t="s">
        <v>793</v>
      </c>
      <c r="G131" s="326"/>
      <c r="H131" s="326" t="s">
        <v>803</v>
      </c>
      <c r="I131" s="326" t="s">
        <v>789</v>
      </c>
      <c r="J131" s="326">
        <v>20</v>
      </c>
      <c r="K131" s="348"/>
    </row>
    <row r="132" spans="2:11" s="1" customFormat="1" ht="15" customHeight="1">
      <c r="B132" s="345"/>
      <c r="C132" s="326" t="s">
        <v>804</v>
      </c>
      <c r="D132" s="326"/>
      <c r="E132" s="326"/>
      <c r="F132" s="327" t="s">
        <v>793</v>
      </c>
      <c r="G132" s="326"/>
      <c r="H132" s="326" t="s">
        <v>805</v>
      </c>
      <c r="I132" s="326" t="s">
        <v>789</v>
      </c>
      <c r="J132" s="326">
        <v>20</v>
      </c>
      <c r="K132" s="348"/>
    </row>
    <row r="133" spans="2:11" s="1" customFormat="1" ht="15" customHeight="1">
      <c r="B133" s="345"/>
      <c r="C133" s="300" t="s">
        <v>792</v>
      </c>
      <c r="D133" s="300"/>
      <c r="E133" s="300"/>
      <c r="F133" s="323" t="s">
        <v>793</v>
      </c>
      <c r="G133" s="300"/>
      <c r="H133" s="300" t="s">
        <v>827</v>
      </c>
      <c r="I133" s="300" t="s">
        <v>789</v>
      </c>
      <c r="J133" s="300">
        <v>50</v>
      </c>
      <c r="K133" s="348"/>
    </row>
    <row r="134" spans="2:11" s="1" customFormat="1" ht="15" customHeight="1">
      <c r="B134" s="345"/>
      <c r="C134" s="300" t="s">
        <v>806</v>
      </c>
      <c r="D134" s="300"/>
      <c r="E134" s="300"/>
      <c r="F134" s="323" t="s">
        <v>793</v>
      </c>
      <c r="G134" s="300"/>
      <c r="H134" s="300" t="s">
        <v>827</v>
      </c>
      <c r="I134" s="300" t="s">
        <v>789</v>
      </c>
      <c r="J134" s="300">
        <v>50</v>
      </c>
      <c r="K134" s="348"/>
    </row>
    <row r="135" spans="2:11" s="1" customFormat="1" ht="15" customHeight="1">
      <c r="B135" s="345"/>
      <c r="C135" s="300" t="s">
        <v>812</v>
      </c>
      <c r="D135" s="300"/>
      <c r="E135" s="300"/>
      <c r="F135" s="323" t="s">
        <v>793</v>
      </c>
      <c r="G135" s="300"/>
      <c r="H135" s="300" t="s">
        <v>827</v>
      </c>
      <c r="I135" s="300" t="s">
        <v>789</v>
      </c>
      <c r="J135" s="300">
        <v>50</v>
      </c>
      <c r="K135" s="348"/>
    </row>
    <row r="136" spans="2:11" s="1" customFormat="1" ht="15" customHeight="1">
      <c r="B136" s="345"/>
      <c r="C136" s="300" t="s">
        <v>814</v>
      </c>
      <c r="D136" s="300"/>
      <c r="E136" s="300"/>
      <c r="F136" s="323" t="s">
        <v>793</v>
      </c>
      <c r="G136" s="300"/>
      <c r="H136" s="300" t="s">
        <v>827</v>
      </c>
      <c r="I136" s="300" t="s">
        <v>789</v>
      </c>
      <c r="J136" s="300">
        <v>50</v>
      </c>
      <c r="K136" s="348"/>
    </row>
    <row r="137" spans="2:11" s="1" customFormat="1" ht="15" customHeight="1">
      <c r="B137" s="345"/>
      <c r="C137" s="300" t="s">
        <v>815</v>
      </c>
      <c r="D137" s="300"/>
      <c r="E137" s="300"/>
      <c r="F137" s="323" t="s">
        <v>793</v>
      </c>
      <c r="G137" s="300"/>
      <c r="H137" s="300" t="s">
        <v>840</v>
      </c>
      <c r="I137" s="300" t="s">
        <v>789</v>
      </c>
      <c r="J137" s="300">
        <v>255</v>
      </c>
      <c r="K137" s="348"/>
    </row>
    <row r="138" spans="2:11" s="1" customFormat="1" ht="15" customHeight="1">
      <c r="B138" s="345"/>
      <c r="C138" s="300" t="s">
        <v>817</v>
      </c>
      <c r="D138" s="300"/>
      <c r="E138" s="300"/>
      <c r="F138" s="323" t="s">
        <v>787</v>
      </c>
      <c r="G138" s="300"/>
      <c r="H138" s="300" t="s">
        <v>841</v>
      </c>
      <c r="I138" s="300" t="s">
        <v>819</v>
      </c>
      <c r="J138" s="300"/>
      <c r="K138" s="348"/>
    </row>
    <row r="139" spans="2:11" s="1" customFormat="1" ht="15" customHeight="1">
      <c r="B139" s="345"/>
      <c r="C139" s="300" t="s">
        <v>820</v>
      </c>
      <c r="D139" s="300"/>
      <c r="E139" s="300"/>
      <c r="F139" s="323" t="s">
        <v>787</v>
      </c>
      <c r="G139" s="300"/>
      <c r="H139" s="300" t="s">
        <v>842</v>
      </c>
      <c r="I139" s="300" t="s">
        <v>822</v>
      </c>
      <c r="J139" s="300"/>
      <c r="K139" s="348"/>
    </row>
    <row r="140" spans="2:11" s="1" customFormat="1" ht="15" customHeight="1">
      <c r="B140" s="345"/>
      <c r="C140" s="300" t="s">
        <v>823</v>
      </c>
      <c r="D140" s="300"/>
      <c r="E140" s="300"/>
      <c r="F140" s="323" t="s">
        <v>787</v>
      </c>
      <c r="G140" s="300"/>
      <c r="H140" s="300" t="s">
        <v>823</v>
      </c>
      <c r="I140" s="300" t="s">
        <v>822</v>
      </c>
      <c r="J140" s="300"/>
      <c r="K140" s="348"/>
    </row>
    <row r="141" spans="2:11" s="1" customFormat="1" ht="15" customHeight="1">
      <c r="B141" s="345"/>
      <c r="C141" s="300" t="s">
        <v>43</v>
      </c>
      <c r="D141" s="300"/>
      <c r="E141" s="300"/>
      <c r="F141" s="323" t="s">
        <v>787</v>
      </c>
      <c r="G141" s="300"/>
      <c r="H141" s="300" t="s">
        <v>843</v>
      </c>
      <c r="I141" s="300" t="s">
        <v>822</v>
      </c>
      <c r="J141" s="300"/>
      <c r="K141" s="348"/>
    </row>
    <row r="142" spans="2:11" s="1" customFormat="1" ht="15" customHeight="1">
      <c r="B142" s="345"/>
      <c r="C142" s="300" t="s">
        <v>844</v>
      </c>
      <c r="D142" s="300"/>
      <c r="E142" s="300"/>
      <c r="F142" s="323" t="s">
        <v>787</v>
      </c>
      <c r="G142" s="300"/>
      <c r="H142" s="300" t="s">
        <v>845</v>
      </c>
      <c r="I142" s="300" t="s">
        <v>822</v>
      </c>
      <c r="J142" s="300"/>
      <c r="K142" s="348"/>
    </row>
    <row r="143" spans="2:11" s="1" customFormat="1" ht="15" customHeight="1">
      <c r="B143" s="349"/>
      <c r="C143" s="350"/>
      <c r="D143" s="350"/>
      <c r="E143" s="350"/>
      <c r="F143" s="350"/>
      <c r="G143" s="350"/>
      <c r="H143" s="350"/>
      <c r="I143" s="350"/>
      <c r="J143" s="350"/>
      <c r="K143" s="351"/>
    </row>
    <row r="144" spans="2:11" s="1" customFormat="1" ht="18.75" customHeight="1">
      <c r="B144" s="336"/>
      <c r="C144" s="336"/>
      <c r="D144" s="336"/>
      <c r="E144" s="336"/>
      <c r="F144" s="337"/>
      <c r="G144" s="336"/>
      <c r="H144" s="336"/>
      <c r="I144" s="336"/>
      <c r="J144" s="336"/>
      <c r="K144" s="336"/>
    </row>
    <row r="145" spans="2:11" s="1" customFormat="1" ht="18.75" customHeight="1"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</row>
    <row r="146" spans="2:11" s="1" customFormat="1" ht="7.5" customHeight="1">
      <c r="B146" s="309"/>
      <c r="C146" s="310"/>
      <c r="D146" s="310"/>
      <c r="E146" s="310"/>
      <c r="F146" s="310"/>
      <c r="G146" s="310"/>
      <c r="H146" s="310"/>
      <c r="I146" s="310"/>
      <c r="J146" s="310"/>
      <c r="K146" s="311"/>
    </row>
    <row r="147" spans="2:11" s="1" customFormat="1" ht="45" customHeight="1">
      <c r="B147" s="312"/>
      <c r="C147" s="313" t="s">
        <v>846</v>
      </c>
      <c r="D147" s="313"/>
      <c r="E147" s="313"/>
      <c r="F147" s="313"/>
      <c r="G147" s="313"/>
      <c r="H147" s="313"/>
      <c r="I147" s="313"/>
      <c r="J147" s="313"/>
      <c r="K147" s="314"/>
    </row>
    <row r="148" spans="2:11" s="1" customFormat="1" ht="17.25" customHeight="1">
      <c r="B148" s="312"/>
      <c r="C148" s="315" t="s">
        <v>781</v>
      </c>
      <c r="D148" s="315"/>
      <c r="E148" s="315"/>
      <c r="F148" s="315" t="s">
        <v>782</v>
      </c>
      <c r="G148" s="316"/>
      <c r="H148" s="315" t="s">
        <v>59</v>
      </c>
      <c r="I148" s="315" t="s">
        <v>62</v>
      </c>
      <c r="J148" s="315" t="s">
        <v>783</v>
      </c>
      <c r="K148" s="314"/>
    </row>
    <row r="149" spans="2:11" s="1" customFormat="1" ht="17.25" customHeight="1">
      <c r="B149" s="312"/>
      <c r="C149" s="317" t="s">
        <v>784</v>
      </c>
      <c r="D149" s="317"/>
      <c r="E149" s="317"/>
      <c r="F149" s="318" t="s">
        <v>785</v>
      </c>
      <c r="G149" s="319"/>
      <c r="H149" s="317"/>
      <c r="I149" s="317"/>
      <c r="J149" s="317" t="s">
        <v>786</v>
      </c>
      <c r="K149" s="314"/>
    </row>
    <row r="150" spans="2:11" s="1" customFormat="1" ht="5.25" customHeight="1">
      <c r="B150" s="325"/>
      <c r="C150" s="320"/>
      <c r="D150" s="320"/>
      <c r="E150" s="320"/>
      <c r="F150" s="320"/>
      <c r="G150" s="321"/>
      <c r="H150" s="320"/>
      <c r="I150" s="320"/>
      <c r="J150" s="320"/>
      <c r="K150" s="348"/>
    </row>
    <row r="151" spans="2:11" s="1" customFormat="1" ht="15" customHeight="1">
      <c r="B151" s="325"/>
      <c r="C151" s="352" t="s">
        <v>790</v>
      </c>
      <c r="D151" s="300"/>
      <c r="E151" s="300"/>
      <c r="F151" s="353" t="s">
        <v>787</v>
      </c>
      <c r="G151" s="300"/>
      <c r="H151" s="352" t="s">
        <v>827</v>
      </c>
      <c r="I151" s="352" t="s">
        <v>789</v>
      </c>
      <c r="J151" s="352">
        <v>120</v>
      </c>
      <c r="K151" s="348"/>
    </row>
    <row r="152" spans="2:11" s="1" customFormat="1" ht="15" customHeight="1">
      <c r="B152" s="325"/>
      <c r="C152" s="352" t="s">
        <v>836</v>
      </c>
      <c r="D152" s="300"/>
      <c r="E152" s="300"/>
      <c r="F152" s="353" t="s">
        <v>787</v>
      </c>
      <c r="G152" s="300"/>
      <c r="H152" s="352" t="s">
        <v>847</v>
      </c>
      <c r="I152" s="352" t="s">
        <v>789</v>
      </c>
      <c r="J152" s="352" t="s">
        <v>838</v>
      </c>
      <c r="K152" s="348"/>
    </row>
    <row r="153" spans="2:11" s="1" customFormat="1" ht="15" customHeight="1">
      <c r="B153" s="325"/>
      <c r="C153" s="352" t="s">
        <v>735</v>
      </c>
      <c r="D153" s="300"/>
      <c r="E153" s="300"/>
      <c r="F153" s="353" t="s">
        <v>787</v>
      </c>
      <c r="G153" s="300"/>
      <c r="H153" s="352" t="s">
        <v>848</v>
      </c>
      <c r="I153" s="352" t="s">
        <v>789</v>
      </c>
      <c r="J153" s="352" t="s">
        <v>838</v>
      </c>
      <c r="K153" s="348"/>
    </row>
    <row r="154" spans="2:11" s="1" customFormat="1" ht="15" customHeight="1">
      <c r="B154" s="325"/>
      <c r="C154" s="352" t="s">
        <v>792</v>
      </c>
      <c r="D154" s="300"/>
      <c r="E154" s="300"/>
      <c r="F154" s="353" t="s">
        <v>793</v>
      </c>
      <c r="G154" s="300"/>
      <c r="H154" s="352" t="s">
        <v>827</v>
      </c>
      <c r="I154" s="352" t="s">
        <v>789</v>
      </c>
      <c r="J154" s="352">
        <v>50</v>
      </c>
      <c r="K154" s="348"/>
    </row>
    <row r="155" spans="2:11" s="1" customFormat="1" ht="15" customHeight="1">
      <c r="B155" s="325"/>
      <c r="C155" s="352" t="s">
        <v>795</v>
      </c>
      <c r="D155" s="300"/>
      <c r="E155" s="300"/>
      <c r="F155" s="353" t="s">
        <v>787</v>
      </c>
      <c r="G155" s="300"/>
      <c r="H155" s="352" t="s">
        <v>827</v>
      </c>
      <c r="I155" s="352" t="s">
        <v>797</v>
      </c>
      <c r="J155" s="352"/>
      <c r="K155" s="348"/>
    </row>
    <row r="156" spans="2:11" s="1" customFormat="1" ht="15" customHeight="1">
      <c r="B156" s="325"/>
      <c r="C156" s="352" t="s">
        <v>806</v>
      </c>
      <c r="D156" s="300"/>
      <c r="E156" s="300"/>
      <c r="F156" s="353" t="s">
        <v>793</v>
      </c>
      <c r="G156" s="300"/>
      <c r="H156" s="352" t="s">
        <v>827</v>
      </c>
      <c r="I156" s="352" t="s">
        <v>789</v>
      </c>
      <c r="J156" s="352">
        <v>50</v>
      </c>
      <c r="K156" s="348"/>
    </row>
    <row r="157" spans="2:11" s="1" customFormat="1" ht="15" customHeight="1">
      <c r="B157" s="325"/>
      <c r="C157" s="352" t="s">
        <v>814</v>
      </c>
      <c r="D157" s="300"/>
      <c r="E157" s="300"/>
      <c r="F157" s="353" t="s">
        <v>793</v>
      </c>
      <c r="G157" s="300"/>
      <c r="H157" s="352" t="s">
        <v>827</v>
      </c>
      <c r="I157" s="352" t="s">
        <v>789</v>
      </c>
      <c r="J157" s="352">
        <v>50</v>
      </c>
      <c r="K157" s="348"/>
    </row>
    <row r="158" spans="2:11" s="1" customFormat="1" ht="15" customHeight="1">
      <c r="B158" s="325"/>
      <c r="C158" s="352" t="s">
        <v>812</v>
      </c>
      <c r="D158" s="300"/>
      <c r="E158" s="300"/>
      <c r="F158" s="353" t="s">
        <v>793</v>
      </c>
      <c r="G158" s="300"/>
      <c r="H158" s="352" t="s">
        <v>827</v>
      </c>
      <c r="I158" s="352" t="s">
        <v>789</v>
      </c>
      <c r="J158" s="352">
        <v>50</v>
      </c>
      <c r="K158" s="348"/>
    </row>
    <row r="159" spans="2:11" s="1" customFormat="1" ht="15" customHeight="1">
      <c r="B159" s="325"/>
      <c r="C159" s="352" t="s">
        <v>94</v>
      </c>
      <c r="D159" s="300"/>
      <c r="E159" s="300"/>
      <c r="F159" s="353" t="s">
        <v>787</v>
      </c>
      <c r="G159" s="300"/>
      <c r="H159" s="352" t="s">
        <v>849</v>
      </c>
      <c r="I159" s="352" t="s">
        <v>789</v>
      </c>
      <c r="J159" s="352" t="s">
        <v>850</v>
      </c>
      <c r="K159" s="348"/>
    </row>
    <row r="160" spans="2:11" s="1" customFormat="1" ht="15" customHeight="1">
      <c r="B160" s="325"/>
      <c r="C160" s="352" t="s">
        <v>851</v>
      </c>
      <c r="D160" s="300"/>
      <c r="E160" s="300"/>
      <c r="F160" s="353" t="s">
        <v>787</v>
      </c>
      <c r="G160" s="300"/>
      <c r="H160" s="352" t="s">
        <v>852</v>
      </c>
      <c r="I160" s="352" t="s">
        <v>822</v>
      </c>
      <c r="J160" s="352"/>
      <c r="K160" s="348"/>
    </row>
    <row r="161" spans="2:11" s="1" customFormat="1" ht="15" customHeight="1">
      <c r="B161" s="354"/>
      <c r="C161" s="334"/>
      <c r="D161" s="334"/>
      <c r="E161" s="334"/>
      <c r="F161" s="334"/>
      <c r="G161" s="334"/>
      <c r="H161" s="334"/>
      <c r="I161" s="334"/>
      <c r="J161" s="334"/>
      <c r="K161" s="355"/>
    </row>
    <row r="162" spans="2:11" s="1" customFormat="1" ht="18.75" customHeight="1">
      <c r="B162" s="336"/>
      <c r="C162" s="346"/>
      <c r="D162" s="346"/>
      <c r="E162" s="346"/>
      <c r="F162" s="356"/>
      <c r="G162" s="346"/>
      <c r="H162" s="346"/>
      <c r="I162" s="346"/>
      <c r="J162" s="346"/>
      <c r="K162" s="336"/>
    </row>
    <row r="163" spans="2:11" s="1" customFormat="1" ht="18.75" customHeight="1"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</row>
    <row r="164" spans="2:11" s="1" customFormat="1" ht="7.5" customHeight="1">
      <c r="B164" s="287"/>
      <c r="C164" s="288"/>
      <c r="D164" s="288"/>
      <c r="E164" s="288"/>
      <c r="F164" s="288"/>
      <c r="G164" s="288"/>
      <c r="H164" s="288"/>
      <c r="I164" s="288"/>
      <c r="J164" s="288"/>
      <c r="K164" s="289"/>
    </row>
    <row r="165" spans="2:11" s="1" customFormat="1" ht="45" customHeight="1">
      <c r="B165" s="290"/>
      <c r="C165" s="291" t="s">
        <v>853</v>
      </c>
      <c r="D165" s="291"/>
      <c r="E165" s="291"/>
      <c r="F165" s="291"/>
      <c r="G165" s="291"/>
      <c r="H165" s="291"/>
      <c r="I165" s="291"/>
      <c r="J165" s="291"/>
      <c r="K165" s="292"/>
    </row>
    <row r="166" spans="2:11" s="1" customFormat="1" ht="17.25" customHeight="1">
      <c r="B166" s="290"/>
      <c r="C166" s="315" t="s">
        <v>781</v>
      </c>
      <c r="D166" s="315"/>
      <c r="E166" s="315"/>
      <c r="F166" s="315" t="s">
        <v>782</v>
      </c>
      <c r="G166" s="357"/>
      <c r="H166" s="358" t="s">
        <v>59</v>
      </c>
      <c r="I166" s="358" t="s">
        <v>62</v>
      </c>
      <c r="J166" s="315" t="s">
        <v>783</v>
      </c>
      <c r="K166" s="292"/>
    </row>
    <row r="167" spans="2:11" s="1" customFormat="1" ht="17.25" customHeight="1">
      <c r="B167" s="293"/>
      <c r="C167" s="317" t="s">
        <v>784</v>
      </c>
      <c r="D167" s="317"/>
      <c r="E167" s="317"/>
      <c r="F167" s="318" t="s">
        <v>785</v>
      </c>
      <c r="G167" s="359"/>
      <c r="H167" s="360"/>
      <c r="I167" s="360"/>
      <c r="J167" s="317" t="s">
        <v>786</v>
      </c>
      <c r="K167" s="295"/>
    </row>
    <row r="168" spans="2:11" s="1" customFormat="1" ht="5.25" customHeight="1">
      <c r="B168" s="325"/>
      <c r="C168" s="320"/>
      <c r="D168" s="320"/>
      <c r="E168" s="320"/>
      <c r="F168" s="320"/>
      <c r="G168" s="321"/>
      <c r="H168" s="320"/>
      <c r="I168" s="320"/>
      <c r="J168" s="320"/>
      <c r="K168" s="348"/>
    </row>
    <row r="169" spans="2:11" s="1" customFormat="1" ht="15" customHeight="1">
      <c r="B169" s="325"/>
      <c r="C169" s="300" t="s">
        <v>790</v>
      </c>
      <c r="D169" s="300"/>
      <c r="E169" s="300"/>
      <c r="F169" s="323" t="s">
        <v>787</v>
      </c>
      <c r="G169" s="300"/>
      <c r="H169" s="300" t="s">
        <v>827</v>
      </c>
      <c r="I169" s="300" t="s">
        <v>789</v>
      </c>
      <c r="J169" s="300">
        <v>120</v>
      </c>
      <c r="K169" s="348"/>
    </row>
    <row r="170" spans="2:11" s="1" customFormat="1" ht="15" customHeight="1">
      <c r="B170" s="325"/>
      <c r="C170" s="300" t="s">
        <v>836</v>
      </c>
      <c r="D170" s="300"/>
      <c r="E170" s="300"/>
      <c r="F170" s="323" t="s">
        <v>787</v>
      </c>
      <c r="G170" s="300"/>
      <c r="H170" s="300" t="s">
        <v>837</v>
      </c>
      <c r="I170" s="300" t="s">
        <v>789</v>
      </c>
      <c r="J170" s="300" t="s">
        <v>838</v>
      </c>
      <c r="K170" s="348"/>
    </row>
    <row r="171" spans="2:11" s="1" customFormat="1" ht="15" customHeight="1">
      <c r="B171" s="325"/>
      <c r="C171" s="300" t="s">
        <v>735</v>
      </c>
      <c r="D171" s="300"/>
      <c r="E171" s="300"/>
      <c r="F171" s="323" t="s">
        <v>787</v>
      </c>
      <c r="G171" s="300"/>
      <c r="H171" s="300" t="s">
        <v>854</v>
      </c>
      <c r="I171" s="300" t="s">
        <v>789</v>
      </c>
      <c r="J171" s="300" t="s">
        <v>838</v>
      </c>
      <c r="K171" s="348"/>
    </row>
    <row r="172" spans="2:11" s="1" customFormat="1" ht="15" customHeight="1">
      <c r="B172" s="325"/>
      <c r="C172" s="300" t="s">
        <v>792</v>
      </c>
      <c r="D172" s="300"/>
      <c r="E172" s="300"/>
      <c r="F172" s="323" t="s">
        <v>793</v>
      </c>
      <c r="G172" s="300"/>
      <c r="H172" s="300" t="s">
        <v>854</v>
      </c>
      <c r="I172" s="300" t="s">
        <v>789</v>
      </c>
      <c r="J172" s="300">
        <v>50</v>
      </c>
      <c r="K172" s="348"/>
    </row>
    <row r="173" spans="2:11" s="1" customFormat="1" ht="15" customHeight="1">
      <c r="B173" s="325"/>
      <c r="C173" s="300" t="s">
        <v>795</v>
      </c>
      <c r="D173" s="300"/>
      <c r="E173" s="300"/>
      <c r="F173" s="323" t="s">
        <v>787</v>
      </c>
      <c r="G173" s="300"/>
      <c r="H173" s="300" t="s">
        <v>854</v>
      </c>
      <c r="I173" s="300" t="s">
        <v>797</v>
      </c>
      <c r="J173" s="300"/>
      <c r="K173" s="348"/>
    </row>
    <row r="174" spans="2:11" s="1" customFormat="1" ht="15" customHeight="1">
      <c r="B174" s="325"/>
      <c r="C174" s="300" t="s">
        <v>806</v>
      </c>
      <c r="D174" s="300"/>
      <c r="E174" s="300"/>
      <c r="F174" s="323" t="s">
        <v>793</v>
      </c>
      <c r="G174" s="300"/>
      <c r="H174" s="300" t="s">
        <v>854</v>
      </c>
      <c r="I174" s="300" t="s">
        <v>789</v>
      </c>
      <c r="J174" s="300">
        <v>50</v>
      </c>
      <c r="K174" s="348"/>
    </row>
    <row r="175" spans="2:11" s="1" customFormat="1" ht="15" customHeight="1">
      <c r="B175" s="325"/>
      <c r="C175" s="300" t="s">
        <v>814</v>
      </c>
      <c r="D175" s="300"/>
      <c r="E175" s="300"/>
      <c r="F175" s="323" t="s">
        <v>793</v>
      </c>
      <c r="G175" s="300"/>
      <c r="H175" s="300" t="s">
        <v>854</v>
      </c>
      <c r="I175" s="300" t="s">
        <v>789</v>
      </c>
      <c r="J175" s="300">
        <v>50</v>
      </c>
      <c r="K175" s="348"/>
    </row>
    <row r="176" spans="2:11" s="1" customFormat="1" ht="15" customHeight="1">
      <c r="B176" s="325"/>
      <c r="C176" s="300" t="s">
        <v>812</v>
      </c>
      <c r="D176" s="300"/>
      <c r="E176" s="300"/>
      <c r="F176" s="323" t="s">
        <v>793</v>
      </c>
      <c r="G176" s="300"/>
      <c r="H176" s="300" t="s">
        <v>854</v>
      </c>
      <c r="I176" s="300" t="s">
        <v>789</v>
      </c>
      <c r="J176" s="300">
        <v>50</v>
      </c>
      <c r="K176" s="348"/>
    </row>
    <row r="177" spans="2:11" s="1" customFormat="1" ht="15" customHeight="1">
      <c r="B177" s="325"/>
      <c r="C177" s="300" t="s">
        <v>114</v>
      </c>
      <c r="D177" s="300"/>
      <c r="E177" s="300"/>
      <c r="F177" s="323" t="s">
        <v>787</v>
      </c>
      <c r="G177" s="300"/>
      <c r="H177" s="300" t="s">
        <v>855</v>
      </c>
      <c r="I177" s="300" t="s">
        <v>856</v>
      </c>
      <c r="J177" s="300"/>
      <c r="K177" s="348"/>
    </row>
    <row r="178" spans="2:11" s="1" customFormat="1" ht="15" customHeight="1">
      <c r="B178" s="325"/>
      <c r="C178" s="300" t="s">
        <v>62</v>
      </c>
      <c r="D178" s="300"/>
      <c r="E178" s="300"/>
      <c r="F178" s="323" t="s">
        <v>787</v>
      </c>
      <c r="G178" s="300"/>
      <c r="H178" s="300" t="s">
        <v>857</v>
      </c>
      <c r="I178" s="300" t="s">
        <v>858</v>
      </c>
      <c r="J178" s="300">
        <v>1</v>
      </c>
      <c r="K178" s="348"/>
    </row>
    <row r="179" spans="2:11" s="1" customFormat="1" ht="15" customHeight="1">
      <c r="B179" s="325"/>
      <c r="C179" s="300" t="s">
        <v>58</v>
      </c>
      <c r="D179" s="300"/>
      <c r="E179" s="300"/>
      <c r="F179" s="323" t="s">
        <v>787</v>
      </c>
      <c r="G179" s="300"/>
      <c r="H179" s="300" t="s">
        <v>859</v>
      </c>
      <c r="I179" s="300" t="s">
        <v>789</v>
      </c>
      <c r="J179" s="300">
        <v>20</v>
      </c>
      <c r="K179" s="348"/>
    </row>
    <row r="180" spans="2:11" s="1" customFormat="1" ht="15" customHeight="1">
      <c r="B180" s="325"/>
      <c r="C180" s="300" t="s">
        <v>59</v>
      </c>
      <c r="D180" s="300"/>
      <c r="E180" s="300"/>
      <c r="F180" s="323" t="s">
        <v>787</v>
      </c>
      <c r="G180" s="300"/>
      <c r="H180" s="300" t="s">
        <v>860</v>
      </c>
      <c r="I180" s="300" t="s">
        <v>789</v>
      </c>
      <c r="J180" s="300">
        <v>255</v>
      </c>
      <c r="K180" s="348"/>
    </row>
    <row r="181" spans="2:11" s="1" customFormat="1" ht="15" customHeight="1">
      <c r="B181" s="325"/>
      <c r="C181" s="300" t="s">
        <v>115</v>
      </c>
      <c r="D181" s="300"/>
      <c r="E181" s="300"/>
      <c r="F181" s="323" t="s">
        <v>787</v>
      </c>
      <c r="G181" s="300"/>
      <c r="H181" s="300" t="s">
        <v>751</v>
      </c>
      <c r="I181" s="300" t="s">
        <v>789</v>
      </c>
      <c r="J181" s="300">
        <v>10</v>
      </c>
      <c r="K181" s="348"/>
    </row>
    <row r="182" spans="2:11" s="1" customFormat="1" ht="15" customHeight="1">
      <c r="B182" s="325"/>
      <c r="C182" s="300" t="s">
        <v>116</v>
      </c>
      <c r="D182" s="300"/>
      <c r="E182" s="300"/>
      <c r="F182" s="323" t="s">
        <v>787</v>
      </c>
      <c r="G182" s="300"/>
      <c r="H182" s="300" t="s">
        <v>861</v>
      </c>
      <c r="I182" s="300" t="s">
        <v>822</v>
      </c>
      <c r="J182" s="300"/>
      <c r="K182" s="348"/>
    </row>
    <row r="183" spans="2:11" s="1" customFormat="1" ht="15" customHeight="1">
      <c r="B183" s="325"/>
      <c r="C183" s="300" t="s">
        <v>862</v>
      </c>
      <c r="D183" s="300"/>
      <c r="E183" s="300"/>
      <c r="F183" s="323" t="s">
        <v>787</v>
      </c>
      <c r="G183" s="300"/>
      <c r="H183" s="300" t="s">
        <v>863</v>
      </c>
      <c r="I183" s="300" t="s">
        <v>822</v>
      </c>
      <c r="J183" s="300"/>
      <c r="K183" s="348"/>
    </row>
    <row r="184" spans="2:11" s="1" customFormat="1" ht="15" customHeight="1">
      <c r="B184" s="325"/>
      <c r="C184" s="300" t="s">
        <v>851</v>
      </c>
      <c r="D184" s="300"/>
      <c r="E184" s="300"/>
      <c r="F184" s="323" t="s">
        <v>787</v>
      </c>
      <c r="G184" s="300"/>
      <c r="H184" s="300" t="s">
        <v>864</v>
      </c>
      <c r="I184" s="300" t="s">
        <v>822</v>
      </c>
      <c r="J184" s="300"/>
      <c r="K184" s="348"/>
    </row>
    <row r="185" spans="2:11" s="1" customFormat="1" ht="15" customHeight="1">
      <c r="B185" s="325"/>
      <c r="C185" s="300" t="s">
        <v>118</v>
      </c>
      <c r="D185" s="300"/>
      <c r="E185" s="300"/>
      <c r="F185" s="323" t="s">
        <v>793</v>
      </c>
      <c r="G185" s="300"/>
      <c r="H185" s="300" t="s">
        <v>865</v>
      </c>
      <c r="I185" s="300" t="s">
        <v>789</v>
      </c>
      <c r="J185" s="300">
        <v>50</v>
      </c>
      <c r="K185" s="348"/>
    </row>
    <row r="186" spans="2:11" s="1" customFormat="1" ht="15" customHeight="1">
      <c r="B186" s="325"/>
      <c r="C186" s="300" t="s">
        <v>866</v>
      </c>
      <c r="D186" s="300"/>
      <c r="E186" s="300"/>
      <c r="F186" s="323" t="s">
        <v>793</v>
      </c>
      <c r="G186" s="300"/>
      <c r="H186" s="300" t="s">
        <v>867</v>
      </c>
      <c r="I186" s="300" t="s">
        <v>868</v>
      </c>
      <c r="J186" s="300"/>
      <c r="K186" s="348"/>
    </row>
    <row r="187" spans="2:11" s="1" customFormat="1" ht="15" customHeight="1">
      <c r="B187" s="325"/>
      <c r="C187" s="300" t="s">
        <v>869</v>
      </c>
      <c r="D187" s="300"/>
      <c r="E187" s="300"/>
      <c r="F187" s="323" t="s">
        <v>793</v>
      </c>
      <c r="G187" s="300"/>
      <c r="H187" s="300" t="s">
        <v>870</v>
      </c>
      <c r="I187" s="300" t="s">
        <v>868</v>
      </c>
      <c r="J187" s="300"/>
      <c r="K187" s="348"/>
    </row>
    <row r="188" spans="2:11" s="1" customFormat="1" ht="15" customHeight="1">
      <c r="B188" s="325"/>
      <c r="C188" s="300" t="s">
        <v>871</v>
      </c>
      <c r="D188" s="300"/>
      <c r="E188" s="300"/>
      <c r="F188" s="323" t="s">
        <v>793</v>
      </c>
      <c r="G188" s="300"/>
      <c r="H188" s="300" t="s">
        <v>872</v>
      </c>
      <c r="I188" s="300" t="s">
        <v>868</v>
      </c>
      <c r="J188" s="300"/>
      <c r="K188" s="348"/>
    </row>
    <row r="189" spans="2:11" s="1" customFormat="1" ht="15" customHeight="1">
      <c r="B189" s="325"/>
      <c r="C189" s="361" t="s">
        <v>873</v>
      </c>
      <c r="D189" s="300"/>
      <c r="E189" s="300"/>
      <c r="F189" s="323" t="s">
        <v>793</v>
      </c>
      <c r="G189" s="300"/>
      <c r="H189" s="300" t="s">
        <v>874</v>
      </c>
      <c r="I189" s="300" t="s">
        <v>875</v>
      </c>
      <c r="J189" s="362" t="s">
        <v>876</v>
      </c>
      <c r="K189" s="348"/>
    </row>
    <row r="190" spans="2:11" s="18" customFormat="1" ht="15" customHeight="1">
      <c r="B190" s="363"/>
      <c r="C190" s="364" t="s">
        <v>877</v>
      </c>
      <c r="D190" s="365"/>
      <c r="E190" s="365"/>
      <c r="F190" s="366" t="s">
        <v>793</v>
      </c>
      <c r="G190" s="365"/>
      <c r="H190" s="365" t="s">
        <v>878</v>
      </c>
      <c r="I190" s="365" t="s">
        <v>875</v>
      </c>
      <c r="J190" s="367" t="s">
        <v>876</v>
      </c>
      <c r="K190" s="368"/>
    </row>
    <row r="191" spans="2:11" s="1" customFormat="1" ht="15" customHeight="1">
      <c r="B191" s="325"/>
      <c r="C191" s="361" t="s">
        <v>47</v>
      </c>
      <c r="D191" s="300"/>
      <c r="E191" s="300"/>
      <c r="F191" s="323" t="s">
        <v>787</v>
      </c>
      <c r="G191" s="300"/>
      <c r="H191" s="297" t="s">
        <v>879</v>
      </c>
      <c r="I191" s="300" t="s">
        <v>880</v>
      </c>
      <c r="J191" s="300"/>
      <c r="K191" s="348"/>
    </row>
    <row r="192" spans="2:11" s="1" customFormat="1" ht="15" customHeight="1">
      <c r="B192" s="325"/>
      <c r="C192" s="361" t="s">
        <v>881</v>
      </c>
      <c r="D192" s="300"/>
      <c r="E192" s="300"/>
      <c r="F192" s="323" t="s">
        <v>787</v>
      </c>
      <c r="G192" s="300"/>
      <c r="H192" s="300" t="s">
        <v>882</v>
      </c>
      <c r="I192" s="300" t="s">
        <v>822</v>
      </c>
      <c r="J192" s="300"/>
      <c r="K192" s="348"/>
    </row>
    <row r="193" spans="2:11" s="1" customFormat="1" ht="15" customHeight="1">
      <c r="B193" s="325"/>
      <c r="C193" s="361" t="s">
        <v>883</v>
      </c>
      <c r="D193" s="300"/>
      <c r="E193" s="300"/>
      <c r="F193" s="323" t="s">
        <v>787</v>
      </c>
      <c r="G193" s="300"/>
      <c r="H193" s="300" t="s">
        <v>884</v>
      </c>
      <c r="I193" s="300" t="s">
        <v>822</v>
      </c>
      <c r="J193" s="300"/>
      <c r="K193" s="348"/>
    </row>
    <row r="194" spans="2:11" s="1" customFormat="1" ht="15" customHeight="1">
      <c r="B194" s="325"/>
      <c r="C194" s="361" t="s">
        <v>885</v>
      </c>
      <c r="D194" s="300"/>
      <c r="E194" s="300"/>
      <c r="F194" s="323" t="s">
        <v>793</v>
      </c>
      <c r="G194" s="300"/>
      <c r="H194" s="300" t="s">
        <v>886</v>
      </c>
      <c r="I194" s="300" t="s">
        <v>822</v>
      </c>
      <c r="J194" s="300"/>
      <c r="K194" s="348"/>
    </row>
    <row r="195" spans="2:11" s="1" customFormat="1" ht="15" customHeight="1">
      <c r="B195" s="354"/>
      <c r="C195" s="369"/>
      <c r="D195" s="334"/>
      <c r="E195" s="334"/>
      <c r="F195" s="334"/>
      <c r="G195" s="334"/>
      <c r="H195" s="334"/>
      <c r="I195" s="334"/>
      <c r="J195" s="334"/>
      <c r="K195" s="355"/>
    </row>
    <row r="196" spans="2:11" s="1" customFormat="1" ht="18.75" customHeight="1">
      <c r="B196" s="336"/>
      <c r="C196" s="346"/>
      <c r="D196" s="346"/>
      <c r="E196" s="346"/>
      <c r="F196" s="356"/>
      <c r="G196" s="346"/>
      <c r="H196" s="346"/>
      <c r="I196" s="346"/>
      <c r="J196" s="346"/>
      <c r="K196" s="336"/>
    </row>
    <row r="197" spans="2:11" s="1" customFormat="1" ht="18.75" customHeight="1">
      <c r="B197" s="336"/>
      <c r="C197" s="346"/>
      <c r="D197" s="346"/>
      <c r="E197" s="346"/>
      <c r="F197" s="356"/>
      <c r="G197" s="346"/>
      <c r="H197" s="346"/>
      <c r="I197" s="346"/>
      <c r="J197" s="346"/>
      <c r="K197" s="336"/>
    </row>
    <row r="198" spans="2:11" s="1" customFormat="1" ht="18.75" customHeight="1">
      <c r="B198" s="308"/>
      <c r="C198" s="308"/>
      <c r="D198" s="308"/>
      <c r="E198" s="308"/>
      <c r="F198" s="308"/>
      <c r="G198" s="308"/>
      <c r="H198" s="308"/>
      <c r="I198" s="308"/>
      <c r="J198" s="308"/>
      <c r="K198" s="308"/>
    </row>
    <row r="199" spans="2:11" s="1" customFormat="1" ht="13.5">
      <c r="B199" s="287"/>
      <c r="C199" s="288"/>
      <c r="D199" s="288"/>
      <c r="E199" s="288"/>
      <c r="F199" s="288"/>
      <c r="G199" s="288"/>
      <c r="H199" s="288"/>
      <c r="I199" s="288"/>
      <c r="J199" s="288"/>
      <c r="K199" s="289"/>
    </row>
    <row r="200" spans="2:11" s="1" customFormat="1" ht="21">
      <c r="B200" s="290"/>
      <c r="C200" s="291" t="s">
        <v>887</v>
      </c>
      <c r="D200" s="291"/>
      <c r="E200" s="291"/>
      <c r="F200" s="291"/>
      <c r="G200" s="291"/>
      <c r="H200" s="291"/>
      <c r="I200" s="291"/>
      <c r="J200" s="291"/>
      <c r="K200" s="292"/>
    </row>
    <row r="201" spans="2:11" s="1" customFormat="1" ht="25.5" customHeight="1">
      <c r="B201" s="290"/>
      <c r="C201" s="370" t="s">
        <v>888</v>
      </c>
      <c r="D201" s="370"/>
      <c r="E201" s="370"/>
      <c r="F201" s="370" t="s">
        <v>889</v>
      </c>
      <c r="G201" s="371"/>
      <c r="H201" s="370" t="s">
        <v>890</v>
      </c>
      <c r="I201" s="370"/>
      <c r="J201" s="370"/>
      <c r="K201" s="292"/>
    </row>
    <row r="202" spans="2:11" s="1" customFormat="1" ht="5.25" customHeight="1">
      <c r="B202" s="325"/>
      <c r="C202" s="320"/>
      <c r="D202" s="320"/>
      <c r="E202" s="320"/>
      <c r="F202" s="320"/>
      <c r="G202" s="346"/>
      <c r="H202" s="320"/>
      <c r="I202" s="320"/>
      <c r="J202" s="320"/>
      <c r="K202" s="348"/>
    </row>
    <row r="203" spans="2:11" s="1" customFormat="1" ht="15" customHeight="1">
      <c r="B203" s="325"/>
      <c r="C203" s="300" t="s">
        <v>880</v>
      </c>
      <c r="D203" s="300"/>
      <c r="E203" s="300"/>
      <c r="F203" s="323" t="s">
        <v>48</v>
      </c>
      <c r="G203" s="300"/>
      <c r="H203" s="300" t="s">
        <v>891</v>
      </c>
      <c r="I203" s="300"/>
      <c r="J203" s="300"/>
      <c r="K203" s="348"/>
    </row>
    <row r="204" spans="2:11" s="1" customFormat="1" ht="15" customHeight="1">
      <c r="B204" s="325"/>
      <c r="C204" s="300"/>
      <c r="D204" s="300"/>
      <c r="E204" s="300"/>
      <c r="F204" s="323" t="s">
        <v>49</v>
      </c>
      <c r="G204" s="300"/>
      <c r="H204" s="300" t="s">
        <v>892</v>
      </c>
      <c r="I204" s="300"/>
      <c r="J204" s="300"/>
      <c r="K204" s="348"/>
    </row>
    <row r="205" spans="2:11" s="1" customFormat="1" ht="15" customHeight="1">
      <c r="B205" s="325"/>
      <c r="C205" s="300"/>
      <c r="D205" s="300"/>
      <c r="E205" s="300"/>
      <c r="F205" s="323" t="s">
        <v>52</v>
      </c>
      <c r="G205" s="300"/>
      <c r="H205" s="300" t="s">
        <v>893</v>
      </c>
      <c r="I205" s="300"/>
      <c r="J205" s="300"/>
      <c r="K205" s="348"/>
    </row>
    <row r="206" spans="2:11" s="1" customFormat="1" ht="15" customHeight="1">
      <c r="B206" s="325"/>
      <c r="C206" s="300"/>
      <c r="D206" s="300"/>
      <c r="E206" s="300"/>
      <c r="F206" s="323" t="s">
        <v>50</v>
      </c>
      <c r="G206" s="300"/>
      <c r="H206" s="300" t="s">
        <v>894</v>
      </c>
      <c r="I206" s="300"/>
      <c r="J206" s="300"/>
      <c r="K206" s="348"/>
    </row>
    <row r="207" spans="2:11" s="1" customFormat="1" ht="15" customHeight="1">
      <c r="B207" s="325"/>
      <c r="C207" s="300"/>
      <c r="D207" s="300"/>
      <c r="E207" s="300"/>
      <c r="F207" s="323" t="s">
        <v>51</v>
      </c>
      <c r="G207" s="300"/>
      <c r="H207" s="300" t="s">
        <v>895</v>
      </c>
      <c r="I207" s="300"/>
      <c r="J207" s="300"/>
      <c r="K207" s="348"/>
    </row>
    <row r="208" spans="2:11" s="1" customFormat="1" ht="15" customHeight="1">
      <c r="B208" s="325"/>
      <c r="C208" s="300"/>
      <c r="D208" s="300"/>
      <c r="E208" s="300"/>
      <c r="F208" s="323"/>
      <c r="G208" s="300"/>
      <c r="H208" s="300"/>
      <c r="I208" s="300"/>
      <c r="J208" s="300"/>
      <c r="K208" s="348"/>
    </row>
    <row r="209" spans="2:11" s="1" customFormat="1" ht="15" customHeight="1">
      <c r="B209" s="325"/>
      <c r="C209" s="300" t="s">
        <v>834</v>
      </c>
      <c r="D209" s="300"/>
      <c r="E209" s="300"/>
      <c r="F209" s="323" t="s">
        <v>84</v>
      </c>
      <c r="G209" s="300"/>
      <c r="H209" s="300" t="s">
        <v>896</v>
      </c>
      <c r="I209" s="300"/>
      <c r="J209" s="300"/>
      <c r="K209" s="348"/>
    </row>
    <row r="210" spans="2:11" s="1" customFormat="1" ht="15" customHeight="1">
      <c r="B210" s="325"/>
      <c r="C210" s="300"/>
      <c r="D210" s="300"/>
      <c r="E210" s="300"/>
      <c r="F210" s="323" t="s">
        <v>729</v>
      </c>
      <c r="G210" s="300"/>
      <c r="H210" s="300" t="s">
        <v>730</v>
      </c>
      <c r="I210" s="300"/>
      <c r="J210" s="300"/>
      <c r="K210" s="348"/>
    </row>
    <row r="211" spans="2:11" s="1" customFormat="1" ht="15" customHeight="1">
      <c r="B211" s="325"/>
      <c r="C211" s="300"/>
      <c r="D211" s="300"/>
      <c r="E211" s="300"/>
      <c r="F211" s="323" t="s">
        <v>727</v>
      </c>
      <c r="G211" s="300"/>
      <c r="H211" s="300" t="s">
        <v>897</v>
      </c>
      <c r="I211" s="300"/>
      <c r="J211" s="300"/>
      <c r="K211" s="348"/>
    </row>
    <row r="212" spans="2:11" s="1" customFormat="1" ht="15" customHeight="1">
      <c r="B212" s="372"/>
      <c r="C212" s="300"/>
      <c r="D212" s="300"/>
      <c r="E212" s="300"/>
      <c r="F212" s="323" t="s">
        <v>731</v>
      </c>
      <c r="G212" s="361"/>
      <c r="H212" s="352" t="s">
        <v>732</v>
      </c>
      <c r="I212" s="352"/>
      <c r="J212" s="352"/>
      <c r="K212" s="373"/>
    </row>
    <row r="213" spans="2:11" s="1" customFormat="1" ht="15" customHeight="1">
      <c r="B213" s="372"/>
      <c r="C213" s="300"/>
      <c r="D213" s="300"/>
      <c r="E213" s="300"/>
      <c r="F213" s="323" t="s">
        <v>733</v>
      </c>
      <c r="G213" s="361"/>
      <c r="H213" s="352" t="s">
        <v>583</v>
      </c>
      <c r="I213" s="352"/>
      <c r="J213" s="352"/>
      <c r="K213" s="373"/>
    </row>
    <row r="214" spans="2:11" s="1" customFormat="1" ht="15" customHeight="1">
      <c r="B214" s="372"/>
      <c r="C214" s="300"/>
      <c r="D214" s="300"/>
      <c r="E214" s="300"/>
      <c r="F214" s="323"/>
      <c r="G214" s="361"/>
      <c r="H214" s="352"/>
      <c r="I214" s="352"/>
      <c r="J214" s="352"/>
      <c r="K214" s="373"/>
    </row>
    <row r="215" spans="2:11" s="1" customFormat="1" ht="15" customHeight="1">
      <c r="B215" s="372"/>
      <c r="C215" s="300" t="s">
        <v>858</v>
      </c>
      <c r="D215" s="300"/>
      <c r="E215" s="300"/>
      <c r="F215" s="323">
        <v>1</v>
      </c>
      <c r="G215" s="361"/>
      <c r="H215" s="352" t="s">
        <v>898</v>
      </c>
      <c r="I215" s="352"/>
      <c r="J215" s="352"/>
      <c r="K215" s="373"/>
    </row>
    <row r="216" spans="2:11" s="1" customFormat="1" ht="15" customHeight="1">
      <c r="B216" s="372"/>
      <c r="C216" s="300"/>
      <c r="D216" s="300"/>
      <c r="E216" s="300"/>
      <c r="F216" s="323">
        <v>2</v>
      </c>
      <c r="G216" s="361"/>
      <c r="H216" s="352" t="s">
        <v>899</v>
      </c>
      <c r="I216" s="352"/>
      <c r="J216" s="352"/>
      <c r="K216" s="373"/>
    </row>
    <row r="217" spans="2:11" s="1" customFormat="1" ht="15" customHeight="1">
      <c r="B217" s="372"/>
      <c r="C217" s="300"/>
      <c r="D217" s="300"/>
      <c r="E217" s="300"/>
      <c r="F217" s="323">
        <v>3</v>
      </c>
      <c r="G217" s="361"/>
      <c r="H217" s="352" t="s">
        <v>900</v>
      </c>
      <c r="I217" s="352"/>
      <c r="J217" s="352"/>
      <c r="K217" s="373"/>
    </row>
    <row r="218" spans="2:11" s="1" customFormat="1" ht="15" customHeight="1">
      <c r="B218" s="372"/>
      <c r="C218" s="300"/>
      <c r="D218" s="300"/>
      <c r="E218" s="300"/>
      <c r="F218" s="323">
        <v>4</v>
      </c>
      <c r="G218" s="361"/>
      <c r="H218" s="352" t="s">
        <v>901</v>
      </c>
      <c r="I218" s="352"/>
      <c r="J218" s="352"/>
      <c r="K218" s="373"/>
    </row>
    <row r="219" spans="2:11" s="1" customFormat="1" ht="12.75" customHeight="1">
      <c r="B219" s="374"/>
      <c r="C219" s="375"/>
      <c r="D219" s="375"/>
      <c r="E219" s="375"/>
      <c r="F219" s="375"/>
      <c r="G219" s="375"/>
      <c r="H219" s="375"/>
      <c r="I219" s="375"/>
      <c r="J219" s="375"/>
      <c r="K219" s="376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 KM</dc:creator>
  <cp:keywords/>
  <dc:description/>
  <cp:lastModifiedBy>MK KM</cp:lastModifiedBy>
  <dcterms:created xsi:type="dcterms:W3CDTF">2024-03-14T19:23:04Z</dcterms:created>
  <dcterms:modified xsi:type="dcterms:W3CDTF">2024-03-14T19:23:09Z</dcterms:modified>
  <cp:category/>
  <cp:version/>
  <cp:contentType/>
  <cp:contentStatus/>
</cp:coreProperties>
</file>