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gpie\Desktop\Kros export 2024\"/>
    </mc:Choice>
  </mc:AlternateContent>
  <bookViews>
    <workbookView xWindow="0" yWindow="0" windowWidth="0" windowHeight="0"/>
  </bookViews>
  <sheets>
    <sheet name="Rekapitulace stavby" sheetId="1" r:id="rId1"/>
    <sheet name="SKB4D401 - SO 201a  Most ..." sheetId="2" r:id="rId2"/>
    <sheet name="SKB4D402 - SO 201b  Římso..." sheetId="3" r:id="rId3"/>
    <sheet name="SKB4D404 - Veřelné osvětlení" sheetId="4" r:id="rId4"/>
    <sheet name="SKB4D405 - VO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'SKB4D401 - SO 201a  Most ...'!$C$91:$K$944</definedName>
    <definedName name="_xlnm.Print_Area" localSheetId="1">'SKB4D401 - SO 201a  Most ...'!$C$4:$J$39,'SKB4D401 - SO 201a  Most ...'!$C$45:$J$73,'SKB4D401 - SO 201a  Most ...'!$C$79:$K$944</definedName>
    <definedName name="_xlnm.Print_Titles" localSheetId="1">'SKB4D401 - SO 201a  Most ...'!$91:$91</definedName>
    <definedName name="_xlnm._FilterDatabase" localSheetId="2" hidden="1">'SKB4D402 - SO 201b  Římso...'!$C$87:$K$156</definedName>
    <definedName name="_xlnm.Print_Area" localSheetId="2">'SKB4D402 - SO 201b  Římso...'!$C$4:$J$39,'SKB4D402 - SO 201b  Římso...'!$C$45:$J$69,'SKB4D402 - SO 201b  Římso...'!$C$75:$K$156</definedName>
    <definedName name="_xlnm.Print_Titles" localSheetId="2">'SKB4D402 - SO 201b  Římso...'!$87:$87</definedName>
    <definedName name="_xlnm._FilterDatabase" localSheetId="3" hidden="1">'SKB4D404 - Veřelné osvětlení'!$C$84:$K$188</definedName>
    <definedName name="_xlnm.Print_Area" localSheetId="3">'SKB4D404 - Veřelné osvětlení'!$C$4:$J$39,'SKB4D404 - Veřelné osvětlení'!$C$45:$J$66,'SKB4D404 - Veřelné osvětlení'!$C$72:$K$188</definedName>
    <definedName name="_xlnm.Print_Titles" localSheetId="3">'SKB4D404 - Veřelné osvětlení'!$84:$84</definedName>
    <definedName name="_xlnm._FilterDatabase" localSheetId="4" hidden="1">'SKB4D405 - VON'!$C$87:$K$138</definedName>
    <definedName name="_xlnm.Print_Area" localSheetId="4">'SKB4D405 - VON'!$C$4:$J$39,'SKB4D405 - VON'!$C$45:$J$69,'SKB4D405 - VON'!$C$75:$K$138</definedName>
    <definedName name="_xlnm.Print_Titles" localSheetId="4">'SKB4D405 - VON'!$87:$87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3"/>
  <c r="BH93"/>
  <c r="BG93"/>
  <c r="BF93"/>
  <c r="T93"/>
  <c r="T92"/>
  <c r="R93"/>
  <c r="R92"/>
  <c r="P93"/>
  <c r="P92"/>
  <c r="BI91"/>
  <c r="BH91"/>
  <c r="BG91"/>
  <c r="BF91"/>
  <c r="T91"/>
  <c r="T90"/>
  <c r="T89"/>
  <c r="R91"/>
  <c r="R90"/>
  <c r="R89"/>
  <c r="P91"/>
  <c r="P90"/>
  <c r="P89"/>
  <c r="J85"/>
  <c r="J84"/>
  <c r="F82"/>
  <c r="E80"/>
  <c r="J55"/>
  <c r="J54"/>
  <c r="F52"/>
  <c r="E50"/>
  <c r="J18"/>
  <c r="E18"/>
  <c r="F85"/>
  <c r="J17"/>
  <c r="J15"/>
  <c r="E15"/>
  <c r="F84"/>
  <c r="J14"/>
  <c r="J12"/>
  <c r="J82"/>
  <c r="E7"/>
  <c r="E48"/>
  <c i="4" r="J37"/>
  <c r="J36"/>
  <c i="1" r="AY57"/>
  <c i="4" r="J35"/>
  <c i="1" r="AX57"/>
  <c i="4"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79"/>
  <c r="E77"/>
  <c r="J55"/>
  <c r="J54"/>
  <c r="F52"/>
  <c r="E50"/>
  <c r="J18"/>
  <c r="E18"/>
  <c r="F82"/>
  <c r="J17"/>
  <c r="J15"/>
  <c r="E15"/>
  <c r="F81"/>
  <c r="J14"/>
  <c r="J12"/>
  <c r="J52"/>
  <c r="E7"/>
  <c r="E75"/>
  <c i="3" r="J37"/>
  <c r="J36"/>
  <c i="1" r="AY56"/>
  <c i="3" r="J35"/>
  <c i="1" r="AX56"/>
  <c i="3"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J85"/>
  <c r="J84"/>
  <c r="F82"/>
  <c r="E80"/>
  <c r="J55"/>
  <c r="J54"/>
  <c r="F52"/>
  <c r="E50"/>
  <c r="J18"/>
  <c r="E18"/>
  <c r="F85"/>
  <c r="J17"/>
  <c r="J15"/>
  <c r="E15"/>
  <c r="F84"/>
  <c r="J14"/>
  <c r="J12"/>
  <c r="J52"/>
  <c r="E7"/>
  <c r="E78"/>
  <c i="2" r="J37"/>
  <c r="J36"/>
  <c i="1" r="AY55"/>
  <c i="2" r="J35"/>
  <c i="1" r="AX55"/>
  <c i="2" r="BI943"/>
  <c r="BH943"/>
  <c r="BG943"/>
  <c r="BF943"/>
  <c r="T943"/>
  <c r="R943"/>
  <c r="P943"/>
  <c r="BI939"/>
  <c r="BH939"/>
  <c r="BG939"/>
  <c r="BF939"/>
  <c r="T939"/>
  <c r="R939"/>
  <c r="P939"/>
  <c r="BI937"/>
  <c r="BH937"/>
  <c r="BG937"/>
  <c r="BF937"/>
  <c r="T937"/>
  <c r="R937"/>
  <c r="P937"/>
  <c r="BI932"/>
  <c r="BH932"/>
  <c r="BG932"/>
  <c r="BF932"/>
  <c r="T932"/>
  <c r="R932"/>
  <c r="P932"/>
  <c r="BI930"/>
  <c r="BH930"/>
  <c r="BG930"/>
  <c r="BF930"/>
  <c r="T930"/>
  <c r="R930"/>
  <c r="P930"/>
  <c r="BI925"/>
  <c r="BH925"/>
  <c r="BG925"/>
  <c r="BF925"/>
  <c r="T925"/>
  <c r="R925"/>
  <c r="P925"/>
  <c r="BI920"/>
  <c r="BH920"/>
  <c r="BG920"/>
  <c r="BF920"/>
  <c r="T920"/>
  <c r="R920"/>
  <c r="P920"/>
  <c r="BI916"/>
  <c r="BH916"/>
  <c r="BG916"/>
  <c r="BF916"/>
  <c r="T916"/>
  <c r="T915"/>
  <c r="R916"/>
  <c r="R915"/>
  <c r="P916"/>
  <c r="P915"/>
  <c r="BI910"/>
  <c r="BH910"/>
  <c r="BG910"/>
  <c r="BF910"/>
  <c r="T910"/>
  <c r="R910"/>
  <c r="P910"/>
  <c r="BI905"/>
  <c r="BH905"/>
  <c r="BG905"/>
  <c r="BF905"/>
  <c r="T905"/>
  <c r="R905"/>
  <c r="P905"/>
  <c r="BI901"/>
  <c r="BH901"/>
  <c r="BG901"/>
  <c r="BF901"/>
  <c r="T901"/>
  <c r="R901"/>
  <c r="P901"/>
  <c r="BI897"/>
  <c r="BH897"/>
  <c r="BG897"/>
  <c r="BF897"/>
  <c r="T897"/>
  <c r="R897"/>
  <c r="P897"/>
  <c r="BI892"/>
  <c r="BH892"/>
  <c r="BG892"/>
  <c r="BF892"/>
  <c r="T892"/>
  <c r="R892"/>
  <c r="P892"/>
  <c r="BI887"/>
  <c r="BH887"/>
  <c r="BG887"/>
  <c r="BF887"/>
  <c r="T887"/>
  <c r="R887"/>
  <c r="P887"/>
  <c r="BI882"/>
  <c r="BH882"/>
  <c r="BG882"/>
  <c r="BF882"/>
  <c r="T882"/>
  <c r="R882"/>
  <c r="P882"/>
  <c r="BI877"/>
  <c r="BH877"/>
  <c r="BG877"/>
  <c r="BF877"/>
  <c r="T877"/>
  <c r="R877"/>
  <c r="P877"/>
  <c r="BI873"/>
  <c r="BH873"/>
  <c r="BG873"/>
  <c r="BF873"/>
  <c r="T873"/>
  <c r="R873"/>
  <c r="P873"/>
  <c r="BI866"/>
  <c r="BH866"/>
  <c r="BG866"/>
  <c r="BF866"/>
  <c r="T866"/>
  <c r="R866"/>
  <c r="P866"/>
  <c r="BI862"/>
  <c r="BH862"/>
  <c r="BG862"/>
  <c r="BF862"/>
  <c r="T862"/>
  <c r="R862"/>
  <c r="P862"/>
  <c r="BI858"/>
  <c r="BH858"/>
  <c r="BG858"/>
  <c r="BF858"/>
  <c r="T858"/>
  <c r="R858"/>
  <c r="P858"/>
  <c r="BI853"/>
  <c r="BH853"/>
  <c r="BG853"/>
  <c r="BF853"/>
  <c r="T853"/>
  <c r="R853"/>
  <c r="P853"/>
  <c r="BI848"/>
  <c r="BH848"/>
  <c r="BG848"/>
  <c r="BF848"/>
  <c r="T848"/>
  <c r="R848"/>
  <c r="P848"/>
  <c r="BI841"/>
  <c r="BH841"/>
  <c r="BG841"/>
  <c r="BF841"/>
  <c r="T841"/>
  <c r="R841"/>
  <c r="P841"/>
  <c r="BI836"/>
  <c r="BH836"/>
  <c r="BG836"/>
  <c r="BF836"/>
  <c r="T836"/>
  <c r="R836"/>
  <c r="P836"/>
  <c r="BI832"/>
  <c r="BH832"/>
  <c r="BG832"/>
  <c r="BF832"/>
  <c r="T832"/>
  <c r="R832"/>
  <c r="P832"/>
  <c r="BI828"/>
  <c r="BH828"/>
  <c r="BG828"/>
  <c r="BF828"/>
  <c r="T828"/>
  <c r="R828"/>
  <c r="P828"/>
  <c r="BI821"/>
  <c r="BH821"/>
  <c r="BG821"/>
  <c r="BF821"/>
  <c r="T821"/>
  <c r="R821"/>
  <c r="P821"/>
  <c r="BI817"/>
  <c r="BH817"/>
  <c r="BG817"/>
  <c r="BF817"/>
  <c r="T817"/>
  <c r="R817"/>
  <c r="P817"/>
  <c r="BI812"/>
  <c r="BH812"/>
  <c r="BG812"/>
  <c r="BF812"/>
  <c r="T812"/>
  <c r="R812"/>
  <c r="P812"/>
  <c r="BI803"/>
  <c r="BH803"/>
  <c r="BG803"/>
  <c r="BF803"/>
  <c r="T803"/>
  <c r="R803"/>
  <c r="P803"/>
  <c r="BI799"/>
  <c r="BH799"/>
  <c r="BG799"/>
  <c r="BF799"/>
  <c r="T799"/>
  <c r="R799"/>
  <c r="P799"/>
  <c r="BI795"/>
  <c r="BH795"/>
  <c r="BG795"/>
  <c r="BF795"/>
  <c r="T795"/>
  <c r="R795"/>
  <c r="P795"/>
  <c r="BI790"/>
  <c r="BH790"/>
  <c r="BG790"/>
  <c r="BF790"/>
  <c r="T790"/>
  <c r="R790"/>
  <c r="P790"/>
  <c r="BI781"/>
  <c r="BH781"/>
  <c r="BG781"/>
  <c r="BF781"/>
  <c r="T781"/>
  <c r="R781"/>
  <c r="P781"/>
  <c r="BI773"/>
  <c r="BH773"/>
  <c r="BG773"/>
  <c r="BF773"/>
  <c r="T773"/>
  <c r="R773"/>
  <c r="P773"/>
  <c r="BI765"/>
  <c r="BH765"/>
  <c r="BG765"/>
  <c r="BF765"/>
  <c r="T765"/>
  <c r="R765"/>
  <c r="P765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2"/>
  <c r="BH752"/>
  <c r="BG752"/>
  <c r="BF752"/>
  <c r="T752"/>
  <c r="R752"/>
  <c r="P752"/>
  <c r="BI748"/>
  <c r="BH748"/>
  <c r="BG748"/>
  <c r="BF748"/>
  <c r="T748"/>
  <c r="R748"/>
  <c r="P748"/>
  <c r="BI744"/>
  <c r="BH744"/>
  <c r="BG744"/>
  <c r="BF744"/>
  <c r="T744"/>
  <c r="R744"/>
  <c r="P744"/>
  <c r="BI742"/>
  <c r="BH742"/>
  <c r="BG742"/>
  <c r="BF742"/>
  <c r="T742"/>
  <c r="R742"/>
  <c r="P742"/>
  <c r="BI738"/>
  <c r="BH738"/>
  <c r="BG738"/>
  <c r="BF738"/>
  <c r="T738"/>
  <c r="R738"/>
  <c r="P738"/>
  <c r="BI736"/>
  <c r="BH736"/>
  <c r="BG736"/>
  <c r="BF736"/>
  <c r="T736"/>
  <c r="R736"/>
  <c r="P736"/>
  <c r="BI731"/>
  <c r="BH731"/>
  <c r="BG731"/>
  <c r="BF731"/>
  <c r="T731"/>
  <c r="R731"/>
  <c r="P731"/>
  <c r="BI730"/>
  <c r="BH730"/>
  <c r="BG730"/>
  <c r="BF730"/>
  <c r="T730"/>
  <c r="R730"/>
  <c r="P730"/>
  <c r="BI725"/>
  <c r="BH725"/>
  <c r="BG725"/>
  <c r="BF725"/>
  <c r="T725"/>
  <c r="R725"/>
  <c r="P725"/>
  <c r="BI720"/>
  <c r="BH720"/>
  <c r="BG720"/>
  <c r="BF720"/>
  <c r="T720"/>
  <c r="R720"/>
  <c r="P720"/>
  <c r="BI712"/>
  <c r="BH712"/>
  <c r="BG712"/>
  <c r="BF712"/>
  <c r="T712"/>
  <c r="R712"/>
  <c r="P712"/>
  <c r="BI708"/>
  <c r="BH708"/>
  <c r="BG708"/>
  <c r="BF708"/>
  <c r="T708"/>
  <c r="R708"/>
  <c r="P708"/>
  <c r="BI696"/>
  <c r="BH696"/>
  <c r="BG696"/>
  <c r="BF696"/>
  <c r="T696"/>
  <c r="R696"/>
  <c r="P696"/>
  <c r="BI692"/>
  <c r="BH692"/>
  <c r="BG692"/>
  <c r="BF692"/>
  <c r="T692"/>
  <c r="R692"/>
  <c r="P692"/>
  <c r="BI690"/>
  <c r="BH690"/>
  <c r="BG690"/>
  <c r="BF690"/>
  <c r="T690"/>
  <c r="R690"/>
  <c r="P690"/>
  <c r="BI685"/>
  <c r="BH685"/>
  <c r="BG685"/>
  <c r="BF685"/>
  <c r="T685"/>
  <c r="R685"/>
  <c r="P685"/>
  <c r="BI684"/>
  <c r="BH684"/>
  <c r="BG684"/>
  <c r="BF684"/>
  <c r="T684"/>
  <c r="R684"/>
  <c r="P684"/>
  <c r="BI680"/>
  <c r="BH680"/>
  <c r="BG680"/>
  <c r="BF680"/>
  <c r="T680"/>
  <c r="R680"/>
  <c r="P680"/>
  <c r="BI678"/>
  <c r="BH678"/>
  <c r="BG678"/>
  <c r="BF678"/>
  <c r="T678"/>
  <c r="R678"/>
  <c r="P678"/>
  <c r="BI673"/>
  <c r="BH673"/>
  <c r="BG673"/>
  <c r="BF673"/>
  <c r="T673"/>
  <c r="R673"/>
  <c r="P673"/>
  <c r="BI669"/>
  <c r="BH669"/>
  <c r="BG669"/>
  <c r="BF669"/>
  <c r="T669"/>
  <c r="R669"/>
  <c r="P669"/>
  <c r="BI664"/>
  <c r="BH664"/>
  <c r="BG664"/>
  <c r="BF664"/>
  <c r="T664"/>
  <c r="R664"/>
  <c r="P664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1"/>
  <c r="BH651"/>
  <c r="BG651"/>
  <c r="BF651"/>
  <c r="T651"/>
  <c r="R651"/>
  <c r="P651"/>
  <c r="BI647"/>
  <c r="BH647"/>
  <c r="BG647"/>
  <c r="BF647"/>
  <c r="T647"/>
  <c r="R647"/>
  <c r="P647"/>
  <c r="BI643"/>
  <c r="BH643"/>
  <c r="BG643"/>
  <c r="BF643"/>
  <c r="T643"/>
  <c r="R643"/>
  <c r="P643"/>
  <c r="BI638"/>
  <c r="BH638"/>
  <c r="BG638"/>
  <c r="BF638"/>
  <c r="T638"/>
  <c r="R638"/>
  <c r="P638"/>
  <c r="BI637"/>
  <c r="BH637"/>
  <c r="BG637"/>
  <c r="BF637"/>
  <c r="T637"/>
  <c r="R637"/>
  <c r="P637"/>
  <c r="BI632"/>
  <c r="BH632"/>
  <c r="BG632"/>
  <c r="BF632"/>
  <c r="T632"/>
  <c r="R632"/>
  <c r="P632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2"/>
  <c r="BH612"/>
  <c r="BG612"/>
  <c r="BF612"/>
  <c r="T612"/>
  <c r="R612"/>
  <c r="P612"/>
  <c r="BI611"/>
  <c r="BH611"/>
  <c r="BG611"/>
  <c r="BF611"/>
  <c r="T611"/>
  <c r="R611"/>
  <c r="P611"/>
  <c r="BI607"/>
  <c r="BH607"/>
  <c r="BG607"/>
  <c r="BF607"/>
  <c r="T607"/>
  <c r="R607"/>
  <c r="P607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4"/>
  <c r="BH594"/>
  <c r="BG594"/>
  <c r="BF594"/>
  <c r="T594"/>
  <c r="R594"/>
  <c r="P594"/>
  <c r="BI589"/>
  <c r="BH589"/>
  <c r="BG589"/>
  <c r="BF589"/>
  <c r="T589"/>
  <c r="R589"/>
  <c r="P589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4"/>
  <c r="BH564"/>
  <c r="BG564"/>
  <c r="BF564"/>
  <c r="T564"/>
  <c r="R564"/>
  <c r="P564"/>
  <c r="BI562"/>
  <c r="BH562"/>
  <c r="BG562"/>
  <c r="BF562"/>
  <c r="T562"/>
  <c r="R562"/>
  <c r="P562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2"/>
  <c r="BH542"/>
  <c r="BG542"/>
  <c r="BF542"/>
  <c r="T542"/>
  <c r="R542"/>
  <c r="P542"/>
  <c r="BI538"/>
  <c r="BH538"/>
  <c r="BG538"/>
  <c r="BF538"/>
  <c r="T538"/>
  <c r="R538"/>
  <c r="P538"/>
  <c r="BI533"/>
  <c r="BH533"/>
  <c r="BG533"/>
  <c r="BF533"/>
  <c r="T533"/>
  <c r="R533"/>
  <c r="P533"/>
  <c r="BI528"/>
  <c r="BH528"/>
  <c r="BG528"/>
  <c r="BF528"/>
  <c r="T528"/>
  <c r="R528"/>
  <c r="P528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07"/>
  <c r="BH507"/>
  <c r="BG507"/>
  <c r="BF507"/>
  <c r="T507"/>
  <c r="R507"/>
  <c r="P507"/>
  <c r="BI501"/>
  <c r="BH501"/>
  <c r="BG501"/>
  <c r="BF501"/>
  <c r="T501"/>
  <c r="R501"/>
  <c r="P501"/>
  <c r="BI496"/>
  <c r="BH496"/>
  <c r="BG496"/>
  <c r="BF496"/>
  <c r="T496"/>
  <c r="R496"/>
  <c r="P496"/>
  <c r="BI489"/>
  <c r="BH489"/>
  <c r="BG489"/>
  <c r="BF489"/>
  <c r="T489"/>
  <c r="R489"/>
  <c r="P489"/>
  <c r="BI484"/>
  <c r="BH484"/>
  <c r="BG484"/>
  <c r="BF484"/>
  <c r="T484"/>
  <c r="R484"/>
  <c r="P484"/>
  <c r="BI480"/>
  <c r="BH480"/>
  <c r="BG480"/>
  <c r="BF480"/>
  <c r="T480"/>
  <c r="R480"/>
  <c r="P480"/>
  <c r="BI473"/>
  <c r="BH473"/>
  <c r="BG473"/>
  <c r="BF473"/>
  <c r="T473"/>
  <c r="R473"/>
  <c r="P473"/>
  <c r="BI463"/>
  <c r="BH463"/>
  <c r="BG463"/>
  <c r="BF463"/>
  <c r="T463"/>
  <c r="R463"/>
  <c r="P463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28"/>
  <c r="BH428"/>
  <c r="BG428"/>
  <c r="BF428"/>
  <c r="T428"/>
  <c r="R428"/>
  <c r="P428"/>
  <c r="BI423"/>
  <c r="BH423"/>
  <c r="BG423"/>
  <c r="BF423"/>
  <c r="T423"/>
  <c r="R423"/>
  <c r="P423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9"/>
  <c r="BH349"/>
  <c r="BG349"/>
  <c r="BF349"/>
  <c r="T349"/>
  <c r="R349"/>
  <c r="P349"/>
  <c r="BI344"/>
  <c r="BH344"/>
  <c r="BG344"/>
  <c r="BF344"/>
  <c r="T344"/>
  <c r="R344"/>
  <c r="P344"/>
  <c r="BI342"/>
  <c r="BH342"/>
  <c r="BG342"/>
  <c r="BF342"/>
  <c r="T342"/>
  <c r="R342"/>
  <c r="P342"/>
  <c r="BI337"/>
  <c r="BH337"/>
  <c r="BG337"/>
  <c r="BF337"/>
  <c r="T337"/>
  <c r="R337"/>
  <c r="P337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1"/>
  <c r="BH311"/>
  <c r="BG311"/>
  <c r="BF311"/>
  <c r="T311"/>
  <c r="R311"/>
  <c r="P311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6"/>
  <c r="E84"/>
  <c r="J55"/>
  <c r="J54"/>
  <c r="F52"/>
  <c r="E50"/>
  <c r="J18"/>
  <c r="E18"/>
  <c r="F89"/>
  <c r="J17"/>
  <c r="J15"/>
  <c r="E15"/>
  <c r="F88"/>
  <c r="J14"/>
  <c r="J12"/>
  <c r="J52"/>
  <c r="E7"/>
  <c r="E82"/>
  <c i="1" r="L50"/>
  <c r="AM50"/>
  <c r="AM49"/>
  <c r="L49"/>
  <c r="AM47"/>
  <c r="L47"/>
  <c r="L45"/>
  <c r="L44"/>
  <c i="2" r="BK943"/>
  <c r="BK937"/>
  <c r="J930"/>
  <c r="BK905"/>
  <c r="J877"/>
  <c r="J858"/>
  <c r="BK836"/>
  <c r="BK817"/>
  <c r="BK795"/>
  <c r="BK765"/>
  <c r="BK752"/>
  <c r="BK738"/>
  <c r="J725"/>
  <c r="BK696"/>
  <c r="BK684"/>
  <c r="BK659"/>
  <c r="BK655"/>
  <c r="J651"/>
  <c r="J637"/>
  <c r="BK624"/>
  <c r="J616"/>
  <c r="BK601"/>
  <c r="BK584"/>
  <c r="BK570"/>
  <c r="J552"/>
  <c r="J533"/>
  <c r="J496"/>
  <c r="BK473"/>
  <c r="BK448"/>
  <c r="J428"/>
  <c r="BK403"/>
  <c r="J384"/>
  <c r="J366"/>
  <c r="J351"/>
  <c r="BK337"/>
  <c r="J325"/>
  <c r="J309"/>
  <c r="BK301"/>
  <c r="J284"/>
  <c r="J270"/>
  <c r="BK252"/>
  <c r="J230"/>
  <c r="J216"/>
  <c r="BK202"/>
  <c r="BK182"/>
  <c r="J164"/>
  <c r="BK142"/>
  <c r="BK122"/>
  <c r="BK111"/>
  <c r="J100"/>
  <c r="BK916"/>
  <c r="J901"/>
  <c r="BK877"/>
  <c r="BK858"/>
  <c r="J836"/>
  <c r="J817"/>
  <c r="J795"/>
  <c r="J765"/>
  <c r="J752"/>
  <c r="J731"/>
  <c r="J712"/>
  <c r="J690"/>
  <c r="BK680"/>
  <c r="BK664"/>
  <c r="J656"/>
  <c r="BK638"/>
  <c r="J625"/>
  <c r="J617"/>
  <c r="BK611"/>
  <c r="J599"/>
  <c r="J580"/>
  <c r="BK564"/>
  <c r="J547"/>
  <c r="BK533"/>
  <c r="BK513"/>
  <c r="BK501"/>
  <c r="J484"/>
  <c r="J458"/>
  <c r="BK441"/>
  <c r="J418"/>
  <c r="J403"/>
  <c r="BK384"/>
  <c r="J374"/>
  <c r="BK366"/>
  <c r="BK351"/>
  <c r="J336"/>
  <c r="BK311"/>
  <c r="J296"/>
  <c r="J289"/>
  <c r="BK276"/>
  <c r="BK256"/>
  <c r="BK226"/>
  <c r="BK214"/>
  <c r="J197"/>
  <c r="J178"/>
  <c r="J149"/>
  <c r="BK137"/>
  <c r="BK117"/>
  <c r="J113"/>
  <c r="BK105"/>
  <c i="3" r="BK152"/>
  <c r="BK142"/>
  <c r="J134"/>
  <c r="J126"/>
  <c r="J114"/>
  <c r="J104"/>
  <c r="BK91"/>
  <c r="BK147"/>
  <c r="J130"/>
  <c r="J107"/>
  <c r="J96"/>
  <c i="4" r="BK185"/>
  <c r="BK180"/>
  <c r="J170"/>
  <c r="J165"/>
  <c r="BK155"/>
  <c r="BK143"/>
  <c r="J136"/>
  <c r="J128"/>
  <c r="BK119"/>
  <c r="J114"/>
  <c r="J107"/>
  <c r="BK97"/>
  <c r="BK90"/>
  <c r="BK188"/>
  <c r="J182"/>
  <c r="J174"/>
  <c r="BK168"/>
  <c r="BK159"/>
  <c r="BK149"/>
  <c r="BK136"/>
  <c r="BK128"/>
  <c r="BK123"/>
  <c r="J117"/>
  <c r="J111"/>
  <c r="J103"/>
  <c r="BK94"/>
  <c i="5" r="J138"/>
  <c r="BK131"/>
  <c r="BK124"/>
  <c r="BK116"/>
  <c r="J112"/>
  <c r="BK103"/>
  <c r="J131"/>
  <c r="J124"/>
  <c r="J116"/>
  <c r="J110"/>
  <c r="J103"/>
  <c i="2" r="J943"/>
  <c r="J937"/>
  <c r="J932"/>
  <c r="BK930"/>
  <c r="J925"/>
  <c r="BK901"/>
  <c r="J873"/>
  <c r="BK853"/>
  <c r="J832"/>
  <c r="BK812"/>
  <c r="J790"/>
  <c r="BK763"/>
  <c r="J748"/>
  <c r="BK736"/>
  <c r="J720"/>
  <c r="BK692"/>
  <c r="J680"/>
  <c r="J664"/>
  <c r="BK656"/>
  <c r="J647"/>
  <c r="BK632"/>
  <c r="J619"/>
  <c r="J611"/>
  <c r="BK599"/>
  <c r="BK580"/>
  <c r="J564"/>
  <c r="BK547"/>
  <c r="BK528"/>
  <c r="BK489"/>
  <c r="BK463"/>
  <c r="BK443"/>
  <c r="BK423"/>
  <c r="J408"/>
  <c r="BK388"/>
  <c r="J370"/>
  <c r="BK356"/>
  <c r="BK342"/>
  <c r="J326"/>
  <c r="J311"/>
  <c r="BK296"/>
  <c r="BK283"/>
  <c r="J265"/>
  <c r="J248"/>
  <c r="J226"/>
  <c r="J214"/>
  <c r="BK197"/>
  <c r="BK178"/>
  <c r="J159"/>
  <c r="J137"/>
  <c r="BK127"/>
  <c r="BK109"/>
  <c r="J105"/>
  <c r="BK920"/>
  <c r="J905"/>
  <c r="J887"/>
  <c r="BK873"/>
  <c r="J853"/>
  <c r="BK832"/>
  <c r="J812"/>
  <c r="BK790"/>
  <c r="J763"/>
  <c r="BK748"/>
  <c r="J736"/>
  <c r="BK720"/>
  <c r="J692"/>
  <c r="BK678"/>
  <c r="J659"/>
  <c r="J655"/>
  <c r="BK637"/>
  <c r="J624"/>
  <c r="BK616"/>
  <c r="J607"/>
  <c r="J594"/>
  <c r="J584"/>
  <c r="J570"/>
  <c r="BK552"/>
  <c r="J528"/>
  <c r="J513"/>
  <c r="J501"/>
  <c r="BK480"/>
  <c r="J453"/>
  <c r="J436"/>
  <c r="J414"/>
  <c r="J398"/>
  <c r="BK379"/>
  <c r="BK370"/>
  <c r="J356"/>
  <c r="J344"/>
  <c r="J331"/>
  <c r="BK316"/>
  <c r="J301"/>
  <c r="BK284"/>
  <c r="BK270"/>
  <c r="J252"/>
  <c r="BK230"/>
  <c r="BK216"/>
  <c r="J202"/>
  <c r="J182"/>
  <c r="BK164"/>
  <c r="BK147"/>
  <c r="J133"/>
  <c r="BK115"/>
  <c r="BK107"/>
  <c i="1" r="AS54"/>
  <c i="3" r="BK117"/>
  <c r="BK104"/>
  <c r="J91"/>
  <c i="4" r="BK184"/>
  <c r="BK178"/>
  <c r="BK169"/>
  <c r="J159"/>
  <c r="J153"/>
  <c r="J138"/>
  <c r="J130"/>
  <c r="BK124"/>
  <c r="BK118"/>
  <c r="BK112"/>
  <c r="BK105"/>
  <c r="J96"/>
  <c r="J88"/>
  <c r="J184"/>
  <c r="J178"/>
  <c r="J169"/>
  <c r="J161"/>
  <c r="BK153"/>
  <c r="BK138"/>
  <c r="BK130"/>
  <c r="J124"/>
  <c r="J118"/>
  <c r="J112"/>
  <c r="J105"/>
  <c r="BK96"/>
  <c r="BK88"/>
  <c i="5" r="J133"/>
  <c r="BK126"/>
  <c r="J118"/>
  <c r="BK110"/>
  <c r="J104"/>
  <c r="J91"/>
  <c r="J137"/>
  <c r="BK133"/>
  <c r="J126"/>
  <c r="BK118"/>
  <c r="BK112"/>
  <c r="BK104"/>
  <c r="BK91"/>
  <c i="2" r="BK939"/>
  <c r="BK932"/>
  <c r="J920"/>
  <c r="BK897"/>
  <c r="BK887"/>
  <c r="BK866"/>
  <c r="J848"/>
  <c r="BK828"/>
  <c r="J803"/>
  <c r="BK781"/>
  <c r="BK759"/>
  <c r="BK744"/>
  <c r="BK731"/>
  <c r="BK712"/>
  <c r="BK690"/>
  <c r="J678"/>
  <c r="BK669"/>
  <c r="BK657"/>
  <c r="J643"/>
  <c r="BK626"/>
  <c r="BK618"/>
  <c r="BK607"/>
  <c r="BK594"/>
  <c r="J575"/>
  <c r="J562"/>
  <c r="BK542"/>
  <c r="BK523"/>
  <c r="BK484"/>
  <c r="BK458"/>
  <c r="J441"/>
  <c r="BK418"/>
  <c r="J413"/>
  <c r="J393"/>
  <c r="BK374"/>
  <c r="J359"/>
  <c r="BK344"/>
  <c r="BK331"/>
  <c r="J316"/>
  <c r="J291"/>
  <c r="J278"/>
  <c r="BK261"/>
  <c r="BK244"/>
  <c r="BK222"/>
  <c r="BK212"/>
  <c r="J192"/>
  <c r="BK173"/>
  <c r="J154"/>
  <c r="BK133"/>
  <c r="J115"/>
  <c r="J107"/>
  <c r="BK925"/>
  <c r="BK910"/>
  <c r="J892"/>
  <c r="J866"/>
  <c r="BK848"/>
  <c r="J828"/>
  <c r="BK803"/>
  <c r="J781"/>
  <c r="J759"/>
  <c r="J744"/>
  <c r="J738"/>
  <c r="BK725"/>
  <c r="J696"/>
  <c r="J684"/>
  <c r="J673"/>
  <c r="BK658"/>
  <c r="BK647"/>
  <c r="J632"/>
  <c r="BK619"/>
  <c r="BK612"/>
  <c r="J606"/>
  <c r="J589"/>
  <c r="J572"/>
  <c r="J557"/>
  <c r="J542"/>
  <c r="J523"/>
  <c r="BK507"/>
  <c r="BK496"/>
  <c r="J473"/>
  <c r="J448"/>
  <c r="BK428"/>
  <c r="BK413"/>
  <c r="BK393"/>
  <c r="J371"/>
  <c r="BK359"/>
  <c r="J342"/>
  <c r="BK326"/>
  <c r="J320"/>
  <c r="BK304"/>
  <c r="J283"/>
  <c r="BK265"/>
  <c r="BK248"/>
  <c r="J239"/>
  <c r="BK218"/>
  <c r="J207"/>
  <c r="BK187"/>
  <c r="J169"/>
  <c r="BK159"/>
  <c r="J147"/>
  <c r="J127"/>
  <c r="J109"/>
  <c r="BK95"/>
  <c i="3" r="J147"/>
  <c r="J135"/>
  <c r="BK130"/>
  <c r="BK121"/>
  <c r="BK110"/>
  <c r="J100"/>
  <c r="J156"/>
  <c r="BK135"/>
  <c r="J121"/>
  <c r="BK114"/>
  <c r="J103"/>
  <c i="4" r="J188"/>
  <c r="BK182"/>
  <c r="BK174"/>
  <c r="J168"/>
  <c r="BK161"/>
  <c r="J149"/>
  <c r="J132"/>
  <c r="J125"/>
  <c r="J123"/>
  <c r="BK117"/>
  <c r="BK111"/>
  <c r="BK103"/>
  <c r="J94"/>
  <c r="J185"/>
  <c r="J180"/>
  <c r="BK170"/>
  <c r="BK165"/>
  <c r="J155"/>
  <c r="J143"/>
  <c r="BK132"/>
  <c r="BK125"/>
  <c r="J119"/>
  <c r="BK114"/>
  <c r="BK107"/>
  <c r="J97"/>
  <c r="J90"/>
  <c i="5" r="BK136"/>
  <c r="J129"/>
  <c r="BK120"/>
  <c r="BK114"/>
  <c r="J106"/>
  <c r="J93"/>
  <c r="BK129"/>
  <c r="J120"/>
  <c r="J114"/>
  <c r="BK106"/>
  <c r="BK93"/>
  <c i="2" r="J939"/>
  <c r="J910"/>
  <c r="BK892"/>
  <c r="J882"/>
  <c r="J862"/>
  <c r="BK841"/>
  <c r="J821"/>
  <c r="J799"/>
  <c r="J773"/>
  <c r="J754"/>
  <c r="J742"/>
  <c r="BK730"/>
  <c r="BK708"/>
  <c r="J685"/>
  <c r="BK673"/>
  <c r="J658"/>
  <c r="BK651"/>
  <c r="J638"/>
  <c r="BK625"/>
  <c r="BK617"/>
  <c r="BK606"/>
  <c r="BK589"/>
  <c r="BK572"/>
  <c r="BK557"/>
  <c r="J538"/>
  <c r="BK518"/>
  <c r="J480"/>
  <c r="BK453"/>
  <c r="BK436"/>
  <c r="BK414"/>
  <c r="BK398"/>
  <c r="J379"/>
  <c r="BK364"/>
  <c r="J349"/>
  <c r="BK336"/>
  <c r="BK320"/>
  <c r="J304"/>
  <c r="BK289"/>
  <c r="J276"/>
  <c r="J256"/>
  <c r="BK239"/>
  <c r="J218"/>
  <c r="BK207"/>
  <c r="J187"/>
  <c r="BK169"/>
  <c r="BK149"/>
  <c r="J117"/>
  <c r="BK113"/>
  <c r="J95"/>
  <c r="J916"/>
  <c r="J897"/>
  <c r="BK882"/>
  <c r="BK862"/>
  <c r="J841"/>
  <c r="BK821"/>
  <c r="BK799"/>
  <c r="BK773"/>
  <c r="BK754"/>
  <c r="BK742"/>
  <c r="J730"/>
  <c r="J708"/>
  <c r="BK685"/>
  <c r="J669"/>
  <c r="J657"/>
  <c r="BK643"/>
  <c r="J626"/>
  <c r="J618"/>
  <c r="J612"/>
  <c r="J601"/>
  <c r="BK575"/>
  <c r="BK562"/>
  <c r="BK538"/>
  <c r="J518"/>
  <c r="J507"/>
  <c r="J489"/>
  <c r="J463"/>
  <c r="J443"/>
  <c r="J423"/>
  <c r="BK408"/>
  <c r="J388"/>
  <c r="BK371"/>
  <c r="J364"/>
  <c r="BK349"/>
  <c r="J337"/>
  <c r="BK325"/>
  <c r="BK309"/>
  <c r="BK291"/>
  <c r="BK278"/>
  <c r="J261"/>
  <c r="J244"/>
  <c r="J222"/>
  <c r="J212"/>
  <c r="BK192"/>
  <c r="J173"/>
  <c r="BK154"/>
  <c r="J142"/>
  <c r="J122"/>
  <c r="J111"/>
  <c r="BK100"/>
  <c i="3" r="J117"/>
  <c r="BK107"/>
  <c r="BK103"/>
  <c r="BK96"/>
  <c r="BK156"/>
  <c r="J152"/>
  <c r="J142"/>
  <c r="BK134"/>
  <c r="BK126"/>
  <c r="J110"/>
  <c r="BK100"/>
  <c i="4" r="BK186"/>
  <c r="J181"/>
  <c r="BK172"/>
  <c r="BK167"/>
  <c r="J157"/>
  <c r="J145"/>
  <c r="BK134"/>
  <c r="J126"/>
  <c r="BK120"/>
  <c r="J116"/>
  <c r="J109"/>
  <c r="BK101"/>
  <c r="J92"/>
  <c r="J186"/>
  <c r="BK181"/>
  <c r="J172"/>
  <c r="J167"/>
  <c r="BK157"/>
  <c r="BK145"/>
  <c r="J134"/>
  <c r="BK126"/>
  <c r="J120"/>
  <c r="BK116"/>
  <c r="BK109"/>
  <c r="J101"/>
  <c r="BK92"/>
  <c i="5" r="BK137"/>
  <c r="J130"/>
  <c r="BK122"/>
  <c r="BK115"/>
  <c r="J108"/>
  <c r="BK102"/>
  <c r="BK138"/>
  <c r="J136"/>
  <c r="BK130"/>
  <c r="J122"/>
  <c r="J115"/>
  <c r="BK108"/>
  <c r="J102"/>
  <c i="2" l="1" r="BK94"/>
  <c r="J94"/>
  <c r="J61"/>
  <c r="T94"/>
  <c r="P303"/>
  <c r="T303"/>
  <c r="P365"/>
  <c r="T365"/>
  <c r="P417"/>
  <c r="R417"/>
  <c r="BK512"/>
  <c r="J512"/>
  <c r="J65"/>
  <c r="T512"/>
  <c r="P574"/>
  <c r="BK593"/>
  <c r="J593"/>
  <c r="J67"/>
  <c r="R593"/>
  <c r="BK631"/>
  <c r="J631"/>
  <c r="J68"/>
  <c r="T631"/>
  <c r="P811"/>
  <c r="R811"/>
  <c r="BK919"/>
  <c r="J919"/>
  <c r="J72"/>
  <c r="T919"/>
  <c r="T918"/>
  <c i="3" r="BK90"/>
  <c r="J90"/>
  <c r="J61"/>
  <c r="R90"/>
  <c r="BK102"/>
  <c r="J102"/>
  <c r="J62"/>
  <c r="T102"/>
  <c r="BK129"/>
  <c r="J129"/>
  <c r="J64"/>
  <c r="R129"/>
  <c r="BK141"/>
  <c r="J141"/>
  <c r="J66"/>
  <c r="T141"/>
  <c r="T140"/>
  <c r="P151"/>
  <c r="P150"/>
  <c r="T151"/>
  <c r="T150"/>
  <c i="4" r="BK87"/>
  <c r="J87"/>
  <c r="J61"/>
  <c r="T87"/>
  <c r="T86"/>
  <c r="P122"/>
  <c r="T122"/>
  <c r="P127"/>
  <c r="R127"/>
  <c r="BK183"/>
  <c r="J183"/>
  <c r="J65"/>
  <c r="T183"/>
  <c i="5" r="P101"/>
  <c r="T101"/>
  <c r="P123"/>
  <c r="P128"/>
  <c i="2" r="P94"/>
  <c r="R94"/>
  <c r="BK303"/>
  <c r="J303"/>
  <c r="J62"/>
  <c r="R303"/>
  <c r="BK365"/>
  <c r="J365"/>
  <c r="J63"/>
  <c r="R365"/>
  <c r="BK417"/>
  <c r="J417"/>
  <c r="J64"/>
  <c r="T417"/>
  <c r="P512"/>
  <c r="R512"/>
  <c r="BK574"/>
  <c r="J574"/>
  <c r="J66"/>
  <c r="R574"/>
  <c r="T574"/>
  <c r="P593"/>
  <c r="T593"/>
  <c r="P631"/>
  <c r="R631"/>
  <c r="BK811"/>
  <c r="J811"/>
  <c r="J69"/>
  <c r="T811"/>
  <c r="P919"/>
  <c r="P918"/>
  <c r="R919"/>
  <c r="R918"/>
  <c i="3" r="P90"/>
  <c r="T90"/>
  <c r="P102"/>
  <c r="R102"/>
  <c r="P129"/>
  <c r="T129"/>
  <c r="P141"/>
  <c r="P140"/>
  <c r="R141"/>
  <c r="R140"/>
  <c r="BK151"/>
  <c r="J151"/>
  <c r="J68"/>
  <c r="R151"/>
  <c r="R150"/>
  <c i="4" r="P87"/>
  <c r="P86"/>
  <c r="R87"/>
  <c r="R86"/>
  <c r="BK122"/>
  <c r="J122"/>
  <c r="J63"/>
  <c r="R122"/>
  <c r="R121"/>
  <c r="BK127"/>
  <c r="J127"/>
  <c r="J64"/>
  <c r="T127"/>
  <c r="P183"/>
  <c r="R183"/>
  <c i="5" r="BK101"/>
  <c r="J101"/>
  <c r="J64"/>
  <c r="R101"/>
  <c r="BK123"/>
  <c r="J123"/>
  <c r="J65"/>
  <c r="R123"/>
  <c r="T123"/>
  <c r="BK128"/>
  <c r="J128"/>
  <c r="J66"/>
  <c r="R128"/>
  <c r="T128"/>
  <c r="BK135"/>
  <c r="J135"/>
  <c r="J68"/>
  <c r="P135"/>
  <c r="R135"/>
  <c r="T135"/>
  <c i="2" r="BK915"/>
  <c r="J915"/>
  <c r="J70"/>
  <c i="5" r="BK92"/>
  <c r="J92"/>
  <c r="J62"/>
  <c i="3" r="BK125"/>
  <c r="J125"/>
  <c r="J63"/>
  <c i="5" r="BK90"/>
  <c r="J90"/>
  <c r="J61"/>
  <c r="BK132"/>
  <c r="J132"/>
  <c r="J67"/>
  <c r="F54"/>
  <c r="E78"/>
  <c r="BE93"/>
  <c r="BE103"/>
  <c r="BE104"/>
  <c r="BE106"/>
  <c r="BE110"/>
  <c r="BE116"/>
  <c r="BE120"/>
  <c r="BE133"/>
  <c r="BE137"/>
  <c r="J52"/>
  <c r="F55"/>
  <c r="BE91"/>
  <c r="BE102"/>
  <c r="BE108"/>
  <c r="BE112"/>
  <c r="BE114"/>
  <c r="BE115"/>
  <c r="BE118"/>
  <c r="BE122"/>
  <c r="BE124"/>
  <c r="BE126"/>
  <c r="BE129"/>
  <c r="BE130"/>
  <c r="BE131"/>
  <c r="BE136"/>
  <c r="BE138"/>
  <c i="4" r="E48"/>
  <c r="F54"/>
  <c r="J79"/>
  <c r="BE88"/>
  <c r="BE92"/>
  <c r="BE94"/>
  <c r="BE96"/>
  <c r="BE107"/>
  <c r="BE112"/>
  <c r="BE114"/>
  <c r="BE116"/>
  <c r="BE117"/>
  <c r="BE124"/>
  <c r="BE125"/>
  <c r="BE128"/>
  <c r="BE130"/>
  <c r="BE134"/>
  <c r="BE136"/>
  <c r="BE143"/>
  <c r="BE145"/>
  <c r="BE149"/>
  <c r="BE157"/>
  <c r="BE167"/>
  <c r="BE169"/>
  <c r="BE172"/>
  <c r="BE180"/>
  <c r="BE182"/>
  <c r="BE186"/>
  <c r="F55"/>
  <c r="BE90"/>
  <c r="BE97"/>
  <c r="BE101"/>
  <c r="BE103"/>
  <c r="BE105"/>
  <c r="BE109"/>
  <c r="BE111"/>
  <c r="BE118"/>
  <c r="BE119"/>
  <c r="BE120"/>
  <c r="BE123"/>
  <c r="BE126"/>
  <c r="BE132"/>
  <c r="BE138"/>
  <c r="BE153"/>
  <c r="BE155"/>
  <c r="BE159"/>
  <c r="BE161"/>
  <c r="BE165"/>
  <c r="BE168"/>
  <c r="BE170"/>
  <c r="BE174"/>
  <c r="BE178"/>
  <c r="BE181"/>
  <c r="BE184"/>
  <c r="BE185"/>
  <c r="BE188"/>
  <c i="3" r="F54"/>
  <c r="J82"/>
  <c r="BE96"/>
  <c r="BE100"/>
  <c r="BE103"/>
  <c r="BE110"/>
  <c r="BE114"/>
  <c r="BE121"/>
  <c r="BE126"/>
  <c r="BE134"/>
  <c r="E48"/>
  <c r="F55"/>
  <c r="BE91"/>
  <c r="BE104"/>
  <c r="BE107"/>
  <c r="BE117"/>
  <c r="BE130"/>
  <c r="BE135"/>
  <c r="BE142"/>
  <c r="BE147"/>
  <c r="BE152"/>
  <c r="BE156"/>
  <c i="2" r="E48"/>
  <c r="F54"/>
  <c r="F55"/>
  <c r="J86"/>
  <c r="BE95"/>
  <c r="BE100"/>
  <c r="BE111"/>
  <c r="BE113"/>
  <c r="BE115"/>
  <c r="BE122"/>
  <c r="BE137"/>
  <c r="BE147"/>
  <c r="BE149"/>
  <c r="BE154"/>
  <c r="BE159"/>
  <c r="BE182"/>
  <c r="BE187"/>
  <c r="BE197"/>
  <c r="BE212"/>
  <c r="BE214"/>
  <c r="BE218"/>
  <c r="BE222"/>
  <c r="BE226"/>
  <c r="BE239"/>
  <c r="BE252"/>
  <c r="BE261"/>
  <c r="BE265"/>
  <c r="BE270"/>
  <c r="BE276"/>
  <c r="BE283"/>
  <c r="BE284"/>
  <c r="BE289"/>
  <c r="BE304"/>
  <c r="BE311"/>
  <c r="BE316"/>
  <c r="BE320"/>
  <c r="BE325"/>
  <c r="BE331"/>
  <c r="BE344"/>
  <c r="BE349"/>
  <c r="BE351"/>
  <c r="BE356"/>
  <c r="BE366"/>
  <c r="BE379"/>
  <c r="BE388"/>
  <c r="BE403"/>
  <c r="BE423"/>
  <c r="BE436"/>
  <c r="BE463"/>
  <c r="BE473"/>
  <c r="BE489"/>
  <c r="BE501"/>
  <c r="BE507"/>
  <c r="BE513"/>
  <c r="BE528"/>
  <c r="BE533"/>
  <c r="BE542"/>
  <c r="BE547"/>
  <c r="BE562"/>
  <c r="BE570"/>
  <c r="BE580"/>
  <c r="BE599"/>
  <c r="BE607"/>
  <c r="BE612"/>
  <c r="BE618"/>
  <c r="BE637"/>
  <c r="BE638"/>
  <c r="BE643"/>
  <c r="BE659"/>
  <c r="BE664"/>
  <c r="BE669"/>
  <c r="BE678"/>
  <c r="BE685"/>
  <c r="BE692"/>
  <c r="BE712"/>
  <c r="BE720"/>
  <c r="BE736"/>
  <c r="BE738"/>
  <c r="BE742"/>
  <c r="BE752"/>
  <c r="BE773"/>
  <c r="BE795"/>
  <c r="BE799"/>
  <c r="BE803"/>
  <c r="BE817"/>
  <c r="BE832"/>
  <c r="BE841"/>
  <c r="BE853"/>
  <c r="BE873"/>
  <c r="BE892"/>
  <c r="BE901"/>
  <c r="BE905"/>
  <c r="BE920"/>
  <c r="BE105"/>
  <c r="BE107"/>
  <c r="BE109"/>
  <c r="BE117"/>
  <c r="BE127"/>
  <c r="BE133"/>
  <c r="BE142"/>
  <c r="BE164"/>
  <c r="BE169"/>
  <c r="BE173"/>
  <c r="BE178"/>
  <c r="BE192"/>
  <c r="BE202"/>
  <c r="BE207"/>
  <c r="BE216"/>
  <c r="BE230"/>
  <c r="BE244"/>
  <c r="BE248"/>
  <c r="BE256"/>
  <c r="BE278"/>
  <c r="BE291"/>
  <c r="BE296"/>
  <c r="BE301"/>
  <c r="BE309"/>
  <c r="BE326"/>
  <c r="BE336"/>
  <c r="BE337"/>
  <c r="BE342"/>
  <c r="BE359"/>
  <c r="BE364"/>
  <c r="BE370"/>
  <c r="BE371"/>
  <c r="BE374"/>
  <c r="BE384"/>
  <c r="BE393"/>
  <c r="BE398"/>
  <c r="BE408"/>
  <c r="BE413"/>
  <c r="BE414"/>
  <c r="BE418"/>
  <c r="BE428"/>
  <c r="BE441"/>
  <c r="BE443"/>
  <c r="BE448"/>
  <c r="BE453"/>
  <c r="BE458"/>
  <c r="BE480"/>
  <c r="BE484"/>
  <c r="BE496"/>
  <c r="BE518"/>
  <c r="BE523"/>
  <c r="BE538"/>
  <c r="BE552"/>
  <c r="BE557"/>
  <c r="BE564"/>
  <c r="BE572"/>
  <c r="BE575"/>
  <c r="BE584"/>
  <c r="BE589"/>
  <c r="BE594"/>
  <c r="BE601"/>
  <c r="BE606"/>
  <c r="BE611"/>
  <c r="BE616"/>
  <c r="BE617"/>
  <c r="BE619"/>
  <c r="BE624"/>
  <c r="BE625"/>
  <c r="BE626"/>
  <c r="BE632"/>
  <c r="BE647"/>
  <c r="BE651"/>
  <c r="BE655"/>
  <c r="BE656"/>
  <c r="BE657"/>
  <c r="BE658"/>
  <c r="BE673"/>
  <c r="BE680"/>
  <c r="BE684"/>
  <c r="BE690"/>
  <c r="BE696"/>
  <c r="BE708"/>
  <c r="BE725"/>
  <c r="BE730"/>
  <c r="BE731"/>
  <c r="BE744"/>
  <c r="BE748"/>
  <c r="BE754"/>
  <c r="BE759"/>
  <c r="BE763"/>
  <c r="BE765"/>
  <c r="BE781"/>
  <c r="BE790"/>
  <c r="BE812"/>
  <c r="BE821"/>
  <c r="BE828"/>
  <c r="BE836"/>
  <c r="BE848"/>
  <c r="BE858"/>
  <c r="BE862"/>
  <c r="BE866"/>
  <c r="BE877"/>
  <c r="BE882"/>
  <c r="BE887"/>
  <c r="BE897"/>
  <c r="BE910"/>
  <c r="BE916"/>
  <c r="BE925"/>
  <c r="BE930"/>
  <c r="BE932"/>
  <c r="BE937"/>
  <c r="BE939"/>
  <c r="BE943"/>
  <c r="F34"/>
  <c i="1" r="BA55"/>
  <c i="2" r="J34"/>
  <c i="1" r="AW55"/>
  <c i="2" r="F37"/>
  <c i="1" r="BD55"/>
  <c i="4" r="F34"/>
  <c i="1" r="BA57"/>
  <c i="4" r="F35"/>
  <c i="1" r="BB57"/>
  <c i="5" r="F34"/>
  <c i="1" r="BA58"/>
  <c i="5" r="F37"/>
  <c i="1" r="BD58"/>
  <c i="5" r="F36"/>
  <c i="1" r="BC58"/>
  <c i="2" r="F36"/>
  <c i="1" r="BC55"/>
  <c i="2" r="F35"/>
  <c i="1" r="BB55"/>
  <c i="3" r="J34"/>
  <c i="1" r="AW56"/>
  <c i="3" r="F37"/>
  <c i="1" r="BD56"/>
  <c i="3" r="F34"/>
  <c i="1" r="BA56"/>
  <c i="3" r="F35"/>
  <c i="1" r="BB56"/>
  <c i="3" r="F36"/>
  <c i="1" r="BC56"/>
  <c i="4" r="F37"/>
  <c i="1" r="BD57"/>
  <c i="4" r="J34"/>
  <c i="1" r="AW57"/>
  <c i="4" r="F36"/>
  <c i="1" r="BC57"/>
  <c i="5" r="J34"/>
  <c i="1" r="AW58"/>
  <c i="5" r="F35"/>
  <c i="1" r="BB58"/>
  <c i="5" l="1" r="R100"/>
  <c r="R88"/>
  <c i="4" r="R85"/>
  <c i="3" r="T89"/>
  <c r="T88"/>
  <c r="P89"/>
  <c r="P88"/>
  <c i="1" r="AU56"/>
  <c i="2" r="R93"/>
  <c r="R92"/>
  <c r="P93"/>
  <c r="P92"/>
  <c i="1" r="AU55"/>
  <c i="5" r="T100"/>
  <c r="T88"/>
  <c r="P100"/>
  <c r="P88"/>
  <c i="1" r="AU58"/>
  <c i="4" r="T121"/>
  <c r="P121"/>
  <c r="P85"/>
  <c i="1" r="AU57"/>
  <c i="4" r="T85"/>
  <c i="3" r="R89"/>
  <c r="R88"/>
  <c i="2" r="T93"/>
  <c r="T92"/>
  <c r="BK918"/>
  <c r="J918"/>
  <c r="J71"/>
  <c i="3" r="BK89"/>
  <c r="J89"/>
  <c r="J60"/>
  <c r="BK140"/>
  <c r="J140"/>
  <c r="J65"/>
  <c i="4" r="BK121"/>
  <c r="J121"/>
  <c r="J62"/>
  <c i="5" r="BK100"/>
  <c r="J100"/>
  <c r="J63"/>
  <c i="2" r="BK93"/>
  <c r="J93"/>
  <c r="J60"/>
  <c i="3" r="BK150"/>
  <c r="J150"/>
  <c r="J67"/>
  <c i="4" r="BK86"/>
  <c r="J86"/>
  <c r="J60"/>
  <c i="5" r="BK89"/>
  <c r="BK88"/>
  <c r="J88"/>
  <c r="J59"/>
  <c i="2" r="F33"/>
  <c i="1" r="AZ55"/>
  <c i="3" r="J33"/>
  <c i="1" r="AV56"/>
  <c r="AT56"/>
  <c i="4" r="F33"/>
  <c i="1" r="AZ57"/>
  <c i="5" r="F33"/>
  <c i="1" r="AZ58"/>
  <c r="BA54"/>
  <c r="W30"/>
  <c i="2" r="J33"/>
  <c i="1" r="AV55"/>
  <c r="AT55"/>
  <c i="3" r="F33"/>
  <c i="1" r="AZ56"/>
  <c i="4" r="J33"/>
  <c i="1" r="AV57"/>
  <c r="AT57"/>
  <c r="BB54"/>
  <c r="AX54"/>
  <c r="BC54"/>
  <c r="W32"/>
  <c i="5" r="J33"/>
  <c i="1" r="AV58"/>
  <c r="AT58"/>
  <c r="BD54"/>
  <c r="W33"/>
  <c i="3" l="1" r="BK88"/>
  <c r="J88"/>
  <c r="J59"/>
  <c i="5" r="J89"/>
  <c r="J60"/>
  <c i="2" r="BK92"/>
  <c r="J92"/>
  <c r="J59"/>
  <c i="4" r="BK85"/>
  <c r="J85"/>
  <c r="J59"/>
  <c i="1" r="AU54"/>
  <c r="W31"/>
  <c i="5" r="J30"/>
  <c i="1" r="AG58"/>
  <c r="AY54"/>
  <c r="AW54"/>
  <c r="AK30"/>
  <c r="AZ54"/>
  <c r="AV54"/>
  <c r="AK29"/>
  <c i="5" l="1" r="J39"/>
  <c i="1" r="AN58"/>
  <c i="4" r="J30"/>
  <c i="1" r="AG57"/>
  <c r="AT54"/>
  <c i="3" r="J30"/>
  <c i="1" r="AG56"/>
  <c i="2" r="J30"/>
  <c i="1" r="AG55"/>
  <c r="W29"/>
  <c i="4" l="1" r="J39"/>
  <c i="3" r="J39"/>
  <c i="2" r="J39"/>
  <c i="1" r="AN55"/>
  <c r="AN56"/>
  <c r="AN57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<sst xmlns="http://schemas.openxmlformats.org/spreadsheetml/2006/main">
  <si>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</si>
  <si>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</si>
  <si>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</si>
  <si>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</si>
  <si>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</si>
  <si>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{ed8d3838-32f7-4516-bfdd-7727e2457a89}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</si>
  <si>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</si>
  <si>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</si>
  <si>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</si>
  <si>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</si>
  <si>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</si>
  <si>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</si>
  <si>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</si>
  <si>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SKB4D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</si>
  <si>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</si>
  <si>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</si>
  <si>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Most KT 08 u hlavní pošty v Klatovech</t>
  </si>
  <si>
    <t>KSO:</t>
  </si>
  <si>
    <t>821</t>
  </si>
  <si>
    <t>CC-CZ:</t>
  </si>
  <si>
    <t>2</t>
  </si>
  <si>
    <t>Místo:</t>
  </si>
  <si>
    <t xml:space="preserve"> </t>
  </si>
  <si>
    <t>Datum:</t>
  </si>
  <si>
    <t>29. 2. 2024</t>
  </si>
  <si>
    <t>CZ-CPV:</t>
  </si>
  <si>
    <t>45000000-7</t>
  </si>
  <si>
    <t>CZ-CPA:</t>
  </si>
  <si>
    <t>42</t>
  </si>
  <si>
    <t>Zadavatel:</t>
  </si>
  <si>
    <t>IČ:</t>
  </si>
  <si>
    <t/>
  </si>
  <si>
    <t>DIČ:</t>
  </si>
  <si>
    <t>Uchazeč:</t>
  </si>
  <si>
    <t>Vyplň údaj</t>
  </si>
  <si>
    <t>Projektant:</t>
  </si>
  <si>
    <t>IČ13890450</t>
  </si>
  <si>
    <t>Projekční kancelář Ing.Škubalová</t>
  </si>
  <si>
    <t>DIČCZ5651090258</t>
  </si>
  <si>
    <t>True</t>
  </si>
  <si>
    <t>Zpracovatel:</t>
  </si>
  <si>
    <t>IČ11628626</t>
  </si>
  <si>
    <t>Straka</t>
  </si>
  <si>
    <t>DIČCZ5501101551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</si>
  <si>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</si>
  <si>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</si>
  <si>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</si>
  <si>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</si>
  <si>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</si>
  <si>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</si>
  <si>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</si>
  <si>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</si>
  <si>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</si>
  <si>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</si>
  <si>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</si>
  <si>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</si>
  <si>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</si>
  <si>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</si>
  <si>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</si>
  <si>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</si>
  <si>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</si>
  <si>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</si>
  <si>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</si>
  <si>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</si>
  <si>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</si>
  <si>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</si>
  <si>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</si>
  <si>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</si>
  <si>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</si>
  <si>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</si>
  <si>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</si>
  <si>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</si>
  <si>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</si>
  <si>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</si>
  <si>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</si>
  <si>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</si>
  <si>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</si>
  <si>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</si>
  <si>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</si>
  <si>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</si>
  <si>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</si>
  <si>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</si>
  <si>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</si>
  <si>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</si>
  <si>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</si>
  <si>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SKB4D401</t>
  </si>
  <si>
    <t xml:space="preserve">SO 201a  Most KT 08</t>
  </si>
  <si>
    <t>STA</t>
  </si>
  <si>
    <t>1</t>
  </si>
  <si>
    <t>{8d372eba-e347-4ae3-95d4-6218f4fb001a}</t>
  </si>
  <si>
    <t>SKB4D402</t>
  </si>
  <si>
    <t xml:space="preserve">SO 201b  Římsové prefabrikáty</t>
  </si>
  <si>
    <t>{9f7fdb8d-6ed9-4f9f-a9ac-ffa8ad8b85a4}</t>
  </si>
  <si>
    <t>SKB4D404</t>
  </si>
  <si>
    <t>Veřelné osvětlení</t>
  </si>
  <si>
    <t>{ccbfbc4c-15da-4729-9d3b-744d3924d16b}</t>
  </si>
  <si>
    <t>SKB4D405</t>
  </si>
  <si>
    <t>VON</t>
  </si>
  <si>
    <t>{87cf0e28-6bbb-46ee-b8e4-e53037270555}</t>
  </si>
  <si>
    <t>KRYCÍ LIST SOUPISU PRACÍ</t>
  </si>
  <si>
    <t>Objekt:</t>
  </si>
  <si>
    <t xml:space="preserve">SKB4D401 - SO 201a  Most KT 08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</si>
  <si>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</si>
  <si>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</si>
  <si>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</si>
  <si>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</si>
  <si>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</si>
  <si>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</si>
  <si>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</si>
  <si>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</si>
  <si>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</si>
  <si>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</si>
  <si>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</si>
  <si>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</si>
  <si>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</si>
  <si>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</si>
  <si>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</si>
  <si>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</si>
  <si>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</si>
  <si>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</si>
  <si>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</si>
  <si>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</si>
  <si>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</si>
  <si>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</si>
  <si>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</si>
  <si>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</si>
  <si>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</si>
  <si>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</si>
  <si>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</si>
  <si>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</si>
  <si>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</si>
  <si>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</si>
  <si>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</si>
  <si>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</si>
  <si>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</si>
  <si>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</si>
  <si>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</si>
  <si>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</si>
  <si>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</si>
  <si>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</si>
  <si>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01</t>
  </si>
  <si>
    <t>4</t>
  </si>
  <si>
    <t>-645168542</t>
  </si>
  <si>
    <t>Online PSC</t>
  </si>
  <si>
    <t>https://podminky.urs.cz/item/CS_URS_2024_01/111251101</t>
  </si>
  <si>
    <t>VV</t>
  </si>
  <si>
    <t>4*2*8</t>
  </si>
  <si>
    <t>dle výpisu hl.výměr</t>
  </si>
  <si>
    <t>Součet</t>
  </si>
  <si>
    <t>111301111</t>
  </si>
  <si>
    <t>Sejmutí drnu tl. do 150 mm, v jakékoliv ploše</t>
  </si>
  <si>
    <t>661171347</t>
  </si>
  <si>
    <t>https://podminky.urs.cz/item/CS_URS_2024_01/111301111</t>
  </si>
  <si>
    <t>30</t>
  </si>
  <si>
    <t>192</t>
  </si>
  <si>
    <t>112101102</t>
  </si>
  <si>
    <t>Odstranění stromů s odřezáním kmene a s odvětvením listnatých, průměru kmene přes 300 do 500 mm</t>
  </si>
  <si>
    <t>kus</t>
  </si>
  <si>
    <t>-1205747502</t>
  </si>
  <si>
    <t>https://podminky.urs.cz/item/CS_URS_2024_01/112101102</t>
  </si>
  <si>
    <t>193</t>
  </si>
  <si>
    <t>112101103</t>
  </si>
  <si>
    <t>Odstranění stromů s odřezáním kmene a s odvětvením listnatých, průměru kmene přes 500 do 700 mm</t>
  </si>
  <si>
    <t>687198022</t>
  </si>
  <si>
    <t>https://podminky.urs.cz/item/CS_URS_2024_01/112101103</t>
  </si>
  <si>
    <t>194</t>
  </si>
  <si>
    <t>112101104</t>
  </si>
  <si>
    <t>Odstranění stromů s odřezáním kmene a s odvětvením listnatých, průměru kmene přes 700 do 900 mm</t>
  </si>
  <si>
    <t>-1045192018</t>
  </si>
  <si>
    <t>https://podminky.urs.cz/item/CS_URS_2024_01/112101104</t>
  </si>
  <si>
    <t>195</t>
  </si>
  <si>
    <t>112155121</t>
  </si>
  <si>
    <t>Štěpkování s naložením na dopravní prostředek a odvozem do 20 km stromků a větví v zapojeném porostu, průměru kmene přes 300 do 500 mm</t>
  </si>
  <si>
    <t>-1342036122</t>
  </si>
  <si>
    <t>https://podminky.urs.cz/item/CS_URS_2024_01/112155121</t>
  </si>
  <si>
    <t>196</t>
  </si>
  <si>
    <t>112155125</t>
  </si>
  <si>
    <t>Štěpkování s naložením na dopravní prostředek a odvozem do 20 km stromků a větví v zapojeném porostu, průměru kmene přes 500 do 700 mm</t>
  </si>
  <si>
    <t>1428928981</t>
  </si>
  <si>
    <t>https://podminky.urs.cz/item/CS_URS_2024_01/112155125</t>
  </si>
  <si>
    <t>197</t>
  </si>
  <si>
    <t>112201112</t>
  </si>
  <si>
    <t>Odstranění pařezu v rovině nebo na svahu do 1:5 o průměru pařezu na řezné ploše přes 200 do 300 mm</t>
  </si>
  <si>
    <t>-1191305676</t>
  </si>
  <si>
    <t>https://podminky.urs.cz/item/CS_URS_2024_01/112201112</t>
  </si>
  <si>
    <t>3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</si>
  <si>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</si>
  <si>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</si>
  <si>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-1374634566</t>
  </si>
  <si>
    <t>https://podminky.urs.cz/item/CS_URS_2024_01/113106144</t>
  </si>
  <si>
    <t>153</t>
  </si>
  <si>
    <t>113107161</t>
  </si>
  <si>
    <t>Odstranění podkladů nebo krytů strojně plochy jednotlivě přes 50 m2 do 200 m2 s přemístěním hmot na skládku na vzdálenost do 20 m nebo s naložením na dopravní prostředek z kameniva hrubého drceného, o tl. vrstvy do 100 mm</t>
  </si>
  <si>
    <t>1270205287</t>
  </si>
  <si>
    <t>https://podminky.urs.cz/item/CS_URS_2024_01/113107161</t>
  </si>
  <si>
    <t>97</t>
  </si>
  <si>
    <t>asf.chodník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</si>
  <si>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</si>
  <si>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</si>
  <si>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</si>
  <si>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-1669159558</t>
  </si>
  <si>
    <t>https://podminky.urs.cz/item/CS_URS_2024_01/113107162</t>
  </si>
  <si>
    <t>chodníky tl.200 mm</t>
  </si>
  <si>
    <t>250</t>
  </si>
  <si>
    <t>6</t>
  </si>
  <si>
    <t>113107163R</t>
  </si>
  <si>
    <t>Odstranění podkladů nebo krytů strojně plochy jednotlivě přes 50 m2 do 200 m2 s přemístěním hmot na skládku na vzdálenost do 20 m nebo s naložením na dopravní prostředek z kameniva hrubého drceného, o tl. vrstvy přes 200 do 300 mm vč. odvozu a poplatku za skládku</t>
  </si>
  <si>
    <t>137602983</t>
  </si>
  <si>
    <t>84</t>
  </si>
  <si>
    <t xml:space="preserve">plocha z panelů </t>
  </si>
  <si>
    <t>7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</si>
  <si>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</si>
  <si>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</si>
  <si>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-2047500628</t>
  </si>
  <si>
    <t>https://podminky.urs.cz/item/CS_URS_2024_01/113107165</t>
  </si>
  <si>
    <t>326</t>
  </si>
  <si>
    <t>vozovka , dle výpisu hl.výměr</t>
  </si>
  <si>
    <t>8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</si>
  <si>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</si>
  <si>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</si>
  <si>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-527684105</t>
  </si>
  <si>
    <t>https://podminky.urs.cz/item/CS_URS_2024_01/113107182</t>
  </si>
  <si>
    <t xml:space="preserve">asf.chodník  80 mmm</t>
  </si>
  <si>
    <t>9</t>
  </si>
  <si>
    <t>113151111</t>
  </si>
  <si>
    <t>Rozebírání zpevněných ploch s přemístěním na skládku na vzdálenost do 20 m nebo s naložením na dopravní prostředek ze silničních panelů</t>
  </si>
  <si>
    <t>-540569998</t>
  </si>
  <si>
    <t>https://podminky.urs.cz/item/CS_URS_2024_01/113151111</t>
  </si>
  <si>
    <t>10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</si>
  <si>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</si>
  <si>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</si>
  <si>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701581000</t>
  </si>
  <si>
    <t>https://podminky.urs.cz/item/CS_URS_2024_01/113154235</t>
  </si>
  <si>
    <t>176+413</t>
  </si>
  <si>
    <t>tl. 150 mm ,dle výpisu hl.výměr</t>
  </si>
  <si>
    <t>11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</si>
  <si>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</si>
  <si>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</si>
  <si>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</si>
  <si>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-1720024239</t>
  </si>
  <si>
    <t>https://podminky.urs.cz/item/CS_URS_2024_01/113201112</t>
  </si>
  <si>
    <t>88,2</t>
  </si>
  <si>
    <t>kamenné obr., dle výpisu hl.výměr</t>
  </si>
  <si>
    <t>12</t>
  </si>
  <si>
    <t>113202111</t>
  </si>
  <si>
    <t>Vytrhání obrub s vybouráním lože, s přemístěním hmot na skládku na vzdálenost do 3 m nebo s naložením na dopravní prostředek z krajníků nebo obrubníků stojatých</t>
  </si>
  <si>
    <t>1891673247</t>
  </si>
  <si>
    <t>https://podminky.urs.cz/item/CS_URS_2024_01/113202111</t>
  </si>
  <si>
    <t>13</t>
  </si>
  <si>
    <t>113204111</t>
  </si>
  <si>
    <t>Vytrhání obrub s vybouráním lože, s přemístěním hmot na skládku na vzdálenost do 3 m nebo s naložením na dopravní prostředek záhonových</t>
  </si>
  <si>
    <t>-1155145734</t>
  </si>
  <si>
    <t>https://podminky.urs.cz/item/CS_URS_2024_01/113204111</t>
  </si>
  <si>
    <t>34</t>
  </si>
  <si>
    <t>14</t>
  </si>
  <si>
    <t>115001107</t>
  </si>
  <si>
    <t>Převedení vody potrubím průměru DN 1000 ,zřízení i odstranění , vč. zemní hrázky</t>
  </si>
  <si>
    <t>210522410</t>
  </si>
  <si>
    <t>115101201</t>
  </si>
  <si>
    <t>Čerpání vody na dopravní výšku do 10 m s uvažovaným průměrným přítokem do 500 l/min</t>
  </si>
  <si>
    <t>hod</t>
  </si>
  <si>
    <t>-964774306</t>
  </si>
  <si>
    <t>https://podminky.urs.cz/item/CS_URS_2024_01/115101201</t>
  </si>
  <si>
    <t>720</t>
  </si>
  <si>
    <t>16</t>
  </si>
  <si>
    <t>115101301</t>
  </si>
  <si>
    <t>Pohotovost záložní čerpací soupravy pro dopravní výšku do 10 m s uvažovaným průměrným přítokem do 500 l/min</t>
  </si>
  <si>
    <t>den</t>
  </si>
  <si>
    <t>-1532051236</t>
  </si>
  <si>
    <t>https://podminky.urs.cz/item/CS_URS_2024_01/115101301</t>
  </si>
  <si>
    <t>45</t>
  </si>
  <si>
    <t>17</t>
  </si>
  <si>
    <t>122452204</t>
  </si>
  <si>
    <t>Odkopávky a prokopávky nezapažené pro silnice a dálnice strojně v hornině třídy těžitelnosti II přes 100 do 500 m3</t>
  </si>
  <si>
    <t>m3</t>
  </si>
  <si>
    <t>151874496</t>
  </si>
  <si>
    <t>https://podminky.urs.cz/item/CS_URS_2024_01/122452204</t>
  </si>
  <si>
    <t>326*0,6</t>
  </si>
  <si>
    <t>dle výpisu hl..výměr</t>
  </si>
  <si>
    <t>18</t>
  </si>
  <si>
    <t>124353100</t>
  </si>
  <si>
    <t>Vykopávky pro koryta vodotečí strojně v hornině třídy těžitelnosti II skupiny 4 do 100 m3</t>
  </si>
  <si>
    <t>651141203</t>
  </si>
  <si>
    <t>https://podminky.urs.cz/item/CS_URS_2024_01/124353100</t>
  </si>
  <si>
    <t>(10+2,5)*25*0,4</t>
  </si>
  <si>
    <t>19</t>
  </si>
  <si>
    <t>131313711</t>
  </si>
  <si>
    <t>Hloubení zapažených jam ručně s urovnáním dna do předepsaného profilu a spádu v hornině třídy těžitelnosti II skupiny 4 soudržných</t>
  </si>
  <si>
    <t>1143146766</t>
  </si>
  <si>
    <t>https://podminky.urs.cz/item/CS_URS_2024_01/131313711</t>
  </si>
  <si>
    <t>28,35</t>
  </si>
  <si>
    <t>20</t>
  </si>
  <si>
    <t>131351203</t>
  </si>
  <si>
    <t>Hloubení zapažených jam a zářezů strojně s urovnáním dna do předepsaného profilu a spádu v hornině třídy těžitelnosti II skupiny 4 přes 50 do 100 m3</t>
  </si>
  <si>
    <t>143031498</t>
  </si>
  <si>
    <t>https://podminky.urs.cz/item/CS_URS_2024_01/131351203</t>
  </si>
  <si>
    <t>2*((1,5+2)/2)*1,5*18-28,35</t>
  </si>
  <si>
    <t>dle výpisu hl.výměr, odpočet ručně</t>
  </si>
  <si>
    <t>132351102</t>
  </si>
  <si>
    <t>Hloubení nezapažených rýh šířky do 800 mm strojně s urovnáním dna do předepsaného profilu a spádu v hornině třídy těžitelnosti II skupiny 4 přes 20 do 50 m3</t>
  </si>
  <si>
    <t>1423982755</t>
  </si>
  <si>
    <t>https://podminky.urs.cz/item/CS_URS_2024_01/132351102</t>
  </si>
  <si>
    <t>30*1*0,5</t>
  </si>
  <si>
    <t>dle výpisu hl. výměr</t>
  </si>
  <si>
    <t>22</t>
  </si>
  <si>
    <t>132351252</t>
  </si>
  <si>
    <t>Hloubení nezapažených rýh šířky přes 800 do 2 000 mm strojně s urovnáním dna do předepsaného profilu a spádu v hornině třídy těžitelnosti II skupiny 4 přes 20 do 50 m3</t>
  </si>
  <si>
    <t>-881608162</t>
  </si>
  <si>
    <t>https://podminky.urs.cz/item/CS_URS_2024_01/132351252</t>
  </si>
  <si>
    <t>8*2,5*1</t>
  </si>
  <si>
    <t>příp.UV , dle výpisu hl.výměr</t>
  </si>
  <si>
    <t>23</t>
  </si>
  <si>
    <t>162301501</t>
  </si>
  <si>
    <t>Vodorovné přemístění smýcených křovin do průměru kmene 100 mm na vzdálenost do 5 000 m</t>
  </si>
  <si>
    <t>-28809091</t>
  </si>
  <si>
    <t>https://podminky.urs.cz/item/CS_URS_2024_01/162301501</t>
  </si>
  <si>
    <t>24</t>
  </si>
  <si>
    <t>-1791195803</t>
  </si>
  <si>
    <t>198</t>
  </si>
  <si>
    <t>566827963</t>
  </si>
  <si>
    <t>25</t>
  </si>
  <si>
    <t>162301981</t>
  </si>
  <si>
    <t>Vodorovné přemístění smýcených křovin Příplatek k ceně za každých dalších i započatých 1 000 m</t>
  </si>
  <si>
    <t>-976950839</t>
  </si>
  <si>
    <t>https://podminky.urs.cz/item/CS_URS_2024_01/162301981</t>
  </si>
  <si>
    <t>64*10</t>
  </si>
  <si>
    <t>26</t>
  </si>
  <si>
    <t>117286206</t>
  </si>
  <si>
    <t>199</t>
  </si>
  <si>
    <t>1565267451</t>
  </si>
  <si>
    <t>20*10</t>
  </si>
  <si>
    <t>27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</si>
  <si>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</si>
  <si>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</si>
  <si>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755102153</t>
  </si>
  <si>
    <t>https://podminky.urs.cz/item/CS_URS_2024_01/162751117</t>
  </si>
  <si>
    <t>odkop</t>
  </si>
  <si>
    <t>195,6</t>
  </si>
  <si>
    <t>28,35+66,15+15+20</t>
  </si>
  <si>
    <t>jámy,rýhy</t>
  </si>
  <si>
    <t>koryta vodotečí</t>
  </si>
  <si>
    <t>125</t>
  </si>
  <si>
    <t>28</t>
  </si>
  <si>
    <t>-579061306</t>
  </si>
  <si>
    <t>448*3,14*0,1*0,1</t>
  </si>
  <si>
    <t>zemina z pilot</t>
  </si>
  <si>
    <t>29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</si>
  <si>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</si>
  <si>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</si>
  <si>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-1358026071</t>
  </si>
  <si>
    <t>https://podminky.urs.cz/item/CS_URS_2024_01/162751119</t>
  </si>
  <si>
    <t>450,1*5</t>
  </si>
  <si>
    <t>-3606937</t>
  </si>
  <si>
    <t>14,07*5</t>
  </si>
  <si>
    <t>31</t>
  </si>
  <si>
    <t>171201231</t>
  </si>
  <si>
    <t>Poplatek za uložení stavebního odpadu na recyklační skládce (skládkovné) zeminy a kamení zatříděného do Katalogu odpadů pod kódem 17 05 04</t>
  </si>
  <si>
    <t>t</t>
  </si>
  <si>
    <t>-995196462</t>
  </si>
  <si>
    <t>https://podminky.urs.cz/item/CS_URS_2024_01/171201231</t>
  </si>
  <si>
    <t>450,10*1,9</t>
  </si>
  <si>
    <t>32</t>
  </si>
  <si>
    <t>-524816017</t>
  </si>
  <si>
    <t>14,07*1,9</t>
  </si>
  <si>
    <t>33</t>
  </si>
  <si>
    <t>171251201</t>
  </si>
  <si>
    <t>Uložení sypaniny na skládky nebo meziskládky bez hutnění s upravením uložené sypaniny do předepsaného tvaru</t>
  </si>
  <si>
    <t>1501942450</t>
  </si>
  <si>
    <t>https://podminky.urs.cz/item/CS_URS_2024_01/171251201</t>
  </si>
  <si>
    <t>450,1</t>
  </si>
  <si>
    <t>1300950197</t>
  </si>
  <si>
    <t>14,07</t>
  </si>
  <si>
    <t>35</t>
  </si>
  <si>
    <t>174151101</t>
  </si>
  <si>
    <t>Zásyp sypaninou z jakékoliv horniny strojně s uložením výkopku ve vrstvách se zhutněním jam, šachet, rýh nebo kolem objektů v těchto vykopávkách</t>
  </si>
  <si>
    <t>2122619999</t>
  </si>
  <si>
    <t>https://podminky.urs.cz/item/CS_URS_2024_01/174151101</t>
  </si>
  <si>
    <t>z nakup-materiálu</t>
  </si>
  <si>
    <t>2*13*1*1+8*2*1+4*5</t>
  </si>
  <si>
    <t>36</t>
  </si>
  <si>
    <t>M</t>
  </si>
  <si>
    <t>58331200</t>
  </si>
  <si>
    <t>štěrkopísek netříděný</t>
  </si>
  <si>
    <t>1342812942</t>
  </si>
  <si>
    <t>62*2 'Přepočtené koeficientem množství</t>
  </si>
  <si>
    <t>37</t>
  </si>
  <si>
    <t>181351003</t>
  </si>
  <si>
    <t>Rozprostření a urovnání ornice v rovině nebo ve svahu sklonu do 1:5 strojně při souvislé ploše do 100 m2, tl. vrstvy do 200 mm</t>
  </si>
  <si>
    <t>-750317413</t>
  </si>
  <si>
    <t>https://podminky.urs.cz/item/CS_URS_2024_01/181351003</t>
  </si>
  <si>
    <t>90</t>
  </si>
  <si>
    <t>38</t>
  </si>
  <si>
    <t>10371500</t>
  </si>
  <si>
    <t>substrát pro trávníky VL</t>
  </si>
  <si>
    <t>783358944</t>
  </si>
  <si>
    <t>39</t>
  </si>
  <si>
    <t>181411131</t>
  </si>
  <si>
    <t>Založení trávníku na půdě předem připravené plochy do 1000 m2 výsevem včetně utažení parkového v rovině nebo na svahu do 1:5</t>
  </si>
  <si>
    <t>-1917284602</t>
  </si>
  <si>
    <t>https://podminky.urs.cz/item/CS_URS_2024_01/181411131</t>
  </si>
  <si>
    <t>40</t>
  </si>
  <si>
    <t>00572410</t>
  </si>
  <si>
    <t>osivo směs travní parková</t>
  </si>
  <si>
    <t>kg</t>
  </si>
  <si>
    <t>-1118212616</t>
  </si>
  <si>
    <t>90*0,02 'Přepočtené koeficientem množství</t>
  </si>
  <si>
    <t>41</t>
  </si>
  <si>
    <t>181951111</t>
  </si>
  <si>
    <t>Úprava pláně vyrovnáním výškových rozdílů strojně v hornině třídy těžitelnosti I, skupiny 1 až 3 bez zhutnění</t>
  </si>
  <si>
    <t>254273901</t>
  </si>
  <si>
    <t>https://podminky.urs.cz/item/CS_URS_2024_01/181951111</t>
  </si>
  <si>
    <t>181951112</t>
  </si>
  <si>
    <t>Úprava pláně vyrovnáním výškových rozdílů strojně v hornině třídy těžitelnosti I, skupiny 1 až 3 se zhutněním</t>
  </si>
  <si>
    <t>-1786243870</t>
  </si>
  <si>
    <t>https://podminky.urs.cz/item/CS_URS_2024_01/181951112</t>
  </si>
  <si>
    <t>480+277+300</t>
  </si>
  <si>
    <t>200</t>
  </si>
  <si>
    <t>184813212</t>
  </si>
  <si>
    <t>Ochranné oplocení kořenové zóny stromu v rovině nebo na svahu do 1:5, výšky přes 1500 do 2000 mm</t>
  </si>
  <si>
    <t>-1965429329</t>
  </si>
  <si>
    <t>https://podminky.urs.cz/item/CS_URS_2024_01/184813212</t>
  </si>
  <si>
    <t>Zakládání</t>
  </si>
  <si>
    <t>43</t>
  </si>
  <si>
    <t>211971110</t>
  </si>
  <si>
    <t>Zřízení opláštění výplně z geotextilie odvodňovacích žeber nebo trativodů v rýze nebo zářezu se stěnami šikmými o sklonu do 1:2</t>
  </si>
  <si>
    <t>1535144444</t>
  </si>
  <si>
    <t>https://podminky.urs.cz/item/CS_URS_2024_01/211971110</t>
  </si>
  <si>
    <t>2*2*14</t>
  </si>
  <si>
    <t>44</t>
  </si>
  <si>
    <t>69311095</t>
  </si>
  <si>
    <t>geotextilie netkaná separační, ochranná, filtrační, drenážní PES 1000g/m2</t>
  </si>
  <si>
    <t>-329468373</t>
  </si>
  <si>
    <t>56*1,05 'Přepočtené koeficientem množství</t>
  </si>
  <si>
    <t>212750133</t>
  </si>
  <si>
    <t>Trativody z drenážních a melioračních trubek pro budovy se zřízením štěrkového lože pod trubky a s jejich obsypem v otevřeném výkopu trubka tyčová PVC-U plocha pro vtékání vody min. 80 cm2/m SN 4 neperforovaná DN 160</t>
  </si>
  <si>
    <t>-254214985</t>
  </si>
  <si>
    <t>https://podminky.urs.cz/item/CS_URS_2024_01/212750133</t>
  </si>
  <si>
    <t>2*2</t>
  </si>
  <si>
    <t>46</t>
  </si>
  <si>
    <t>212752402</t>
  </si>
  <si>
    <t>Trativody z drenážních trubek pro liniové stavby a komunikace se zřízením štěrkového lože pod trubky a s jejich obsypem v otevřeném výkopu trubka korugovaná sendvičová PE-HD SN 8 perforovaná 220° DN 150</t>
  </si>
  <si>
    <t>1291874149</t>
  </si>
  <si>
    <t>https://podminky.urs.cz/item/CS_URS_2024_01/212752402</t>
  </si>
  <si>
    <t>2*14</t>
  </si>
  <si>
    <t>47</t>
  </si>
  <si>
    <t>224411114</t>
  </si>
  <si>
    <t>Maloprofilové vrty průběžným sacím vrtáním průměru přes 156 do 195 mm do úklonu 45° v hl 0 až 25 m v hornině tř. III a IV</t>
  </si>
  <si>
    <t>1193994233</t>
  </si>
  <si>
    <t>https://podminky.urs.cz/item/CS_URS_2024_01/224411114</t>
  </si>
  <si>
    <t>448</t>
  </si>
  <si>
    <t>48</t>
  </si>
  <si>
    <t>22442001R</t>
  </si>
  <si>
    <t xml:space="preserve">Příplatek za převoz vrtné soupravy - čerpáno za souhlasu investora </t>
  </si>
  <si>
    <t>ks</t>
  </si>
  <si>
    <t>621190158</t>
  </si>
  <si>
    <t>49</t>
  </si>
  <si>
    <t>281602111</t>
  </si>
  <si>
    <t>Injektování povrchové s dvojitým obturátorem mikropilot nebo kotev tlakem do 0,60 MPa</t>
  </si>
  <si>
    <t>688905993</t>
  </si>
  <si>
    <t>https://podminky.urs.cz/item/CS_URS_2024_01/281602111</t>
  </si>
  <si>
    <t>31,5</t>
  </si>
  <si>
    <t>50</t>
  </si>
  <si>
    <t>282602113</t>
  </si>
  <si>
    <t>Injektování povrchové s dvojitým obturátorem mikropilot nebo kotev tlakem přes 2,0 do 4,5 MPa</t>
  </si>
  <si>
    <t>1713051756</t>
  </si>
  <si>
    <t>https://podminky.urs.cz/item/CS_URS_2024_01/282602113</t>
  </si>
  <si>
    <t>86</t>
  </si>
  <si>
    <t>tlakem 3,5 MPa , dle výpisu hl.výměr</t>
  </si>
  <si>
    <t>51</t>
  </si>
  <si>
    <t>58522150</t>
  </si>
  <si>
    <t xml:space="preserve">cement.směs - cement  portlandský směsný CEM II 32,5MPa vč. plastifikátoru </t>
  </si>
  <si>
    <t>1776964887</t>
  </si>
  <si>
    <t>201</t>
  </si>
  <si>
    <t>283111113</t>
  </si>
  <si>
    <t>Zřízení ocelových, trubkových mikropilot tlakové i tahové svislé nebo odklon od svislice do 60° část hladká, průměru přes 105 do 115 mm</t>
  </si>
  <si>
    <t>-690458454</t>
  </si>
  <si>
    <t>https://podminky.urs.cz/item/CS_URS_2024_01/283111113</t>
  </si>
  <si>
    <t>168</t>
  </si>
  <si>
    <t>202</t>
  </si>
  <si>
    <t>140110801</t>
  </si>
  <si>
    <t>trubka ocelová bezešvá hladká jakost 11 353 108x16mm</t>
  </si>
  <si>
    <t>246275532</t>
  </si>
  <si>
    <t>168*1,1 'Přepočtené koeficientem množství</t>
  </si>
  <si>
    <t>203</t>
  </si>
  <si>
    <t>283111123</t>
  </si>
  <si>
    <t>Zřízení ocelových, trubkových mikropilot tlakové i tahové svislé nebo odklon od svislice do 60° část manžetová, průměru přes 105 do 115 mm</t>
  </si>
  <si>
    <t>-1145647166</t>
  </si>
  <si>
    <t>https://podminky.urs.cz/item/CS_URS_2024_01/283111123</t>
  </si>
  <si>
    <t>280</t>
  </si>
  <si>
    <t>204</t>
  </si>
  <si>
    <t>-2065464984</t>
  </si>
  <si>
    <t>280*1,1 'Přepočtené koeficientem množství</t>
  </si>
  <si>
    <t>54</t>
  </si>
  <si>
    <t>283131113</t>
  </si>
  <si>
    <t>Zřízení hlav trubkových mikropilot namáhaných tlakem i tahem, průměru přes 105 do 115 mm</t>
  </si>
  <si>
    <t>569420578</t>
  </si>
  <si>
    <t>https://podminky.urs.cz/item/CS_URS_2024_01/283131113</t>
  </si>
  <si>
    <t>56</t>
  </si>
  <si>
    <t>55</t>
  </si>
  <si>
    <t>13611248</t>
  </si>
  <si>
    <t>plech ocelový hladký jakost S235JR tl 20mm tabule</t>
  </si>
  <si>
    <t>-1607334294</t>
  </si>
  <si>
    <t>9,75/1000*56*1,1</t>
  </si>
  <si>
    <t>291211111</t>
  </si>
  <si>
    <t>Zřízení zpevněné plochy ze silničních panelů osazených do lože tl. 50 mm z kameniva</t>
  </si>
  <si>
    <t>2092714216</t>
  </si>
  <si>
    <t>https://podminky.urs.cz/item/CS_URS_2024_01/291211111</t>
  </si>
  <si>
    <t>2*14*3</t>
  </si>
  <si>
    <t>57</t>
  </si>
  <si>
    <t>59381006</t>
  </si>
  <si>
    <t>panel silniční 3,00x1,00x0,215m</t>
  </si>
  <si>
    <t>1933100337</t>
  </si>
  <si>
    <t>Svislé a kompletní konstrukce</t>
  </si>
  <si>
    <t>58</t>
  </si>
  <si>
    <t>317171126</t>
  </si>
  <si>
    <t>Kotvení monolitického betonu římsy do mostovky kotvou do vývrtu , vč. nepropust. prostupu izolací</t>
  </si>
  <si>
    <t>1001694239</t>
  </si>
  <si>
    <t>https://podminky.urs.cz/item/CS_URS_2024_01/317171126</t>
  </si>
  <si>
    <t>59</t>
  </si>
  <si>
    <t>54879992</t>
  </si>
  <si>
    <t>kotva římsy M24 do vývrtu, šroub,chem kotva , matice s podložkou , ocel.pásek - dle VL 4</t>
  </si>
  <si>
    <t>338890616</t>
  </si>
  <si>
    <t>60</t>
  </si>
  <si>
    <t>317322611R</t>
  </si>
  <si>
    <t xml:space="preserve">Římsy nebo žlabové římsy z betonu železového (bez výztuže) tř. C 30/37 vč. bednění, probarvení povrchu práškovým pigmentem </t>
  </si>
  <si>
    <t>-1599716719</t>
  </si>
  <si>
    <t>2*2,15*16,33*0,27</t>
  </si>
  <si>
    <t>61</t>
  </si>
  <si>
    <t>317361116</t>
  </si>
  <si>
    <t>Výztuž mostních železobetonových říms z betonářské oceli 10 505 (R) nebo BSt 500</t>
  </si>
  <si>
    <t>-221261796</t>
  </si>
  <si>
    <t>https://podminky.urs.cz/item/CS_URS_2024_01/317361116</t>
  </si>
  <si>
    <t>3,5</t>
  </si>
  <si>
    <t>62</t>
  </si>
  <si>
    <t>317361411</t>
  </si>
  <si>
    <t>Výztuž mostních železobetonových říms ze svařovaných sítí do 6 kg/m2</t>
  </si>
  <si>
    <t>-1655157341</t>
  </si>
  <si>
    <t>https://podminky.urs.cz/item/CS_URS_2024_01/317361411</t>
  </si>
  <si>
    <t>0,4</t>
  </si>
  <si>
    <t>63</t>
  </si>
  <si>
    <t>317661142</t>
  </si>
  <si>
    <t>Výplň spár monolitické římsy tmelem polyuretanovým, spára šířky přes 15 do 40 mm</t>
  </si>
  <si>
    <t>569934472</t>
  </si>
  <si>
    <t>https://podminky.urs.cz/item/CS_URS_2024_01/317661142</t>
  </si>
  <si>
    <t>2*2*16,5+4*2,5</t>
  </si>
  <si>
    <t>64</t>
  </si>
  <si>
    <t>334213321</t>
  </si>
  <si>
    <t>Zdivo pilířů, opěr a křídel mostů z lomového kamene štípaného nebo ručně vybíraného na maltu z pravidelných kamenů pěti až osmiúhelníků (kyklopské zdivo) objemu 1 kusu kamene přes 0,02 m3</t>
  </si>
  <si>
    <t>1546272198</t>
  </si>
  <si>
    <t>https://podminky.urs.cz/item/CS_URS_2024_01/334213321</t>
  </si>
  <si>
    <t>2*(14+4)*2*1+4*6*1</t>
  </si>
  <si>
    <t>65</t>
  </si>
  <si>
    <t>334323118</t>
  </si>
  <si>
    <t>Mostní opěry a úložné prahy z betonu železového C 30/37 vč.bednění</t>
  </si>
  <si>
    <t>-224833310</t>
  </si>
  <si>
    <t>https://podminky.urs.cz/item/CS_URS_2024_01/334323118</t>
  </si>
  <si>
    <t>2*(12,9*1,15*1,4)+2*(12,9*0,57*0,4)+1,95*0,4*1,4*2*2</t>
  </si>
  <si>
    <t>66</t>
  </si>
  <si>
    <t>334361216</t>
  </si>
  <si>
    <t>Výztuž betonářská mostních konstrukcí opěr, úložných prahů, křídel, závěrných zídek, bloků ložisek, pilířů a sloupů z oceli 10 505 (R) nebo BSt 500 dříků opěr</t>
  </si>
  <si>
    <t>884846328</t>
  </si>
  <si>
    <t>https://podminky.urs.cz/item/CS_URS_2024_01/334361216</t>
  </si>
  <si>
    <t>6,75</t>
  </si>
  <si>
    <t>67</t>
  </si>
  <si>
    <t>334361412</t>
  </si>
  <si>
    <t>Výztuž betonářská mostních konstrukcí opěr, úložných prahů, křídel, závěrných zídek, bloků ložisek, pilířů a sloupů ze svařovaných sítí do 6 kg/m2</t>
  </si>
  <si>
    <t>119007075</t>
  </si>
  <si>
    <t>https://podminky.urs.cz/item/CS_URS_2024_01/334361412</t>
  </si>
  <si>
    <t>0,5</t>
  </si>
  <si>
    <t>68</t>
  </si>
  <si>
    <t>348171111</t>
  </si>
  <si>
    <t xml:space="preserve">Osazení mostního ocelového zábradlí přímo do patek </t>
  </si>
  <si>
    <t>926070403</t>
  </si>
  <si>
    <t>https://podminky.urs.cz/item/CS_URS_2024_01/348171111</t>
  </si>
  <si>
    <t>69</t>
  </si>
  <si>
    <t>55391532R</t>
  </si>
  <si>
    <t xml:space="preserve">Mostní zábradlí  z plných profilů se svislou  výplní  ocelových tyčí  - metalizace , nátěr PUR základní + 2 x vrchní , kotvení ocel.patkami</t>
  </si>
  <si>
    <t>1081087458</t>
  </si>
  <si>
    <t>70</t>
  </si>
  <si>
    <t>38899521R</t>
  </si>
  <si>
    <t>Chránička plast.dělená DN 110</t>
  </si>
  <si>
    <t>-1563740719</t>
  </si>
  <si>
    <t>2*5*20</t>
  </si>
  <si>
    <t>Vodorovné konstrukce</t>
  </si>
  <si>
    <t>71</t>
  </si>
  <si>
    <t>421331141</t>
  </si>
  <si>
    <t>Mostní předpínané prafabrikované betonové nosné konstrukce deskové, klenbové, trámové, komorové deskové, z betonu C 35/45 vč.předpínání bednění a výztuže</t>
  </si>
  <si>
    <t>-257888138</t>
  </si>
  <si>
    <t>https://podminky.urs.cz/item/CS_URS_2024_01/421331141</t>
  </si>
  <si>
    <t>14,86*10,8*0,6</t>
  </si>
  <si>
    <t>72</t>
  </si>
  <si>
    <t>421361226</t>
  </si>
  <si>
    <t>Výztuž deskových konstrukcí z betonářské oceli 10 505 (R) nebo BSt 500 deskového mostu</t>
  </si>
  <si>
    <t>-1150715936</t>
  </si>
  <si>
    <t>https://podminky.urs.cz/item/CS_URS_2024_01/421361226</t>
  </si>
  <si>
    <t>17,1</t>
  </si>
  <si>
    <t>73</t>
  </si>
  <si>
    <t>423321128</t>
  </si>
  <si>
    <t>Mostní železobetonové nosné konstrukce trámové trámové,příčník z betonu C 30/37</t>
  </si>
  <si>
    <t>-1978401593</t>
  </si>
  <si>
    <t>https://podminky.urs.cz/item/CS_URS_2024_01/423321128</t>
  </si>
  <si>
    <t>2*10,8*0,55*0,3</t>
  </si>
  <si>
    <t>příčník</t>
  </si>
  <si>
    <t>0,192*14,86*4</t>
  </si>
  <si>
    <t>styky nosníků</t>
  </si>
  <si>
    <t>74</t>
  </si>
  <si>
    <t>423351111</t>
  </si>
  <si>
    <t>Bednění trámové a komorové konstrukce příčníku trámu - zřízení</t>
  </si>
  <si>
    <t>-6423460</t>
  </si>
  <si>
    <t>https://podminky.urs.cz/item/CS_URS_2024_01/423351111</t>
  </si>
  <si>
    <t>2*10,8*0,55+4*0,5*0,6</t>
  </si>
  <si>
    <t>75</t>
  </si>
  <si>
    <t>423351211</t>
  </si>
  <si>
    <t>Bednění trámové a komorové konstrukce příčníku trámu - odstranění</t>
  </si>
  <si>
    <t>-459976403</t>
  </si>
  <si>
    <t>https://podminky.urs.cz/item/CS_URS_2024_01/423351211</t>
  </si>
  <si>
    <t>76</t>
  </si>
  <si>
    <t>423361226</t>
  </si>
  <si>
    <t>Výztuž trámové a komorové konstrukce z betonářské oceli 10 505 (R) nebo BSt 500 příčníku trámu</t>
  </si>
  <si>
    <t>962542038</t>
  </si>
  <si>
    <t>https://podminky.urs.cz/item/CS_URS_2024_01/423361226</t>
  </si>
  <si>
    <t>2,9</t>
  </si>
  <si>
    <t xml:space="preserve">dle výpisu hl.výměr </t>
  </si>
  <si>
    <t>77</t>
  </si>
  <si>
    <t>428381314</t>
  </si>
  <si>
    <t>Vrubový a pérový kloub železobetonový zřízení vrubového kloubu/ložiska z betonu C30/37</t>
  </si>
  <si>
    <t>-477397</t>
  </si>
  <si>
    <t>https://podminky.urs.cz/item/CS_URS_2024_01/428381314</t>
  </si>
  <si>
    <t>78</t>
  </si>
  <si>
    <t>428386215</t>
  </si>
  <si>
    <t>Vrubový a pérový kloub železobetonový samostatná výztuž kloubu do 12 mm</t>
  </si>
  <si>
    <t>1558696864</t>
  </si>
  <si>
    <t>https://podminky.urs.cz/item/CS_URS_2024_01/428386215</t>
  </si>
  <si>
    <t>0,04</t>
  </si>
  <si>
    <t>79</t>
  </si>
  <si>
    <t>451317777</t>
  </si>
  <si>
    <t>Podklad nebo lože pod dlažbu (přídlažbu) v ploše vodorovné nebo ve sklonu do 1:5, tloušťky od 50 do 100 mm z betonu prostého</t>
  </si>
  <si>
    <t>-1049538476</t>
  </si>
  <si>
    <t>https://podminky.urs.cz/item/CS_URS_2024_01/451317777</t>
  </si>
  <si>
    <t>375</t>
  </si>
  <si>
    <t>80</t>
  </si>
  <si>
    <t>451475121</t>
  </si>
  <si>
    <t>Podkladní vrstva plastbetonová samonivelační, tloušťky do 10 mm první vrstva</t>
  </si>
  <si>
    <t>680673424</t>
  </si>
  <si>
    <t>https://podminky.urs.cz/item/CS_URS_2024_01/451475121</t>
  </si>
  <si>
    <t>odvodňovače</t>
  </si>
  <si>
    <t>10*0,2*0,2</t>
  </si>
  <si>
    <t>u obrub</t>
  </si>
  <si>
    <t>2*16,5*0,4</t>
  </si>
  <si>
    <t>u zábradlí</t>
  </si>
  <si>
    <t>0,6</t>
  </si>
  <si>
    <t>81</t>
  </si>
  <si>
    <t>451475122</t>
  </si>
  <si>
    <t>Podkladní vrstva plastbetonová samonivelační, tloušťky do 10 mm každá další vrstva</t>
  </si>
  <si>
    <t>1091737169</t>
  </si>
  <si>
    <t>https://podminky.urs.cz/item/CS_URS_2024_01/451475122</t>
  </si>
  <si>
    <t>0,4*4</t>
  </si>
  <si>
    <t>13,2*9</t>
  </si>
  <si>
    <t>0,6*9</t>
  </si>
  <si>
    <t>82</t>
  </si>
  <si>
    <t>45157787R</t>
  </si>
  <si>
    <t xml:space="preserve">Podklad nebo lože pod dlažbu (přídlažbu) v ploše vodorovné nebo ve sklonu do 1:5, tloušťky 100 mm ze štěrkodrti </t>
  </si>
  <si>
    <t>548116830</t>
  </si>
  <si>
    <t>300</t>
  </si>
  <si>
    <t>83</t>
  </si>
  <si>
    <t>457311117</t>
  </si>
  <si>
    <t>Vyrovnávací nebo spádový beton včetně úpravy povrchu C 25/30 XF3</t>
  </si>
  <si>
    <t>-1325808250</t>
  </si>
  <si>
    <t>https://podminky.urs.cz/item/CS_URS_2024_01/457311117</t>
  </si>
  <si>
    <t>2*11,5*2*0,2</t>
  </si>
  <si>
    <t>457311118</t>
  </si>
  <si>
    <t>Vyrovnávací nebo spádový beton včetně úpravy povrchu C 30/37</t>
  </si>
  <si>
    <t>1324136120</t>
  </si>
  <si>
    <t>https://podminky.urs.cz/item/CS_URS_2024_01/457311118</t>
  </si>
  <si>
    <t>10*0,2*0,2*0,05</t>
  </si>
  <si>
    <t>2*16,5*0,4*0,1</t>
  </si>
  <si>
    <t>0,06</t>
  </si>
  <si>
    <t>85</t>
  </si>
  <si>
    <t>458311131</t>
  </si>
  <si>
    <t>Výplňové klíny a filtrační vrstvy za opěrou z betonu hutněného po vrstvách filtračního drenážního</t>
  </si>
  <si>
    <t>2069322029</t>
  </si>
  <si>
    <t>https://podminky.urs.cz/item/CS_URS_2024_01/458311131</t>
  </si>
  <si>
    <t>2*((1,5+3)/2)*1,5*16</t>
  </si>
  <si>
    <t>dkle výpisu hl.výměr</t>
  </si>
  <si>
    <t>462511111</t>
  </si>
  <si>
    <t>Zához prostoru z lomového kamene</t>
  </si>
  <si>
    <t>-1851383428</t>
  </si>
  <si>
    <t>https://podminky.urs.cz/item/CS_URS_2024_01/462511111</t>
  </si>
  <si>
    <t>sanace</t>
  </si>
  <si>
    <t>300*0,6</t>
  </si>
  <si>
    <t>87</t>
  </si>
  <si>
    <t>465511522</t>
  </si>
  <si>
    <t xml:space="preserve">Dlažba z lomového kamene upraveného vodorovná nebo plocha ve sklonu do 1:2 s dodáním hmot do cementové malty, s vyplněním spár a s vyspárováním cementovou maltou v ploše přes 20 m2, tl. 250 mm vč.lože 150 mm </t>
  </si>
  <si>
    <t>-1547731810</t>
  </si>
  <si>
    <t>https://podminky.urs.cz/item/CS_URS_2024_01/465511522</t>
  </si>
  <si>
    <t>Komunikace pozemní</t>
  </si>
  <si>
    <t>88</t>
  </si>
  <si>
    <t>564851111</t>
  </si>
  <si>
    <t>Podklad ze štěrkodrti ŠD s rozprostřením a zhutněním plochy přes 100 m2, po zhutnění tl. 150 mm</t>
  </si>
  <si>
    <t>1473041651</t>
  </si>
  <si>
    <t>https://podminky.urs.cz/item/CS_URS_2024_01/564851111</t>
  </si>
  <si>
    <t>277+10</t>
  </si>
  <si>
    <t>chodníky , dle výpisu hl..výměr</t>
  </si>
  <si>
    <t>89</t>
  </si>
  <si>
    <t>564861111</t>
  </si>
  <si>
    <t>Podklad ze štěrkodrti ŠD A s rozprostřením a zhutněním plochy přes 100 m2, po zhutnění tl. 200 mm</t>
  </si>
  <si>
    <t>1079250045</t>
  </si>
  <si>
    <t>https://podminky.urs.cz/item/CS_URS_2024_01/564861111</t>
  </si>
  <si>
    <t>300+10</t>
  </si>
  <si>
    <t>564871011</t>
  </si>
  <si>
    <t>Podklad ze štěrkodrti ŠD s rozprostřením a zhutněním plochy jednotlivě do 100 m2, po zhutnění tl. 250 mm</t>
  </si>
  <si>
    <t>-212901703</t>
  </si>
  <si>
    <t>https://podminky.urs.cz/item/CS_URS_2024_01/564871011</t>
  </si>
  <si>
    <t>plocha ze siln.panelů</t>
  </si>
  <si>
    <t>91</t>
  </si>
  <si>
    <t>565155121</t>
  </si>
  <si>
    <t>Asfaltový beton vrstva podkladní ACP 16 + (obalované kamenivo střednězrnné - OKS) s rozprostřením a zhutněním v pruhu šířky přes 3 m, po zhutnění tl. 70 mm</t>
  </si>
  <si>
    <t>1064095134</t>
  </si>
  <si>
    <t>https://podminky.urs.cz/item/CS_URS_2024_01/565155121</t>
  </si>
  <si>
    <t>300+180</t>
  </si>
  <si>
    <t>92</t>
  </si>
  <si>
    <t>567122112</t>
  </si>
  <si>
    <t>Podklad ze směsi stmelené cementem SC bez dilatačních spár, s rozprostřením a zhutněním SC C 8/10 (KSC I), po zhutnění tl. 130 mm</t>
  </si>
  <si>
    <t>1590674631</t>
  </si>
  <si>
    <t>https://podminky.urs.cz/item/CS_URS_2024_01/567122112</t>
  </si>
  <si>
    <t>93</t>
  </si>
  <si>
    <t>57224311R</t>
  </si>
  <si>
    <t>Vyrovnávky z asfaltového betonu</t>
  </si>
  <si>
    <t>-608533671</t>
  </si>
  <si>
    <t>6,89</t>
  </si>
  <si>
    <t>94</t>
  </si>
  <si>
    <t>573231111</t>
  </si>
  <si>
    <t>Postřik spojovací PS bez posypu kamenivem ze silniční emulze, v množství 0,70 kg/m2</t>
  </si>
  <si>
    <t>-1260981482</t>
  </si>
  <si>
    <t>https://podminky.urs.cz/item/CS_URS_2024_01/573231111</t>
  </si>
  <si>
    <t>480+180</t>
  </si>
  <si>
    <t>95</t>
  </si>
  <si>
    <t>577144141</t>
  </si>
  <si>
    <t>Asfaltový beton vrstva obrusná ACO 11S (ABS) s rozprostřením a se zhutněním z modifikovaného asfaltu v pruhu šířky přes 3 m, po zhutnění tl. 50 mm</t>
  </si>
  <si>
    <t>-1778520813</t>
  </si>
  <si>
    <t>https://podminky.urs.cz/item/CS_URS_2024_01/577144141</t>
  </si>
  <si>
    <t>96</t>
  </si>
  <si>
    <t>578143233</t>
  </si>
  <si>
    <t>Litý asfalt MA 11 (LAS) s rozprostřením z modifikovaného asfaltu v pruhu šířky přes 3 m tl. 40 mm</t>
  </si>
  <si>
    <t>2065676772</t>
  </si>
  <si>
    <t>https://podminky.urs.cz/item/CS_URS_2024_01/578143233</t>
  </si>
  <si>
    <t>16,45*6,5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</si>
  <si>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</si>
  <si>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</si>
  <si>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2038618824</t>
  </si>
  <si>
    <t>https://podminky.urs.cz/item/CS_URS_2024_01/596211112</t>
  </si>
  <si>
    <t>50+12*3,5+12,5*2+40*4</t>
  </si>
  <si>
    <t>98</t>
  </si>
  <si>
    <t>59245015</t>
  </si>
  <si>
    <t>dlažba zámková tvaru I 200x165x60mm přírodní</t>
  </si>
  <si>
    <t>-907090258</t>
  </si>
  <si>
    <t>277*1,02 'Přepočtené koeficientem množství</t>
  </si>
  <si>
    <t>99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</si>
  <si>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</si>
  <si>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</si>
  <si>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1233471859</t>
  </si>
  <si>
    <t>https://podminky.urs.cz/item/CS_URS_2024_01/596212210</t>
  </si>
  <si>
    <t>100</t>
  </si>
  <si>
    <t>59245013</t>
  </si>
  <si>
    <t>dlažba zámková tvaru I 200x165x80mm přírodní</t>
  </si>
  <si>
    <t>-758049476</t>
  </si>
  <si>
    <t>17*1,03 'Přepočtené koeficientem množství</t>
  </si>
  <si>
    <t>101</t>
  </si>
  <si>
    <t>59245226</t>
  </si>
  <si>
    <t>dlažba tvar obdélník betonová pro nevidomé 200x100x80mm barevná</t>
  </si>
  <si>
    <t>-1392383074</t>
  </si>
  <si>
    <t>10*1,03 'Přepočtené koeficientem množství</t>
  </si>
  <si>
    <t>Úpravy povrchů, podlahy a osazování výplní</t>
  </si>
  <si>
    <t>102</t>
  </si>
  <si>
    <t>628611102</t>
  </si>
  <si>
    <t xml:space="preserve">Nátěr mostních betonových konstrukcí s ochranou proti chloridům </t>
  </si>
  <si>
    <t>981039718</t>
  </si>
  <si>
    <t>https://podminky.urs.cz/item/CS_URS_2024_01/628611102</t>
  </si>
  <si>
    <t>2*2,2*16,5</t>
  </si>
  <si>
    <t>103</t>
  </si>
  <si>
    <t>628611141R</t>
  </si>
  <si>
    <t>Izolace proti tlakové vodě na ploše svislé vč.dodávky</t>
  </si>
  <si>
    <t>1413032577</t>
  </si>
  <si>
    <t>2*13,7*1,8</t>
  </si>
  <si>
    <t>104</t>
  </si>
  <si>
    <t>628633112</t>
  </si>
  <si>
    <t>Spárování zdiva pilířů, opěr a křídel mostů z lomového kamene aktivovanou maltou, hloubky do 40 mm délka spáry na 1 m2 upravované plochy přes 6 do 12 m</t>
  </si>
  <si>
    <t>2117928306</t>
  </si>
  <si>
    <t>https://podminky.urs.cz/item/CS_URS_2024_01/628633112</t>
  </si>
  <si>
    <t>2*2*16</t>
  </si>
  <si>
    <t>dle výpiszu hl. výměr</t>
  </si>
  <si>
    <t>105</t>
  </si>
  <si>
    <t>63269001R</t>
  </si>
  <si>
    <t xml:space="preserve">Probarvení povrchu říms práškovým pigmentem </t>
  </si>
  <si>
    <t>-2085752607</t>
  </si>
  <si>
    <t>2*2,15*16,33</t>
  </si>
  <si>
    <t>Trubní vedení</t>
  </si>
  <si>
    <t>106</t>
  </si>
  <si>
    <t>871313123</t>
  </si>
  <si>
    <t>Montáž kanalizačního potrubí z tvrdého PVC-U hladkého plnostěnného tuhost SN 12 DN 160</t>
  </si>
  <si>
    <t>-2074474312</t>
  </si>
  <si>
    <t>https://podminky.urs.cz/item/CS_URS_2024_01/871313123</t>
  </si>
  <si>
    <t>107</t>
  </si>
  <si>
    <t>28611106</t>
  </si>
  <si>
    <t>trubka kanalizační PVC-U plnostěnná jednovrstvá s rázovou odolností DN 160x6000mm SN12</t>
  </si>
  <si>
    <t>405279119</t>
  </si>
  <si>
    <t>8*1,03 'Přepočtené koeficientem množství</t>
  </si>
  <si>
    <t>108</t>
  </si>
  <si>
    <t>895941343</t>
  </si>
  <si>
    <t>Osazení vpusti uliční z betonových dílců DN 500 dno vysoké s kalištěm</t>
  </si>
  <si>
    <t>152863320</t>
  </si>
  <si>
    <t>https://podminky.urs.cz/item/CS_URS_2024_01/895941343</t>
  </si>
  <si>
    <t>109</t>
  </si>
  <si>
    <t>59223852</t>
  </si>
  <si>
    <t>dno pro uliční vpusť s kalovou prohlubní betonové 450x300x50mm</t>
  </si>
  <si>
    <t>-1862269519</t>
  </si>
  <si>
    <t>110</t>
  </si>
  <si>
    <t>895941351</t>
  </si>
  <si>
    <t>Osazení vpusti uliční z betonových dílců DN 500 skruž horní pro čtvercovou vtokovou mříž</t>
  </si>
  <si>
    <t>-706335432</t>
  </si>
  <si>
    <t>https://podminky.urs.cz/item/CS_URS_2024_01/895941351</t>
  </si>
  <si>
    <t>111</t>
  </si>
  <si>
    <t>59224460</t>
  </si>
  <si>
    <t>vpusť uliční DN 500 betonová 500x190x65mm čtvercový poklop</t>
  </si>
  <si>
    <t>-162608434</t>
  </si>
  <si>
    <t>112</t>
  </si>
  <si>
    <t>895941361</t>
  </si>
  <si>
    <t>Osazení vpusti uliční z betonových dílců DN 500 skruž středová 290 mm</t>
  </si>
  <si>
    <t>-1110199138</t>
  </si>
  <si>
    <t>https://podminky.urs.cz/item/CS_URS_2024_01/895941361</t>
  </si>
  <si>
    <t>113</t>
  </si>
  <si>
    <t>59223862</t>
  </si>
  <si>
    <t>skruž pro uliční vpusť středová betonová 450x295x50mm</t>
  </si>
  <si>
    <t>1881388997</t>
  </si>
  <si>
    <t>114</t>
  </si>
  <si>
    <t>59224488</t>
  </si>
  <si>
    <t>skruž pro uliční vpusť přechodová betonová 450-270x295x50m</t>
  </si>
  <si>
    <t>-1092116928</t>
  </si>
  <si>
    <t>115</t>
  </si>
  <si>
    <t>59223864</t>
  </si>
  <si>
    <t>prstenec pro uliční vpusť vyrovnávací betonový 390x60x130mm</t>
  </si>
  <si>
    <t>-585661967</t>
  </si>
  <si>
    <t>116</t>
  </si>
  <si>
    <t>899204112</t>
  </si>
  <si>
    <t>Osazení mříží litinových včetně rámů a košů na bahno pro třídu zatížení D400, E600</t>
  </si>
  <si>
    <t>227946343</t>
  </si>
  <si>
    <t>https://podminky.urs.cz/item/CS_URS_2024_01/899204112</t>
  </si>
  <si>
    <t>117</t>
  </si>
  <si>
    <t>55241040</t>
  </si>
  <si>
    <t xml:space="preserve">mříž litinová 600/40 T,  D400</t>
  </si>
  <si>
    <t>929606644</t>
  </si>
  <si>
    <t>118</t>
  </si>
  <si>
    <t>59223874</t>
  </si>
  <si>
    <t>koš vysoký pro uliční vpusti žárově Pz plech pro rám 500/300mm</t>
  </si>
  <si>
    <t>17891422</t>
  </si>
  <si>
    <t>119</t>
  </si>
  <si>
    <t>899232111</t>
  </si>
  <si>
    <t>Výšková úprava uličního vstupu nebo vpusti do 200 mm snížením mříže</t>
  </si>
  <si>
    <t>100572397</t>
  </si>
  <si>
    <t>https://podminky.urs.cz/item/CS_URS_2024_01/899232111</t>
  </si>
  <si>
    <t>Ostatní konstrukce a práce, bourání</t>
  </si>
  <si>
    <t>120</t>
  </si>
  <si>
    <t>914111111</t>
  </si>
  <si>
    <t>Montáž svislé dopravní značky základní velikosti do 1 m2 objímkami na sloupky nebo konzoly</t>
  </si>
  <si>
    <t>598226245</t>
  </si>
  <si>
    <t>https://podminky.urs.cz/item/CS_URS_2024_01/914111111</t>
  </si>
  <si>
    <t>121</t>
  </si>
  <si>
    <t>40445604</t>
  </si>
  <si>
    <t xml:space="preserve">dopravní značky </t>
  </si>
  <si>
    <t>2029738932</t>
  </si>
  <si>
    <t>122</t>
  </si>
  <si>
    <t>914112111</t>
  </si>
  <si>
    <t>Tabulka s označením evidenčního čísla mostu na sloupek</t>
  </si>
  <si>
    <t>-1987412437</t>
  </si>
  <si>
    <t>https://podminky.urs.cz/item/CS_URS_2024_01/914112111</t>
  </si>
  <si>
    <t>123</t>
  </si>
  <si>
    <t>914112112R</t>
  </si>
  <si>
    <t xml:space="preserve">Tabulka s označením názvu toku </t>
  </si>
  <si>
    <t>393244362</t>
  </si>
  <si>
    <t>124</t>
  </si>
  <si>
    <t>914112113R</t>
  </si>
  <si>
    <t xml:space="preserve">Tabulka s označením letopočtu </t>
  </si>
  <si>
    <t>1209983510</t>
  </si>
  <si>
    <t>914511112</t>
  </si>
  <si>
    <t>Montáž sloupku dopravních značek délky do 3,5 m do hliníkové patky</t>
  </si>
  <si>
    <t>-234050245</t>
  </si>
  <si>
    <t>https://podminky.urs.cz/item/CS_URS_2024_01/914511112</t>
  </si>
  <si>
    <t>126</t>
  </si>
  <si>
    <t>40445235</t>
  </si>
  <si>
    <t>sloupek pro dopravní značku Al D 60mm v 3,5m</t>
  </si>
  <si>
    <t>-153660301</t>
  </si>
  <si>
    <t>127</t>
  </si>
  <si>
    <t>40445240</t>
  </si>
  <si>
    <t>patka pro sloupek Al D 60mm</t>
  </si>
  <si>
    <t>-109681768</t>
  </si>
  <si>
    <t>128</t>
  </si>
  <si>
    <t>40445253</t>
  </si>
  <si>
    <t>víčko plastové na sloupek D 60mm</t>
  </si>
  <si>
    <t>-1853313175</t>
  </si>
  <si>
    <t>129</t>
  </si>
  <si>
    <t>40445256</t>
  </si>
  <si>
    <t>svorka upínací na sloupek dopravní značky D 60mm</t>
  </si>
  <si>
    <t>-798498977</t>
  </si>
  <si>
    <t>130</t>
  </si>
  <si>
    <t>915211112</t>
  </si>
  <si>
    <t>Vodorovné dopravní značení taženým plastem dělící čára šířky 125 mm souvislá bílá retroreflexní</t>
  </si>
  <si>
    <t>-479996497</t>
  </si>
  <si>
    <t>https://podminky.urs.cz/item/CS_URS_2024_01/915211112</t>
  </si>
  <si>
    <t>60+74</t>
  </si>
  <si>
    <t>V4 , dle výpisu hl.výměr</t>
  </si>
  <si>
    <t>131</t>
  </si>
  <si>
    <t>49697160</t>
  </si>
  <si>
    <t>střední plná V1a , dle výpisu hl.výměr</t>
  </si>
  <si>
    <t>132</t>
  </si>
  <si>
    <t>915611111</t>
  </si>
  <si>
    <t>Předznačení pro vodorovné značení stříkané barvou nebo prováděné z nátěrových hmot liniové dělicí čáry, vodicí proužky</t>
  </si>
  <si>
    <t>-1273282842</t>
  </si>
  <si>
    <t>https://podminky.urs.cz/item/CS_URS_2024_01/915611111</t>
  </si>
  <si>
    <t>134+67</t>
  </si>
  <si>
    <t>133</t>
  </si>
  <si>
    <t>916241113</t>
  </si>
  <si>
    <t>Osazení obrubníku kamenného se zřízením lože, s vyplněním a zatřením spár cementovou maltou ležatého s boční opěrou z betonu prostého, do lože z betonu prostého</t>
  </si>
  <si>
    <t>-1706071529</t>
  </si>
  <si>
    <t>https://podminky.urs.cz/item/CS_URS_2024_01/916241113</t>
  </si>
  <si>
    <t>134</t>
  </si>
  <si>
    <t>58380005</t>
  </si>
  <si>
    <t xml:space="preserve">obrubník kamenný žulový přímý 1000x200x250mm vč.obloukových </t>
  </si>
  <si>
    <t>-2117001565</t>
  </si>
  <si>
    <t>70*1,02 'Přepočtené koeficientem množství</t>
  </si>
  <si>
    <t>135</t>
  </si>
  <si>
    <t>916242112</t>
  </si>
  <si>
    <t>Montáž chodníkového žulového obrubníku kotveného do mostní římsy s ložem z plastbetonu</t>
  </si>
  <si>
    <t>-1439105534</t>
  </si>
  <si>
    <t>https://podminky.urs.cz/item/CS_URS_2024_01/916242112</t>
  </si>
  <si>
    <t>136</t>
  </si>
  <si>
    <t>58380007</t>
  </si>
  <si>
    <t>obrubník kamenný žulový přímý 1000x150x250mmvč.obloukových</t>
  </si>
  <si>
    <t>1566954900</t>
  </si>
  <si>
    <t>137</t>
  </si>
  <si>
    <t>916331112</t>
  </si>
  <si>
    <t>Osazení zahradního obrubníku betonového s ložem tl. od 50 do 100 mm z betonu prostého tř. C 12/15 s boční opěrou z betonu prostého tř. C 12/15</t>
  </si>
  <si>
    <t>482016369</t>
  </si>
  <si>
    <t>https://podminky.urs.cz/item/CS_URS_2024_01/916331112</t>
  </si>
  <si>
    <t>138</t>
  </si>
  <si>
    <t>59217011</t>
  </si>
  <si>
    <t>obrubník betonový zahradní 500x50x200mm</t>
  </si>
  <si>
    <t>-1012370062</t>
  </si>
  <si>
    <t>31*1,01 'Přepočtené koeficientem množství</t>
  </si>
  <si>
    <t>139</t>
  </si>
  <si>
    <t>919111233R</t>
  </si>
  <si>
    <t xml:space="preserve">Řezání smršťovacích spár </t>
  </si>
  <si>
    <t>-1823908299</t>
  </si>
  <si>
    <t>2*4</t>
  </si>
  <si>
    <t>140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</si>
  <si>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</si>
  <si>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</si>
  <si>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1363301314</t>
  </si>
  <si>
    <t>https://podminky.urs.cz/item/CS_URS_2024_01/919121132</t>
  </si>
  <si>
    <t>řezání asf.</t>
  </si>
  <si>
    <t>u vpustí</t>
  </si>
  <si>
    <t>2*6,5</t>
  </si>
  <si>
    <t>mostní závěr</t>
  </si>
  <si>
    <t>141</t>
  </si>
  <si>
    <t>919720001R</t>
  </si>
  <si>
    <t>Těsnící folie pod drenáž tl. 2 mm</t>
  </si>
  <si>
    <t>1708526970</t>
  </si>
  <si>
    <t>2*1,5*15</t>
  </si>
  <si>
    <t>Součet142</t>
  </si>
  <si>
    <t>142</t>
  </si>
  <si>
    <t>919735112</t>
  </si>
  <si>
    <t>Řezání stávajícího živičného krytu nebo podkladu hloubky přes 50 do 100 mm</t>
  </si>
  <si>
    <t>1015436510</t>
  </si>
  <si>
    <t>https://podminky.urs.cz/item/CS_URS_2024_01/919735112</t>
  </si>
  <si>
    <t>vozovka</t>
  </si>
  <si>
    <t>143</t>
  </si>
  <si>
    <t>931992122</t>
  </si>
  <si>
    <t>Výplň dilatačních spár z polystyrenu extrudovaného, tloušťky 30 mm</t>
  </si>
  <si>
    <t>1653280151</t>
  </si>
  <si>
    <t>https://podminky.urs.cz/item/CS_URS_2024_01/931992122</t>
  </si>
  <si>
    <t>4*2,5*0,26+2*11*0,55</t>
  </si>
  <si>
    <t>144</t>
  </si>
  <si>
    <t>936941121</t>
  </si>
  <si>
    <t>Odvodňovač izolace mostovky osazení do plastbetonu, odvodňovače nerezového</t>
  </si>
  <si>
    <t>305824192</t>
  </si>
  <si>
    <t>https://podminky.urs.cz/item/CS_URS_2024_01/936941121</t>
  </si>
  <si>
    <t>145</t>
  </si>
  <si>
    <t>55241710R</t>
  </si>
  <si>
    <t xml:space="preserve">odvodňovač ,  izolace</t>
  </si>
  <si>
    <t>1511669880</t>
  </si>
  <si>
    <t>146</t>
  </si>
  <si>
    <t>938532111</t>
  </si>
  <si>
    <t>Broušení betonových ploch nerovností mostovky do 2 mm</t>
  </si>
  <si>
    <t>1436023453</t>
  </si>
  <si>
    <t>https://podminky.urs.cz/item/CS_URS_2024_01/938532111</t>
  </si>
  <si>
    <t>10,8*15,6</t>
  </si>
  <si>
    <t>147</t>
  </si>
  <si>
    <t>944111111</t>
  </si>
  <si>
    <t>Montáž ochranného zábradlí trubkového na vnějších volných stranách objektů odkloněného od svislice do 15°</t>
  </si>
  <si>
    <t>1558000105</t>
  </si>
  <si>
    <t>https://podminky.urs.cz/item/CS_URS_2024_01/944111111</t>
  </si>
  <si>
    <t>148</t>
  </si>
  <si>
    <t>944111211</t>
  </si>
  <si>
    <t>Montáž ochranného zábradlí trubkového Příplatek za první a každý další den použití zábradlí k ceně -1111</t>
  </si>
  <si>
    <t>-2094373586</t>
  </si>
  <si>
    <t>https://podminky.urs.cz/item/CS_URS_2024_01/944111211</t>
  </si>
  <si>
    <t>40*60</t>
  </si>
  <si>
    <t>149</t>
  </si>
  <si>
    <t>944111811</t>
  </si>
  <si>
    <t>Demontáž ochranného zábradlí trubkového na vnějších volných stranách objektů odkloněného od svislice do 15°</t>
  </si>
  <si>
    <t>68825551</t>
  </si>
  <si>
    <t>https://podminky.urs.cz/item/CS_URS_2024_01/944111811</t>
  </si>
  <si>
    <t>150</t>
  </si>
  <si>
    <t>944411111</t>
  </si>
  <si>
    <t>Montáž záchytné sítě umístěné max. 6 m pod chráněnou úrovní třída A</t>
  </si>
  <si>
    <t>1587748752</t>
  </si>
  <si>
    <t>https://podminky.urs.cz/item/CS_URS_2024_01/944411111</t>
  </si>
  <si>
    <t>151</t>
  </si>
  <si>
    <t>944411211</t>
  </si>
  <si>
    <t>Montáž záchytné sítě Příplatek za první a každý další den použití sítě k ceně -1111</t>
  </si>
  <si>
    <t>1640306341</t>
  </si>
  <si>
    <t>https://podminky.urs.cz/item/CS_URS_2024_01/944411211</t>
  </si>
  <si>
    <t>168,48*60</t>
  </si>
  <si>
    <t>152</t>
  </si>
  <si>
    <t>944411811</t>
  </si>
  <si>
    <t>Demontáž záchytné sítě umístěné max. 6 m pod chráněnou úrovní třída A</t>
  </si>
  <si>
    <t>-1694611506</t>
  </si>
  <si>
    <t>https://podminky.urs.cz/item/CS_URS_2024_01/944411811</t>
  </si>
  <si>
    <t>946321131</t>
  </si>
  <si>
    <t>Montáž zavěšeného řadového dílcového lešení šíře do 1,1 m s provozním zatížením tř. 3 přes 150 do 200 kg/m2, umístěného ve výšce do 10 m</t>
  </si>
  <si>
    <t>842310988</t>
  </si>
  <si>
    <t>https://podminky.urs.cz/item/CS_URS_2024_01/946321131</t>
  </si>
  <si>
    <t>2*15*1,5</t>
  </si>
  <si>
    <t>154</t>
  </si>
  <si>
    <t>946321231</t>
  </si>
  <si>
    <t>Montáž zavěšeného řadového dílcového lešení šíře do 1,1 m Příplatek za první a každý další den použití lešení k ceně -1131 nebo -1132</t>
  </si>
  <si>
    <t>-178301178</t>
  </si>
  <si>
    <t>https://podminky.urs.cz/item/CS_URS_2024_01/946321231</t>
  </si>
  <si>
    <t>45*60</t>
  </si>
  <si>
    <t>155</t>
  </si>
  <si>
    <t>946321831</t>
  </si>
  <si>
    <t>Demontáž zavěšeného řadového dílcového lešení šíře do 1,1 m s provozním zatížením tř. 3 přes 150 do 200 kg/m2, umístěného ve výšce do 10 m</t>
  </si>
  <si>
    <t>-1232497166</t>
  </si>
  <si>
    <t>https://podminky.urs.cz/item/CS_URS_2024_01/946321831</t>
  </si>
  <si>
    <t>156</t>
  </si>
  <si>
    <t>962021112</t>
  </si>
  <si>
    <t>Bourání mostních konstrukcí zdiva a pilířů z kamene nebo cihel</t>
  </si>
  <si>
    <t>-1031815423</t>
  </si>
  <si>
    <t>https://podminky.urs.cz/item/CS_URS_2024_01/962021112</t>
  </si>
  <si>
    <t>spodní st.</t>
  </si>
  <si>
    <t>15*1,2*1,5+40</t>
  </si>
  <si>
    <t>pilíř se základem</t>
  </si>
  <si>
    <t>1,6*5,5*3,5</t>
  </si>
  <si>
    <t>157</t>
  </si>
  <si>
    <t>963021112</t>
  </si>
  <si>
    <t>Bourání mostních konstrukcí nosných konstrukcí z kamene nebo cihel</t>
  </si>
  <si>
    <t>898118754</t>
  </si>
  <si>
    <t>https://podminky.urs.cz/item/CS_URS_2024_01/963021112</t>
  </si>
  <si>
    <t>klenby</t>
  </si>
  <si>
    <t>2*0,7*5,5*8</t>
  </si>
  <si>
    <t>čelní zdi</t>
  </si>
  <si>
    <t>2*1,5*11</t>
  </si>
  <si>
    <t>158</t>
  </si>
  <si>
    <t>963051111</t>
  </si>
  <si>
    <t>Bourání mostních konstrukcí nosných konstrukcí ze železového betonu</t>
  </si>
  <si>
    <t>1008245949</t>
  </si>
  <si>
    <t>https://podminky.urs.cz/item/CS_URS_2024_01/963051111</t>
  </si>
  <si>
    <t>NK</t>
  </si>
  <si>
    <t>4,5*0,35*15,6</t>
  </si>
  <si>
    <t>2*1*0,25*15,6</t>
  </si>
  <si>
    <t>zábradlí</t>
  </si>
  <si>
    <t>2*20*(0,3*0,3)*2+13*0,5*0,5*1,1</t>
  </si>
  <si>
    <t>159</t>
  </si>
  <si>
    <t>965082941</t>
  </si>
  <si>
    <t>Odstranění násypu tl. přes 200 mm jakékoliv plochy</t>
  </si>
  <si>
    <t>1980747456</t>
  </si>
  <si>
    <t>https://podminky.urs.cz/item/CS_URS_2024_01/965082941</t>
  </si>
  <si>
    <t>40,8</t>
  </si>
  <si>
    <t>odstranění výplně klenby , dle výpisu hl.výměr</t>
  </si>
  <si>
    <t>160</t>
  </si>
  <si>
    <t>977141125</t>
  </si>
  <si>
    <t>Vrty pro kotvy do betonu s vyplněním epoxidovým tmelem, průměru 25 mm, hloubky 170 mm</t>
  </si>
  <si>
    <t>-1013401203</t>
  </si>
  <si>
    <t>https://podminky.urs.cz/item/CS_URS_2024_01/977141125</t>
  </si>
  <si>
    <t>161</t>
  </si>
  <si>
    <t>977211135R</t>
  </si>
  <si>
    <t>Řezání konstrukcí stěnovou pilou z kamene hloubka řezu přes 680 mm</t>
  </si>
  <si>
    <t>445647221</t>
  </si>
  <si>
    <t>162</t>
  </si>
  <si>
    <t>985324211</t>
  </si>
  <si>
    <t>Ochranný nátěr betonu akrylátový dvojnásobný s impregnací (OS-B)</t>
  </si>
  <si>
    <t>-184968047</t>
  </si>
  <si>
    <t>https://podminky.urs.cz/item/CS_URS_2024_01/985324211</t>
  </si>
  <si>
    <t>nosná kce, opěry, prefa římsy</t>
  </si>
  <si>
    <t>(10,8+0,55*2)*15,6</t>
  </si>
  <si>
    <t>(1+1,1)*11</t>
  </si>
  <si>
    <t>2*1,2*15,6</t>
  </si>
  <si>
    <t>997</t>
  </si>
  <si>
    <t>Přesun sutě</t>
  </si>
  <si>
    <t>163</t>
  </si>
  <si>
    <t>997013811</t>
  </si>
  <si>
    <t>Poplatek za uložení stavebního odpadu na skládce (skládkovné) dřevěného zatříděného do Katalogu odpadů pod kódem 17 02 01</t>
  </si>
  <si>
    <t>2086321863</t>
  </si>
  <si>
    <t>https://podminky.urs.cz/item/CS_URS_2024_01/997013811</t>
  </si>
  <si>
    <t>křoviny</t>
  </si>
  <si>
    <t>64*2*0,2*0,5</t>
  </si>
  <si>
    <t>164</t>
  </si>
  <si>
    <t>997013814</t>
  </si>
  <si>
    <t>Poplatek za uložení stavebního odpadu na skládce (skládkovné) z izolačních materiálů zatříděného do Katalogu odpadů pod kódem 17 06 04</t>
  </si>
  <si>
    <t>-353355525</t>
  </si>
  <si>
    <t>https://podminky.urs.cz/item/CS_URS_2024_01/997013814</t>
  </si>
  <si>
    <t>180*0,004</t>
  </si>
  <si>
    <t>165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</si>
  <si>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</si>
  <si>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</si>
  <si>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-1873332632</t>
  </si>
  <si>
    <t>https://podminky.urs.cz/item/CS_URS_2024_01/997211521</t>
  </si>
  <si>
    <t>1339,11</t>
  </si>
  <si>
    <t>-270,94</t>
  </si>
  <si>
    <t>-333,49-21,34</t>
  </si>
  <si>
    <t>-72,87</t>
  </si>
  <si>
    <t>166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</si>
  <si>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</si>
  <si>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</si>
  <si>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1773332286</t>
  </si>
  <si>
    <t>https://podminky.urs.cz/item/CS_URS_2024_01/997211529</t>
  </si>
  <si>
    <t>640,47*14</t>
  </si>
  <si>
    <t>167</t>
  </si>
  <si>
    <t>997211612</t>
  </si>
  <si>
    <t>Nakládání suti nebo vybouraných hmot na dopravní prostředky pro vodorovnou dopravu vybouraných hmot</t>
  </si>
  <si>
    <t>530925310</t>
  </si>
  <si>
    <t>https://podminky.urs.cz/item/CS_URS_2024_01/997211612</t>
  </si>
  <si>
    <t>640,47</t>
  </si>
  <si>
    <t>997221551</t>
  </si>
  <si>
    <t>Vodorovná doprava suti bez naložení, ale se složením a s hrubým urovnáním ze sypkých materiálů, na vzdálenost do 1 km</t>
  </si>
  <si>
    <t>1549831194</t>
  </si>
  <si>
    <t>https://podminky.urs.cz/item/CS_URS_2024_01/997221551</t>
  </si>
  <si>
    <t>frézovaná drť ( bez poplatku ) skl.SÚS</t>
  </si>
  <si>
    <t>589*0,46</t>
  </si>
  <si>
    <t>169</t>
  </si>
  <si>
    <t>-1524441078</t>
  </si>
  <si>
    <t>kamenivo</t>
  </si>
  <si>
    <t>250*0,29</t>
  </si>
  <si>
    <t>326*0,75</t>
  </si>
  <si>
    <t>97*0,17</t>
  </si>
  <si>
    <t>170</t>
  </si>
  <si>
    <t>909398151</t>
  </si>
  <si>
    <t>97*0,22</t>
  </si>
  <si>
    <t>živice</t>
  </si>
  <si>
    <t>171</t>
  </si>
  <si>
    <t>997221559</t>
  </si>
  <si>
    <t>Vodorovná doprava suti bez naložení, ale se složením a s hrubým urovnáním Příplatek k ceně za každý další i započatý 1 km přes 1 km</t>
  </si>
  <si>
    <t>2107877750</t>
  </si>
  <si>
    <t>https://podminky.urs.cz/item/CS_URS_2024_01/997221559</t>
  </si>
  <si>
    <t>270,94*14</t>
  </si>
  <si>
    <t>fréz.drť</t>
  </si>
  <si>
    <t>172</t>
  </si>
  <si>
    <t>2111130327</t>
  </si>
  <si>
    <t>333,49*14</t>
  </si>
  <si>
    <t>173</t>
  </si>
  <si>
    <t>2046397324</t>
  </si>
  <si>
    <t>21,34*14</t>
  </si>
  <si>
    <t>174</t>
  </si>
  <si>
    <t>997221561</t>
  </si>
  <si>
    <t>Vodorovná doprava suti bez naložení, ale se složením a s hrubým urovnáním z kusových materiálů, na vzdálenost do 1 km</t>
  </si>
  <si>
    <t>1745622412</t>
  </si>
  <si>
    <t>https://podminky.urs.cz/item/CS_URS_2024_01/997221561</t>
  </si>
  <si>
    <t>88,2*0,29+30*0,205+34*0,04</t>
  </si>
  <si>
    <t>obruby</t>
  </si>
  <si>
    <t>153*0,26</t>
  </si>
  <si>
    <t>dlažba</t>
  </si>
  <si>
    <t>175</t>
  </si>
  <si>
    <t>997221569</t>
  </si>
  <si>
    <t>CS ÚRS 2023 01</t>
  </si>
  <si>
    <t>1864510712</t>
  </si>
  <si>
    <t>https://podminky.urs.cz/item/CS_URS_2023_01/997221569</t>
  </si>
  <si>
    <t>72,87*14</t>
  </si>
  <si>
    <t>176</t>
  </si>
  <si>
    <t>997221611</t>
  </si>
  <si>
    <t>Nakládání na dopravní prostředky pro vodorovnou dopravu suti</t>
  </si>
  <si>
    <t>1843027009</t>
  </si>
  <si>
    <t>https://podminky.urs.cz/item/CS_URS_2024_01/997221611</t>
  </si>
  <si>
    <t>333,49</t>
  </si>
  <si>
    <t>177</t>
  </si>
  <si>
    <t>969602585</t>
  </si>
  <si>
    <t>270,94</t>
  </si>
  <si>
    <t>frézovaná drť</t>
  </si>
  <si>
    <t>178</t>
  </si>
  <si>
    <t>997221612</t>
  </si>
  <si>
    <t>Nakládání na dopravní prostředky pro vodorovnou dopravu vybouraných hmot</t>
  </si>
  <si>
    <t>-742328849</t>
  </si>
  <si>
    <t>https://podminky.urs.cz/item/CS_URS_2024_01/997221612</t>
  </si>
  <si>
    <t>72,87</t>
  </si>
  <si>
    <t>obruby, dlažba</t>
  </si>
  <si>
    <t>179</t>
  </si>
  <si>
    <t>997221615</t>
  </si>
  <si>
    <t>Poplatek za uložení stavebního odpadu na recyklační skládce (skládkovné) z prostého betonu zatříděného do Katalogu odpadů pod kódem 17 01 01</t>
  </si>
  <si>
    <t>309233150</t>
  </si>
  <si>
    <t>https://podminky.urs.cz/item/CS_URS_2024_01/997221615</t>
  </si>
  <si>
    <t>obruby , dlažba</t>
  </si>
  <si>
    <t>180</t>
  </si>
  <si>
    <t>997221625</t>
  </si>
  <si>
    <t>Poplatek za uložení stavebního odpadu na recyklační skládce (skládkovné) z armovaného betonu zatříděného do Katalogu odpadů pod kódem 17 01 01</t>
  </si>
  <si>
    <t>966083470</t>
  </si>
  <si>
    <t>https://podminky.urs.cz/item/CS_URS_2024_01/997221625</t>
  </si>
  <si>
    <t>43,15*2,4</t>
  </si>
  <si>
    <t>181</t>
  </si>
  <si>
    <t>997221645</t>
  </si>
  <si>
    <t>Poplatek za uložení stavebního odpadu na skládce (skládkovné) asfaltového bez obsahu dehtu zatříděného do Katalogu odpadů pod kódem 17 03 02</t>
  </si>
  <si>
    <t>551183596</t>
  </si>
  <si>
    <t>https://podminky.urs.cz/item/CS_URS_2024_01/997221645</t>
  </si>
  <si>
    <t>182</t>
  </si>
  <si>
    <t>997221873</t>
  </si>
  <si>
    <t>-593797533</t>
  </si>
  <si>
    <t>https://podminky.urs.cz/item/CS_URS_2024_01/997221873</t>
  </si>
  <si>
    <t>333,49+(97,8-57,8)*2,49</t>
  </si>
  <si>
    <t>183</t>
  </si>
  <si>
    <t>-1611607027</t>
  </si>
  <si>
    <t>94,6*2,49</t>
  </si>
  <si>
    <t>57,8*2,49</t>
  </si>
  <si>
    <t>998</t>
  </si>
  <si>
    <t>Přesun hmot</t>
  </si>
  <si>
    <t>184</t>
  </si>
  <si>
    <t>998212111</t>
  </si>
  <si>
    <t>Přesun hmot pro mosty zděné, betonové monolitické, spřažené ocelobetonové nebo kovové vodorovná dopravní vzdálenost do 100 m výška mostu do 20 m</t>
  </si>
  <si>
    <t>-211572774</t>
  </si>
  <si>
    <t>https://podminky.urs.cz/item/CS_URS_2024_01/998212111</t>
  </si>
  <si>
    <t>PSV</t>
  </si>
  <si>
    <t>Práce a dodávky PSV</t>
  </si>
  <si>
    <t>711</t>
  </si>
  <si>
    <t>Izolace proti vodě, vlhkosti a plynům</t>
  </si>
  <si>
    <t>185</t>
  </si>
  <si>
    <t>711131811</t>
  </si>
  <si>
    <t>Odstranění izolace mostní proti zemní vlhkosti na ploše vodorovné V</t>
  </si>
  <si>
    <t>-960905393</t>
  </si>
  <si>
    <t>https://podminky.urs.cz/item/CS_URS_2024_01/711131811</t>
  </si>
  <si>
    <t>12*15</t>
  </si>
  <si>
    <t>186</t>
  </si>
  <si>
    <t>711321131</t>
  </si>
  <si>
    <t>Provedení izolace mostovek natěradly a tmely za horka nátěrem asfaltovým</t>
  </si>
  <si>
    <t>-611130748</t>
  </si>
  <si>
    <t>https://podminky.urs.cz/item/CS_URS_2024_01/711321131</t>
  </si>
  <si>
    <t>2*13*1,8+4*4</t>
  </si>
  <si>
    <t>187</t>
  </si>
  <si>
    <t>11161332</t>
  </si>
  <si>
    <t xml:space="preserve">asfalt pro izolaci </t>
  </si>
  <si>
    <t>1145998536</t>
  </si>
  <si>
    <t>62,8*0,00158 'Přepočtené koeficientem množství</t>
  </si>
  <si>
    <t>188</t>
  </si>
  <si>
    <t>711341564</t>
  </si>
  <si>
    <t>Provedení izolace mostovek pásy přitavením NAIP</t>
  </si>
  <si>
    <t>-1723992300</t>
  </si>
  <si>
    <t>https://podminky.urs.cz/item/CS_URS_2024_01/711341564</t>
  </si>
  <si>
    <t>2*2,5*16,5</t>
  </si>
  <si>
    <t>189</t>
  </si>
  <si>
    <t>62853004</t>
  </si>
  <si>
    <t xml:space="preserve">pás asfaltový natavitelný modifikovaný SBS tl 4,0mm s vložkou AL  a spalitelnou PE fólií nebo jemnozrnným minerálním posypem na horním povrchu</t>
  </si>
  <si>
    <t>1954576281</t>
  </si>
  <si>
    <t>82,5*1,1655 'Přepočtené koeficientem množství</t>
  </si>
  <si>
    <t>190</t>
  </si>
  <si>
    <t>711341564R</t>
  </si>
  <si>
    <t>Provedení izolace mostovek tl. 5 mm vč.mater. - pečetící vrstva</t>
  </si>
  <si>
    <t>-1950771932</t>
  </si>
  <si>
    <t>16,8*11</t>
  </si>
  <si>
    <t>191</t>
  </si>
  <si>
    <t>998711101</t>
  </si>
  <si>
    <t>Přesun hmot pro izolace proti vodě, vlhkosti a plynům stanovený z hmotnosti přesunovaného materiálu vodorovná dopravní vzdálenost do 50 m v objektech výšky do 6 m</t>
  </si>
  <si>
    <t>-1705577975</t>
  </si>
  <si>
    <t>https://podminky.urs.cz/item/CS_URS_2024_01/998711101</t>
  </si>
  <si>
    <t xml:space="preserve">SKB4D402 - SO 201b  Římsové prefabrikáty</t>
  </si>
  <si>
    <t xml:space="preserve">    767 - Konstrukce zámečnické</t>
  </si>
  <si>
    <t>M - Práce a dodávky M</t>
  </si>
  <si>
    <t xml:space="preserve">    21-M - Elektromontáže</t>
  </si>
  <si>
    <t>275311127</t>
  </si>
  <si>
    <t>Základové konstrukce z betonu prostého patky a bloky C 25/30</t>
  </si>
  <si>
    <t>566070944</t>
  </si>
  <si>
    <t>https://podminky.urs.cz/item/CS_URS_2024_01/275311127</t>
  </si>
  <si>
    <t>1*1*1*4</t>
  </si>
  <si>
    <t>patky pro kotvení stožáru</t>
  </si>
  <si>
    <t>275354111</t>
  </si>
  <si>
    <t>Bednění základových konstrukcí patek a bloků zřízení</t>
  </si>
  <si>
    <t>-1567131059</t>
  </si>
  <si>
    <t>https://podminky.urs.cz/item/CS_URS_2024_01/275354111</t>
  </si>
  <si>
    <t>1*1*4*4</t>
  </si>
  <si>
    <t>275354211</t>
  </si>
  <si>
    <t>Bednění základových konstrukcí patek a bloků odstranění bednění</t>
  </si>
  <si>
    <t>1876805224</t>
  </si>
  <si>
    <t>https://podminky.urs.cz/item/CS_URS_2024_01/275354211</t>
  </si>
  <si>
    <t>317122111R</t>
  </si>
  <si>
    <t xml:space="preserve">Osazení římsových prafabrikátů </t>
  </si>
  <si>
    <t>1006344522</t>
  </si>
  <si>
    <t>59383001R</t>
  </si>
  <si>
    <t xml:space="preserve">římsové prefabrikáty z UHPFRC třídy C130-FR8-B-XF4 s proberveným práškovým pigmentem </t>
  </si>
  <si>
    <t>-1895096431</t>
  </si>
  <si>
    <t>17*(0,2802*1,126+0,62*0,8)</t>
  </si>
  <si>
    <t>31717112R</t>
  </si>
  <si>
    <t>Kotvení římsových prefabrikátů na chem.kotvu ,vč.ochrany prostupu izol.asf.zálivkou</t>
  </si>
  <si>
    <t>-1540957557</t>
  </si>
  <si>
    <t>(4*0,2+4*0,15)*16</t>
  </si>
  <si>
    <t>317180000R</t>
  </si>
  <si>
    <t xml:space="preserve">vzorkování pro zajištění vizuální kompatobility použitých materiálůna římsách </t>
  </si>
  <si>
    <t>soubor</t>
  </si>
  <si>
    <t>-1200476304</t>
  </si>
  <si>
    <t xml:space="preserve">10 ks dlaždic ( rozm. 200 x 200x 50 mm) UHPFRC a 10 ks dlaždic bet. C 30/37 vč. povrch .úpravy a s proměnným obsahem pigmentu </t>
  </si>
  <si>
    <t>31735001R</t>
  </si>
  <si>
    <t xml:space="preserve">Ztracené bednění z cementotřískových desek </t>
  </si>
  <si>
    <t>-2052105513</t>
  </si>
  <si>
    <t>(0,18*(0,35+0,7+0,35+0,01))*16</t>
  </si>
  <si>
    <t>317361116R</t>
  </si>
  <si>
    <t xml:space="preserve">Výztuž mostních železobetonových římsových prefabrikátů </t>
  </si>
  <si>
    <t>729168735</t>
  </si>
  <si>
    <t>0,05*13,8</t>
  </si>
  <si>
    <t>odhad 50 kg/m3</t>
  </si>
  <si>
    <t>31780001R</t>
  </si>
  <si>
    <t>Ocel.forma ( bednění ) pro opak.výrobu UHPFRC prefabrikátů</t>
  </si>
  <si>
    <t>-2041443954</t>
  </si>
  <si>
    <t xml:space="preserve">opak.manipul .při bednění a odbedn. </t>
  </si>
  <si>
    <t>63266300R</t>
  </si>
  <si>
    <t xml:space="preserve">Elastická stěrka dle VL 4 401.04 - mostu </t>
  </si>
  <si>
    <t>1354308934</t>
  </si>
  <si>
    <t>16*0,05*1,925</t>
  </si>
  <si>
    <t>93617001R</t>
  </si>
  <si>
    <t xml:space="preserve">Osazení kovových doplňků mostního vybavení jednotlivě kotevní desky </t>
  </si>
  <si>
    <t>1319892521</t>
  </si>
  <si>
    <t xml:space="preserve">vč.spoj.materiálu </t>
  </si>
  <si>
    <t>54879001R</t>
  </si>
  <si>
    <t xml:space="preserve">nerezové kotvy M20 </t>
  </si>
  <si>
    <t>295730527</t>
  </si>
  <si>
    <t>977151111</t>
  </si>
  <si>
    <t>Jádrové vrty diamantovými korunkami do stavebních materiálů (železobetonu, betonu, cihel, obkladů, dlažeb, kamene) průměru do 35 mm</t>
  </si>
  <si>
    <t>-434473378</t>
  </si>
  <si>
    <t>https://podminky.urs.cz/item/CS_URS_2024_01/977151111</t>
  </si>
  <si>
    <t>vrty pro kotvení říms.prefa.</t>
  </si>
  <si>
    <t>767</t>
  </si>
  <si>
    <t>Konstrukce zámečnické</t>
  </si>
  <si>
    <t>767995115</t>
  </si>
  <si>
    <t>Montáž ostatních atypických zámečnických konstrukcí hmotnosti přes 50 do 100 kg</t>
  </si>
  <si>
    <t>1839461349</t>
  </si>
  <si>
    <t>https://podminky.urs.cz/item/CS_URS_2024_01/767995115</t>
  </si>
  <si>
    <t>2108</t>
  </si>
  <si>
    <t>kotev.ocel.přípr.</t>
  </si>
  <si>
    <t>5487908001R</t>
  </si>
  <si>
    <t xml:space="preserve">kotevní ocel přípravek  vč. trnů apod </t>
  </si>
  <si>
    <t>982233069</t>
  </si>
  <si>
    <t>2,108</t>
  </si>
  <si>
    <t>Práce a dodávky M</t>
  </si>
  <si>
    <t>21-M</t>
  </si>
  <si>
    <t>Elektromontáže</t>
  </si>
  <si>
    <t>210040011</t>
  </si>
  <si>
    <t>Montáž sloupů a stožárů venkovního vedení nn bez výstroje ocelových trubkových včetně rozvozu, vztyčení, očíslování, složení do 12 m jednoduchých</t>
  </si>
  <si>
    <t>1786085500</t>
  </si>
  <si>
    <t>https://podminky.urs.cz/item/CS_URS_2024_01/210040011</t>
  </si>
  <si>
    <t>31674111R</t>
  </si>
  <si>
    <t xml:space="preserve">stožár osvětlovací VO vč. výzbroje a svítidla </t>
  </si>
  <si>
    <t>256</t>
  </si>
  <si>
    <t>-888383361</t>
  </si>
  <si>
    <t>SKB4D404 - Veřelné osvětlení</t>
  </si>
  <si>
    <t xml:space="preserve">    741 - Elektroinstalace - silnoproud</t>
  </si>
  <si>
    <t xml:space="preserve">    46-M - Zemní práce při extr.mont.pracích</t>
  </si>
  <si>
    <t>HZS - Hodinové zúčtovací sazby</t>
  </si>
  <si>
    <t>741</t>
  </si>
  <si>
    <t>Elektroinstalace - silnoproud</t>
  </si>
  <si>
    <t>741110043</t>
  </si>
  <si>
    <t>Montáž trubek elektroinstalačních ohebných, přes 35 mm</t>
  </si>
  <si>
    <t>CS ÚRS 2023 02</t>
  </si>
  <si>
    <t>-1860322767</t>
  </si>
  <si>
    <t>https://podminky.urs.cz/item/CS_URS_2023_02/741110043</t>
  </si>
  <si>
    <t>34571075</t>
  </si>
  <si>
    <t>trubka elektroinstalační ohebná korug. 63/ 50 černá</t>
  </si>
  <si>
    <t>-213725045</t>
  </si>
  <si>
    <t>100*1,05 'Přepočtené koeficientem množství</t>
  </si>
  <si>
    <t>-92915659</t>
  </si>
  <si>
    <t>34571076R</t>
  </si>
  <si>
    <t xml:space="preserve">trubka elektroinstalační ohebná korug.  90/74 </t>
  </si>
  <si>
    <t>1901893898</t>
  </si>
  <si>
    <t>20*1,05 'Přepočtené koeficientem množství</t>
  </si>
  <si>
    <t>74112000R</t>
  </si>
  <si>
    <t xml:space="preserve">Příplatek za zatažení kabelu c ochran.trubce </t>
  </si>
  <si>
    <t>-1713023510</t>
  </si>
  <si>
    <t>741122016</t>
  </si>
  <si>
    <t>Montáž kabelů měděných bez ukončení uložených pod omítku plných kulatých (např. CYKY), počtu a průřezu žil 3x2,5 až 6 mm2</t>
  </si>
  <si>
    <t>-660502742</t>
  </si>
  <si>
    <t>https://podminky.urs.cz/item/CS_URS_2024_01/741122016</t>
  </si>
  <si>
    <t>34111036</t>
  </si>
  <si>
    <t>kabel instalační jádro Cu plné izolace PVC plášť PVC 450/750V (CYKY) 3x2,5mm2</t>
  </si>
  <si>
    <t>1499287599</t>
  </si>
  <si>
    <t>40*1,15 'Přepočtené koeficientem množství</t>
  </si>
  <si>
    <t>741122024</t>
  </si>
  <si>
    <t>Montáž kabelů měděných bez ukončení uložených pod omítku plných kulatých (např. CYKY), počtu a průřezu žil 4x10 mm2</t>
  </si>
  <si>
    <t>-1085330035</t>
  </si>
  <si>
    <t>https://podminky.urs.cz/item/CS_URS_2024_01/741122024</t>
  </si>
  <si>
    <t>34111076</t>
  </si>
  <si>
    <t>kabel instalační jádro Cu plné izolace PVC plášť PVC 450/750V (CYKY) 4x10mm2</t>
  </si>
  <si>
    <t>-1602792713</t>
  </si>
  <si>
    <t>110*1,15 'Přepočtené koeficientem množství</t>
  </si>
  <si>
    <t>741130021</t>
  </si>
  <si>
    <t>Ukončení vodičů izolovaných s označením a zapojením na svorkovnici s otevřením a uzavřením krytu, průřezu žíly do 2,5 mm2</t>
  </si>
  <si>
    <t>1215263514</t>
  </si>
  <si>
    <t>https://podminky.urs.cz/item/CS_URS_2024_01/741130021</t>
  </si>
  <si>
    <t>741130025</t>
  </si>
  <si>
    <t>Ukončení vodičů izolovaných s označením a zapojením na svorkovnici s otevřením a uzavřením krytu, průřezu žíly do 16 mm2</t>
  </si>
  <si>
    <t>-1909902597</t>
  </si>
  <si>
    <t>https://podminky.urs.cz/item/CS_URS_2024_01/741130025</t>
  </si>
  <si>
    <t>7411301361</t>
  </si>
  <si>
    <t>Ukončení kabelů se zapojením počtu a průřezu žil do 4x25 mm2</t>
  </si>
  <si>
    <t>-820298096</t>
  </si>
  <si>
    <t>741410041</t>
  </si>
  <si>
    <t>Montáž uzemňovacího vedení s upevněním, propojením a připojením pomocí svorek v zemi s izolací spojů drátu nebo lana Ø do 10 mm v městské zástavbě</t>
  </si>
  <si>
    <t>400131596</t>
  </si>
  <si>
    <t>https://podminky.urs.cz/item/CS_URS_2024_01/741410041</t>
  </si>
  <si>
    <t>35441073</t>
  </si>
  <si>
    <t>drát D 10mm FeZn</t>
  </si>
  <si>
    <t>-1720675803</t>
  </si>
  <si>
    <t>100*0,9 'Přepočtené koeficientem množství</t>
  </si>
  <si>
    <t>35431011</t>
  </si>
  <si>
    <t xml:space="preserve">svorka SP1 </t>
  </si>
  <si>
    <t>1265159790</t>
  </si>
  <si>
    <t>354420331</t>
  </si>
  <si>
    <t xml:space="preserve">DIN933-8.8 -A2K </t>
  </si>
  <si>
    <t>-1666339181</t>
  </si>
  <si>
    <t>354420332</t>
  </si>
  <si>
    <t xml:space="preserve">DIN934-8 -A2K </t>
  </si>
  <si>
    <t>-848860617</t>
  </si>
  <si>
    <t>354420333</t>
  </si>
  <si>
    <t xml:space="preserve">DIN7980-230HV -A2K </t>
  </si>
  <si>
    <t>378161520</t>
  </si>
  <si>
    <t>354420335</t>
  </si>
  <si>
    <t xml:space="preserve">SK </t>
  </si>
  <si>
    <t>-1821218892</t>
  </si>
  <si>
    <t>21004000R</t>
  </si>
  <si>
    <t xml:space="preserve">Montáž a kompletace stožárů a svítidel vč. mechanizace </t>
  </si>
  <si>
    <t>1616604387</t>
  </si>
  <si>
    <t>35711001R</t>
  </si>
  <si>
    <t>stožárová rozvodnice SR 481/721 /E27 UN</t>
  </si>
  <si>
    <t>-496146664</t>
  </si>
  <si>
    <t>34774020R</t>
  </si>
  <si>
    <t xml:space="preserve">svítidlo LED designové  3 x 12 W</t>
  </si>
  <si>
    <t>1900922564</t>
  </si>
  <si>
    <t>34774030R</t>
  </si>
  <si>
    <t xml:space="preserve">beton blok ke svítidlu LED </t>
  </si>
  <si>
    <t>1926681201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</si>
  <si>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</si>
  <si>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</si>
  <si>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</si>
  <si>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</si>
  <si>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</si>
  <si>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41199808</t>
  </si>
  <si>
    <t>https://podminky.urs.cz/item/CS_URS_2023_02/460010011</t>
  </si>
  <si>
    <t>460010025</t>
  </si>
  <si>
    <t>Vytyčení trasy inženýrských sítí v zastavěném prostoru</t>
  </si>
  <si>
    <t>-1701836667</t>
  </si>
  <si>
    <t>https://podminky.urs.cz/item/CS_URS_2023_02/460010025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</si>
  <si>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</si>
  <si>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</si>
  <si>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-2075452766</t>
  </si>
  <si>
    <t>https://podminky.urs.cz/item/CS_URS_2023_02/460141112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</si>
  <si>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</si>
  <si>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</si>
  <si>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1283005246</t>
  </si>
  <si>
    <t>https://podminky.urs.cz/item/CS_URS_2023_02/460161162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</si>
  <si>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</si>
  <si>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</si>
  <si>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-1658711746</t>
  </si>
  <si>
    <t>https://podminky.urs.cz/item/CS_URS_2023_02/460161312</t>
  </si>
  <si>
    <t>460282111</t>
  </si>
  <si>
    <t>Pažení výkopů pažicími boxy rýh kabelových hloubka výkopu do 4 m, šířka do 1,2 m</t>
  </si>
  <si>
    <t>1098546940</t>
  </si>
  <si>
    <t>https://podminky.urs.cz/item/CS_URS_2023_02/460282111</t>
  </si>
  <si>
    <t>80*0,65*2</t>
  </si>
  <si>
    <t>20*1,2*2</t>
  </si>
  <si>
    <t>460282511</t>
  </si>
  <si>
    <t>Pažení výkopů pažicími boxy rýh kabelových odstranění boxů hloubka výkopu do 4 m, šířka do 1,2 m</t>
  </si>
  <si>
    <t>-73706735</t>
  </si>
  <si>
    <t>https://podminky.urs.cz/item/CS_URS_2023_02/460282511</t>
  </si>
  <si>
    <t>460341113</t>
  </si>
  <si>
    <t>Vodorovné přemístění (odvoz) horniny dopravními prostředky včetně složení, bez naložení a rozprostření jakékoliv třídy, na vzdálenost přes 500 do 1000 m</t>
  </si>
  <si>
    <t>1226894398</t>
  </si>
  <si>
    <t>https://podminky.urs.cz/item/CS_URS_2023_02/460341113</t>
  </si>
  <si>
    <t>2,86+2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</si>
  <si>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</si>
  <si>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</si>
  <si>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-347994839</t>
  </si>
  <si>
    <t>https://podminky.urs.cz/item/CS_URS_2023_02/460341121</t>
  </si>
  <si>
    <t>4,86*14</t>
  </si>
  <si>
    <t>460361121</t>
  </si>
  <si>
    <t>Poplatek (skládkovné) za uložení zeminy na recyklační skládce zatříděné do Katalogu odpadů pod kódem 17 05 04</t>
  </si>
  <si>
    <t>-2133191730</t>
  </si>
  <si>
    <t>https://podminky.urs.cz/item/CS_URS_2023_02/460361121</t>
  </si>
  <si>
    <t>460411122</t>
  </si>
  <si>
    <t>Zásyp jam strojně s uložením výkopku ve vrstvách a urovnáním povrchu s přemístění sypaniny ze vzdálenosti do 10 m se zhutněním z horniny třídy těžitelnosti I skupiny 3</t>
  </si>
  <si>
    <t>-2120211587</t>
  </si>
  <si>
    <t>https://podminky.urs.cz/item/CS_URS_2023_02/460411122</t>
  </si>
  <si>
    <t>460451162</t>
  </si>
  <si>
    <t>Zásyp kabelových rýh strojně s přemístěním sypaniny ze vzdálenosti do 10 m, s uložením výkopku ve vrstvách včetně zhutnění a urovnání povrchu šířky 35 cm hloubky 60 cm z horniny třídy těžitelnosti I skupiny 3</t>
  </si>
  <si>
    <t>471844510</t>
  </si>
  <si>
    <t>https://podminky.urs.cz/item/CS_URS_2023_02/460451162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</si>
  <si>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</si>
  <si>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</si>
  <si>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529904588</t>
  </si>
  <si>
    <t>https://podminky.urs.cz/item/CS_URS_2023_02/460451332</t>
  </si>
  <si>
    <t>460571111</t>
  </si>
  <si>
    <t>Rozprostření a urovnání ornice strojně včetně přemístění hromad nebo dočasných skládek na místo spotřeby ze vzdálenosti do 50 m při souvislé ploše, tl. vrstvy do 20 cm</t>
  </si>
  <si>
    <t>1195604833</t>
  </si>
  <si>
    <t>https://podminky.urs.cz/item/CS_URS_2023_02/460571111</t>
  </si>
  <si>
    <t>40+40</t>
  </si>
  <si>
    <t>460581121</t>
  </si>
  <si>
    <t>Úprava terénu zatravnění, včetně zalití vodou na rovině - mimo výkop</t>
  </si>
  <si>
    <t>733146348</t>
  </si>
  <si>
    <t>https://podminky.urs.cz/item/CS_URS_2023_02/460581121</t>
  </si>
  <si>
    <t>00572472</t>
  </si>
  <si>
    <t>osivo směs travní krajinná-rovinná</t>
  </si>
  <si>
    <t>1510108938</t>
  </si>
  <si>
    <t>46058112R</t>
  </si>
  <si>
    <t>Úprava terénu zatravnění, včetně zalití vodou na rovině nad výkopem</t>
  </si>
  <si>
    <t>-2086071833</t>
  </si>
  <si>
    <t>-822491543</t>
  </si>
  <si>
    <t>460641112</t>
  </si>
  <si>
    <t>Základové konstrukce základ bez bednění do rostlé zeminy z monolitického betonu tř. C 12/15</t>
  </si>
  <si>
    <t>-692377846</t>
  </si>
  <si>
    <t>https://podminky.urs.cz/item/CS_URS_2023_02/460641112</t>
  </si>
  <si>
    <t>460661111</t>
  </si>
  <si>
    <t>Kabelové lože z písku včetně podsypu, zhutnění a urovnání povrchu pro kabely nn bez zakrytí, šířky do 35 cm</t>
  </si>
  <si>
    <t>1829215669</t>
  </si>
  <si>
    <t>https://podminky.urs.cz/item/CS_URS_2024_01/460661111</t>
  </si>
  <si>
    <t>460671112</t>
  </si>
  <si>
    <t>Výstražné prvky pro krytí kabelů včetně vyrovnání povrchu rýhy, rozvinutí a uložení fólie, šířky přes 20 do 25 cm</t>
  </si>
  <si>
    <t>552645954</t>
  </si>
  <si>
    <t>https://podminky.urs.cz/item/CS_URS_2024_01/460671112</t>
  </si>
  <si>
    <t>80+20</t>
  </si>
  <si>
    <t>460751121</t>
  </si>
  <si>
    <t>Osazení kabelových kanálů včetně utěsnění, vyspárování a zakrytí víkem z prefabrikovaných betonových žlabů zapuštěných do terénu, včetně výkopu horniny vnější šířky do 20 cm</t>
  </si>
  <si>
    <t>-54476566</t>
  </si>
  <si>
    <t>https://podminky.urs.cz/item/CS_URS_2023_02/460751121</t>
  </si>
  <si>
    <t>59213007</t>
  </si>
  <si>
    <t>žlab kabelový KD 1</t>
  </si>
  <si>
    <t>-1778879072</t>
  </si>
  <si>
    <t>5927500R</t>
  </si>
  <si>
    <t>víko žlabu KZ 1</t>
  </si>
  <si>
    <t>499144110</t>
  </si>
  <si>
    <t>46086001R</t>
  </si>
  <si>
    <t xml:space="preserve">Zkoušky hutnění </t>
  </si>
  <si>
    <t>1341272709</t>
  </si>
  <si>
    <t>HZS</t>
  </si>
  <si>
    <t>Hodinové zúčtovací sazby</t>
  </si>
  <si>
    <t>HZS31321</t>
  </si>
  <si>
    <t>Hodinové zúčtovací sazby montáží technologických zařízení při externích montážích elektromontér - revize</t>
  </si>
  <si>
    <t>512</t>
  </si>
  <si>
    <t>1265852576</t>
  </si>
  <si>
    <t>HZS31322</t>
  </si>
  <si>
    <t xml:space="preserve">Koordinační činnost zhotovitele </t>
  </si>
  <si>
    <t>1114185678</t>
  </si>
  <si>
    <t>HZS4221</t>
  </si>
  <si>
    <t xml:space="preserve">Hodinové zúčtovací sazby ostatních profesí revizní a kontrolní činnost geodet - zaměření skut.stavu </t>
  </si>
  <si>
    <t>1504720385</t>
  </si>
  <si>
    <t>https://podminky.urs.cz/item/CS_URS_2023_02/HZS4221</t>
  </si>
  <si>
    <t>52</t>
  </si>
  <si>
    <t>HZS42211</t>
  </si>
  <si>
    <t>Hodinové zúčtovací sazby ostatních profesí revizní a kontrolní činnost geodet -vytyčení stavby</t>
  </si>
  <si>
    <t>-1605246739</t>
  </si>
  <si>
    <t>SKB4D405 -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</si>
  <si>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</si>
  <si>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</si>
  <si>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</si>
  <si>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</si>
  <si>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</si>
  <si>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</si>
  <si>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4233511111</t>
  </si>
  <si>
    <t xml:space="preserve">Zřízení a odstranění provizorní lávky během výstavby , včetně zábrádlí </t>
  </si>
  <si>
    <t>1182910133</t>
  </si>
  <si>
    <t>-1612145716</t>
  </si>
  <si>
    <t>ev.č. mostu</t>
  </si>
  <si>
    <t xml:space="preserve">označení toku </t>
  </si>
  <si>
    <t>VRN</t>
  </si>
  <si>
    <t>Vedlejší rozpočtové náklady</t>
  </si>
  <si>
    <t>VRN1</t>
  </si>
  <si>
    <t>Průzkumné, geodetické a projektové práce</t>
  </si>
  <si>
    <t>0113030001</t>
  </si>
  <si>
    <t xml:space="preserve">Odstranění litin.desek - letopočet ,firma .zatížení </t>
  </si>
  <si>
    <t>1024</t>
  </si>
  <si>
    <t>-1845579439</t>
  </si>
  <si>
    <t>011303001</t>
  </si>
  <si>
    <t>Přemístění znaku města na čele mostního objektu</t>
  </si>
  <si>
    <t>1138701590</t>
  </si>
  <si>
    <t>011303002</t>
  </si>
  <si>
    <t xml:space="preserve">Uložení stáv.inž.sítí do chrániček na mostě ,provizor.vyvěšení a podepření během výstavby , na ocelovou podpěrnou konstrukci ,návodní strana ČD Telematika , hmotnost ocel.konstr. 1,4 t, Povodní strana - telefon + ČEZ , hmotnost ocel. konstrukce 1,71 t, včetně zrušení </t>
  </si>
  <si>
    <t>1286030449</t>
  </si>
  <si>
    <t>https://podminky.urs.cz/item/CS_URS_2024_01/011303002</t>
  </si>
  <si>
    <t>012103000</t>
  </si>
  <si>
    <t>Geodetické práce před výstavbou - vytyčení ,zaměření</t>
  </si>
  <si>
    <t>1864327877</t>
  </si>
  <si>
    <t>https://podminky.urs.cz/item/CS_URS_2024_01/012103000</t>
  </si>
  <si>
    <t>012203001</t>
  </si>
  <si>
    <t xml:space="preserve">Vytyčení stáv. inž. sítí </t>
  </si>
  <si>
    <t>-343765186</t>
  </si>
  <si>
    <t>https://podminky.urs.cz/item/CS_URS_2024_01/012203001</t>
  </si>
  <si>
    <t>012303000</t>
  </si>
  <si>
    <t xml:space="preserve">Geodetické práce po výstavbě ,zaměření skuteč.provedení </t>
  </si>
  <si>
    <t>-1067832866</t>
  </si>
  <si>
    <t>https://podminky.urs.cz/item/CS_URS_2024_01/012303000</t>
  </si>
  <si>
    <t>012403000</t>
  </si>
  <si>
    <t xml:space="preserve">Kartografické práce- geometrický plán + akceptační protokol </t>
  </si>
  <si>
    <t>-257292026</t>
  </si>
  <si>
    <t>https://podminky.urs.cz/item/CS_URS_2024_01/012403000</t>
  </si>
  <si>
    <t>0131940001</t>
  </si>
  <si>
    <t xml:space="preserve">Vypracování mostního listu </t>
  </si>
  <si>
    <t>-1173765742</t>
  </si>
  <si>
    <t>0131940002</t>
  </si>
  <si>
    <t xml:space="preserve">Hlavní prohlídka mostu </t>
  </si>
  <si>
    <t>-1102522497</t>
  </si>
  <si>
    <t>013203001</t>
  </si>
  <si>
    <t xml:space="preserve">Fotodokumentace stavby </t>
  </si>
  <si>
    <t>-2018442965</t>
  </si>
  <si>
    <t>https://podminky.urs.cz/item/CS_URS_2024_01/013203001</t>
  </si>
  <si>
    <t>013254000</t>
  </si>
  <si>
    <t>Dokumentace RDS a skutečného provedení stavby</t>
  </si>
  <si>
    <t>966133688</t>
  </si>
  <si>
    <t>https://podminky.urs.cz/item/CS_URS_2024_01/013254000</t>
  </si>
  <si>
    <t>013274000</t>
  </si>
  <si>
    <t>Pasportizace objektu před započetím prací</t>
  </si>
  <si>
    <t>1476552228</t>
  </si>
  <si>
    <t>https://podminky.urs.cz/item/CS_URS_2024_01/013274000</t>
  </si>
  <si>
    <t>013294002</t>
  </si>
  <si>
    <t xml:space="preserve">Havarijní a povodňový plán </t>
  </si>
  <si>
    <t>217422383</t>
  </si>
  <si>
    <t>VRN3</t>
  </si>
  <si>
    <t>Zařízení staveniště</t>
  </si>
  <si>
    <t>030001000</t>
  </si>
  <si>
    <t>Zařízení staveniště - zřízení ,odstranění ,zabezpečení , oplocení, náklady na stav..buňky , mobil..WC., energie pro ZS</t>
  </si>
  <si>
    <t>-342024349</t>
  </si>
  <si>
    <t>https://podminky.urs.cz/item/CS_URS_2024_01/030001000</t>
  </si>
  <si>
    <t>034503000</t>
  </si>
  <si>
    <t>Informační tabule na staveništi</t>
  </si>
  <si>
    <t>967983208</t>
  </si>
  <si>
    <t>https://podminky.urs.cz/item/CS_URS_2024_01/034503000</t>
  </si>
  <si>
    <t>VRN4</t>
  </si>
  <si>
    <t>Inženýrská činnost</t>
  </si>
  <si>
    <t>043103001</t>
  </si>
  <si>
    <t>Zkoušení materiálů nezávislou zkušebnou nad rámec KZP dle požadavku investora - čerpání za souhlasu investora</t>
  </si>
  <si>
    <t>412920705</t>
  </si>
  <si>
    <t>043103005</t>
  </si>
  <si>
    <t xml:space="preserve">VTD mosního onjektu - čerpání za souhlasu investora_x000d_
-VTD prefa nosníků_x000d_
-VTD prefa říms _x000d_
-VTD zábradlí </t>
  </si>
  <si>
    <t>1813111304</t>
  </si>
  <si>
    <t>049002001</t>
  </si>
  <si>
    <t xml:space="preserve">Ostatní inženýrská činnost - vypracování mostního listu , hlavní prohlídka </t>
  </si>
  <si>
    <t>-784106481</t>
  </si>
  <si>
    <t>VRN7</t>
  </si>
  <si>
    <t>Provozní vlivy</t>
  </si>
  <si>
    <t>072103021</t>
  </si>
  <si>
    <t xml:space="preserve">Zajištění DIO komunikace ,projednání , realizace , údržba </t>
  </si>
  <si>
    <t>843374448</t>
  </si>
  <si>
    <t>https://podminky.urs.cz/item/CS_URS_2024_01/072103021</t>
  </si>
  <si>
    <t>VRN9</t>
  </si>
  <si>
    <t>Ostatní náklady</t>
  </si>
  <si>
    <t>091003001</t>
  </si>
  <si>
    <t>Přeložka sítí Telematika ,Cetin a Metropolitní síť</t>
  </si>
  <si>
    <t>2080548322</t>
  </si>
  <si>
    <t>091003002</t>
  </si>
  <si>
    <t>Vytyčení překládaných sítí - Telematika ,Cetin a Metropolitní síť</t>
  </si>
  <si>
    <t>-2046995603</t>
  </si>
  <si>
    <t>091003008</t>
  </si>
  <si>
    <t>Zaměření skutečného provedení přeložek sítí Telematika ,Cetin a Metropolitní síť</t>
  </si>
  <si>
    <t>1600418984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</si>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</sst>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1" TargetMode="External" /><Relationship Id="rId2" Type="http://schemas.openxmlformats.org/officeDocument/2006/relationships/hyperlink" Target="https://podminky.urs.cz/item/CS_URS_2024_01/11130111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2101104" TargetMode="External" /><Relationship Id="rId6" Type="http://schemas.openxmlformats.org/officeDocument/2006/relationships/hyperlink" Target="https://podminky.urs.cz/item/CS_URS_2024_01/112155121" TargetMode="External" /><Relationship Id="rId7" Type="http://schemas.openxmlformats.org/officeDocument/2006/relationships/hyperlink" Target="https://podminky.urs.cz/item/CS_URS_2024_01/112155125" TargetMode="External" /><Relationship Id="rId8" Type="http://schemas.openxmlformats.org/officeDocument/2006/relationships/hyperlink" Target="https://podminky.urs.cz/item/CS_URS_2024_01/112201112" TargetMode="External" /><Relationship Id="rId9" Type="http://schemas.openxmlformats.org/officeDocument/2006/relationships/hyperlink" Target="https://podminky.urs.cz/item/CS_URS_2024_01/113106144" TargetMode="External" /><Relationship Id="rId10" Type="http://schemas.openxmlformats.org/officeDocument/2006/relationships/hyperlink" Target="https://podminky.urs.cz/item/CS_URS_2024_01/113107161" TargetMode="External" /><Relationship Id="rId11" Type="http://schemas.openxmlformats.org/officeDocument/2006/relationships/hyperlink" Target="https://podminky.urs.cz/item/CS_URS_2024_01/113107162" TargetMode="External" /><Relationship Id="rId12" Type="http://schemas.openxmlformats.org/officeDocument/2006/relationships/hyperlink" Target="https://podminky.urs.cz/item/CS_URS_2024_01/113107165" TargetMode="External" /><Relationship Id="rId13" Type="http://schemas.openxmlformats.org/officeDocument/2006/relationships/hyperlink" Target="https://podminky.urs.cz/item/CS_URS_2024_01/113107182" TargetMode="External" /><Relationship Id="rId14" Type="http://schemas.openxmlformats.org/officeDocument/2006/relationships/hyperlink" Target="https://podminky.urs.cz/item/CS_URS_2024_01/113151111" TargetMode="External" /><Relationship Id="rId15" Type="http://schemas.openxmlformats.org/officeDocument/2006/relationships/hyperlink" Target="https://podminky.urs.cz/item/CS_URS_2024_01/113154235" TargetMode="External" /><Relationship Id="rId16" Type="http://schemas.openxmlformats.org/officeDocument/2006/relationships/hyperlink" Target="https://podminky.urs.cz/item/CS_URS_2024_01/113201112" TargetMode="External" /><Relationship Id="rId17" Type="http://schemas.openxmlformats.org/officeDocument/2006/relationships/hyperlink" Target="https://podminky.urs.cz/item/CS_URS_2024_01/113202111" TargetMode="External" /><Relationship Id="rId18" Type="http://schemas.openxmlformats.org/officeDocument/2006/relationships/hyperlink" Target="https://podminky.urs.cz/item/CS_URS_2024_01/113204111" TargetMode="External" /><Relationship Id="rId19" Type="http://schemas.openxmlformats.org/officeDocument/2006/relationships/hyperlink" Target="https://podminky.urs.cz/item/CS_URS_2024_01/115101201" TargetMode="External" /><Relationship Id="rId20" Type="http://schemas.openxmlformats.org/officeDocument/2006/relationships/hyperlink" Target="https://podminky.urs.cz/item/CS_URS_2024_01/115101301" TargetMode="External" /><Relationship Id="rId21" Type="http://schemas.openxmlformats.org/officeDocument/2006/relationships/hyperlink" Target="https://podminky.urs.cz/item/CS_URS_2024_01/122452204" TargetMode="External" /><Relationship Id="rId22" Type="http://schemas.openxmlformats.org/officeDocument/2006/relationships/hyperlink" Target="https://podminky.urs.cz/item/CS_URS_2024_01/124353100" TargetMode="External" /><Relationship Id="rId23" Type="http://schemas.openxmlformats.org/officeDocument/2006/relationships/hyperlink" Target="https://podminky.urs.cz/item/CS_URS_2024_01/131313711" TargetMode="External" /><Relationship Id="rId24" Type="http://schemas.openxmlformats.org/officeDocument/2006/relationships/hyperlink" Target="https://podminky.urs.cz/item/CS_URS_2024_01/131351203" TargetMode="External" /><Relationship Id="rId25" Type="http://schemas.openxmlformats.org/officeDocument/2006/relationships/hyperlink" Target="https://podminky.urs.cz/item/CS_URS_2024_01/132351102" TargetMode="External" /><Relationship Id="rId26" Type="http://schemas.openxmlformats.org/officeDocument/2006/relationships/hyperlink" Target="https://podminky.urs.cz/item/CS_URS_2024_01/132351252" TargetMode="External" /><Relationship Id="rId27" Type="http://schemas.openxmlformats.org/officeDocument/2006/relationships/hyperlink" Target="https://podminky.urs.cz/item/CS_URS_2024_01/162301501" TargetMode="External" /><Relationship Id="rId28" Type="http://schemas.openxmlformats.org/officeDocument/2006/relationships/hyperlink" Target="https://podminky.urs.cz/item/CS_URS_2024_01/162301501" TargetMode="External" /><Relationship Id="rId29" Type="http://schemas.openxmlformats.org/officeDocument/2006/relationships/hyperlink" Target="https://podminky.urs.cz/item/CS_URS_2024_01/162301501" TargetMode="External" /><Relationship Id="rId30" Type="http://schemas.openxmlformats.org/officeDocument/2006/relationships/hyperlink" Target="https://podminky.urs.cz/item/CS_URS_2024_01/162301981" TargetMode="External" /><Relationship Id="rId31" Type="http://schemas.openxmlformats.org/officeDocument/2006/relationships/hyperlink" Target="https://podminky.urs.cz/item/CS_URS_2024_01/162301981" TargetMode="External" /><Relationship Id="rId32" Type="http://schemas.openxmlformats.org/officeDocument/2006/relationships/hyperlink" Target="https://podminky.urs.cz/item/CS_URS_2024_01/162301981" TargetMode="External" /><Relationship Id="rId33" Type="http://schemas.openxmlformats.org/officeDocument/2006/relationships/hyperlink" Target="https://podminky.urs.cz/item/CS_URS_2024_01/162751117" TargetMode="External" /><Relationship Id="rId34" Type="http://schemas.openxmlformats.org/officeDocument/2006/relationships/hyperlink" Target="https://podminky.urs.cz/item/CS_URS_2024_01/162751117" TargetMode="External" /><Relationship Id="rId35" Type="http://schemas.openxmlformats.org/officeDocument/2006/relationships/hyperlink" Target="https://podminky.urs.cz/item/CS_URS_2024_01/162751119" TargetMode="External" /><Relationship Id="rId36" Type="http://schemas.openxmlformats.org/officeDocument/2006/relationships/hyperlink" Target="https://podminky.urs.cz/item/CS_URS_2024_01/162751119" TargetMode="External" /><Relationship Id="rId37" Type="http://schemas.openxmlformats.org/officeDocument/2006/relationships/hyperlink" Target="https://podminky.urs.cz/item/CS_URS_2024_01/171201231" TargetMode="External" /><Relationship Id="rId38" Type="http://schemas.openxmlformats.org/officeDocument/2006/relationships/hyperlink" Target="https://podminky.urs.cz/item/CS_URS_2024_01/171201231" TargetMode="External" /><Relationship Id="rId39" Type="http://schemas.openxmlformats.org/officeDocument/2006/relationships/hyperlink" Target="https://podminky.urs.cz/item/CS_URS_2024_01/171251201" TargetMode="External" /><Relationship Id="rId40" Type="http://schemas.openxmlformats.org/officeDocument/2006/relationships/hyperlink" Target="https://podminky.urs.cz/item/CS_URS_2024_01/171251201" TargetMode="External" /><Relationship Id="rId41" Type="http://schemas.openxmlformats.org/officeDocument/2006/relationships/hyperlink" Target="https://podminky.urs.cz/item/CS_URS_2024_01/174151101" TargetMode="External" /><Relationship Id="rId42" Type="http://schemas.openxmlformats.org/officeDocument/2006/relationships/hyperlink" Target="https://podminky.urs.cz/item/CS_URS_2024_01/181351003" TargetMode="External" /><Relationship Id="rId43" Type="http://schemas.openxmlformats.org/officeDocument/2006/relationships/hyperlink" Target="https://podminky.urs.cz/item/CS_URS_2024_01/181411131" TargetMode="External" /><Relationship Id="rId44" Type="http://schemas.openxmlformats.org/officeDocument/2006/relationships/hyperlink" Target="https://podminky.urs.cz/item/CS_URS_2024_01/181951111" TargetMode="External" /><Relationship Id="rId45" Type="http://schemas.openxmlformats.org/officeDocument/2006/relationships/hyperlink" Target="https://podminky.urs.cz/item/CS_URS_2024_01/181951112" TargetMode="External" /><Relationship Id="rId46" Type="http://schemas.openxmlformats.org/officeDocument/2006/relationships/hyperlink" Target="https://podminky.urs.cz/item/CS_URS_2024_01/184813212" TargetMode="External" /><Relationship Id="rId47" Type="http://schemas.openxmlformats.org/officeDocument/2006/relationships/hyperlink" Target="https://podminky.urs.cz/item/CS_URS_2024_01/211971110" TargetMode="External" /><Relationship Id="rId48" Type="http://schemas.openxmlformats.org/officeDocument/2006/relationships/hyperlink" Target="https://podminky.urs.cz/item/CS_URS_2024_01/212750133" TargetMode="External" /><Relationship Id="rId49" Type="http://schemas.openxmlformats.org/officeDocument/2006/relationships/hyperlink" Target="https://podminky.urs.cz/item/CS_URS_2024_01/212752402" TargetMode="External" /><Relationship Id="rId50" Type="http://schemas.openxmlformats.org/officeDocument/2006/relationships/hyperlink" Target="https://podminky.urs.cz/item/CS_URS_2024_01/224411114" TargetMode="External" /><Relationship Id="rId51" Type="http://schemas.openxmlformats.org/officeDocument/2006/relationships/hyperlink" Target="https://podminky.urs.cz/item/CS_URS_2024_01/281602111" TargetMode="External" /><Relationship Id="rId52" Type="http://schemas.openxmlformats.org/officeDocument/2006/relationships/hyperlink" Target="https://podminky.urs.cz/item/CS_URS_2024_01/282602113" TargetMode="External" /><Relationship Id="rId53" Type="http://schemas.openxmlformats.org/officeDocument/2006/relationships/hyperlink" Target="https://podminky.urs.cz/item/CS_URS_2024_01/283111113" TargetMode="External" /><Relationship Id="rId54" Type="http://schemas.openxmlformats.org/officeDocument/2006/relationships/hyperlink" Target="https://podminky.urs.cz/item/CS_URS_2024_01/283111123" TargetMode="External" /><Relationship Id="rId55" Type="http://schemas.openxmlformats.org/officeDocument/2006/relationships/hyperlink" Target="https://podminky.urs.cz/item/CS_URS_2024_01/283131113" TargetMode="External" /><Relationship Id="rId56" Type="http://schemas.openxmlformats.org/officeDocument/2006/relationships/hyperlink" Target="https://podminky.urs.cz/item/CS_URS_2024_01/291211111" TargetMode="External" /><Relationship Id="rId57" Type="http://schemas.openxmlformats.org/officeDocument/2006/relationships/hyperlink" Target="https://podminky.urs.cz/item/CS_URS_2024_01/317171126" TargetMode="External" /><Relationship Id="rId58" Type="http://schemas.openxmlformats.org/officeDocument/2006/relationships/hyperlink" Target="https://podminky.urs.cz/item/CS_URS_2024_01/317361116" TargetMode="External" /><Relationship Id="rId59" Type="http://schemas.openxmlformats.org/officeDocument/2006/relationships/hyperlink" Target="https://podminky.urs.cz/item/CS_URS_2024_01/317361411" TargetMode="External" /><Relationship Id="rId60" Type="http://schemas.openxmlformats.org/officeDocument/2006/relationships/hyperlink" Target="https://podminky.urs.cz/item/CS_URS_2024_01/317661142" TargetMode="External" /><Relationship Id="rId61" Type="http://schemas.openxmlformats.org/officeDocument/2006/relationships/hyperlink" Target="https://podminky.urs.cz/item/CS_URS_2024_01/334213321" TargetMode="External" /><Relationship Id="rId62" Type="http://schemas.openxmlformats.org/officeDocument/2006/relationships/hyperlink" Target="https://podminky.urs.cz/item/CS_URS_2024_01/334323118" TargetMode="External" /><Relationship Id="rId63" Type="http://schemas.openxmlformats.org/officeDocument/2006/relationships/hyperlink" Target="https://podminky.urs.cz/item/CS_URS_2024_01/334361216" TargetMode="External" /><Relationship Id="rId64" Type="http://schemas.openxmlformats.org/officeDocument/2006/relationships/hyperlink" Target="https://podminky.urs.cz/item/CS_URS_2024_01/334361412" TargetMode="External" /><Relationship Id="rId65" Type="http://schemas.openxmlformats.org/officeDocument/2006/relationships/hyperlink" Target="https://podminky.urs.cz/item/CS_URS_2024_01/348171111" TargetMode="External" /><Relationship Id="rId66" Type="http://schemas.openxmlformats.org/officeDocument/2006/relationships/hyperlink" Target="https://podminky.urs.cz/item/CS_URS_2024_01/421331141" TargetMode="External" /><Relationship Id="rId67" Type="http://schemas.openxmlformats.org/officeDocument/2006/relationships/hyperlink" Target="https://podminky.urs.cz/item/CS_URS_2024_01/421361226" TargetMode="External" /><Relationship Id="rId68" Type="http://schemas.openxmlformats.org/officeDocument/2006/relationships/hyperlink" Target="https://podminky.urs.cz/item/CS_URS_2024_01/423321128" TargetMode="External" /><Relationship Id="rId69" Type="http://schemas.openxmlformats.org/officeDocument/2006/relationships/hyperlink" Target="https://podminky.urs.cz/item/CS_URS_2024_01/423351111" TargetMode="External" /><Relationship Id="rId70" Type="http://schemas.openxmlformats.org/officeDocument/2006/relationships/hyperlink" Target="https://podminky.urs.cz/item/CS_URS_2024_01/423351211" TargetMode="External" /><Relationship Id="rId71" Type="http://schemas.openxmlformats.org/officeDocument/2006/relationships/hyperlink" Target="https://podminky.urs.cz/item/CS_URS_2024_01/423361226" TargetMode="External" /><Relationship Id="rId72" Type="http://schemas.openxmlformats.org/officeDocument/2006/relationships/hyperlink" Target="https://podminky.urs.cz/item/CS_URS_2024_01/428381314" TargetMode="External" /><Relationship Id="rId73" Type="http://schemas.openxmlformats.org/officeDocument/2006/relationships/hyperlink" Target="https://podminky.urs.cz/item/CS_URS_2024_01/428386215" TargetMode="External" /><Relationship Id="rId74" Type="http://schemas.openxmlformats.org/officeDocument/2006/relationships/hyperlink" Target="https://podminky.urs.cz/item/CS_URS_2024_01/451317777" TargetMode="External" /><Relationship Id="rId75" Type="http://schemas.openxmlformats.org/officeDocument/2006/relationships/hyperlink" Target="https://podminky.urs.cz/item/CS_URS_2024_01/451475121" TargetMode="External" /><Relationship Id="rId76" Type="http://schemas.openxmlformats.org/officeDocument/2006/relationships/hyperlink" Target="https://podminky.urs.cz/item/CS_URS_2024_01/451475122" TargetMode="External" /><Relationship Id="rId77" Type="http://schemas.openxmlformats.org/officeDocument/2006/relationships/hyperlink" Target="https://podminky.urs.cz/item/CS_URS_2024_01/457311117" TargetMode="External" /><Relationship Id="rId78" Type="http://schemas.openxmlformats.org/officeDocument/2006/relationships/hyperlink" Target="https://podminky.urs.cz/item/CS_URS_2024_01/457311118" TargetMode="External" /><Relationship Id="rId79" Type="http://schemas.openxmlformats.org/officeDocument/2006/relationships/hyperlink" Target="https://podminky.urs.cz/item/CS_URS_2024_01/458311131" TargetMode="External" /><Relationship Id="rId80" Type="http://schemas.openxmlformats.org/officeDocument/2006/relationships/hyperlink" Target="https://podminky.urs.cz/item/CS_URS_2024_01/462511111" TargetMode="External" /><Relationship Id="rId81" Type="http://schemas.openxmlformats.org/officeDocument/2006/relationships/hyperlink" Target="https://podminky.urs.cz/item/CS_URS_2024_01/465511522" TargetMode="External" /><Relationship Id="rId82" Type="http://schemas.openxmlformats.org/officeDocument/2006/relationships/hyperlink" Target="https://podminky.urs.cz/item/CS_URS_2024_01/564851111" TargetMode="External" /><Relationship Id="rId83" Type="http://schemas.openxmlformats.org/officeDocument/2006/relationships/hyperlink" Target="https://podminky.urs.cz/item/CS_URS_2024_01/564861111" TargetMode="External" /><Relationship Id="rId84" Type="http://schemas.openxmlformats.org/officeDocument/2006/relationships/hyperlink" Target="https://podminky.urs.cz/item/CS_URS_2024_01/564871011" TargetMode="External" /><Relationship Id="rId85" Type="http://schemas.openxmlformats.org/officeDocument/2006/relationships/hyperlink" Target="https://podminky.urs.cz/item/CS_URS_2024_01/565155121" TargetMode="External" /><Relationship Id="rId86" Type="http://schemas.openxmlformats.org/officeDocument/2006/relationships/hyperlink" Target="https://podminky.urs.cz/item/CS_URS_2024_01/567122112" TargetMode="External" /><Relationship Id="rId87" Type="http://schemas.openxmlformats.org/officeDocument/2006/relationships/hyperlink" Target="https://podminky.urs.cz/item/CS_URS_2024_01/573231111" TargetMode="External" /><Relationship Id="rId88" Type="http://schemas.openxmlformats.org/officeDocument/2006/relationships/hyperlink" Target="https://podminky.urs.cz/item/CS_URS_2024_01/577144141" TargetMode="External" /><Relationship Id="rId89" Type="http://schemas.openxmlformats.org/officeDocument/2006/relationships/hyperlink" Target="https://podminky.urs.cz/item/CS_URS_2024_01/578143233" TargetMode="External" /><Relationship Id="rId90" Type="http://schemas.openxmlformats.org/officeDocument/2006/relationships/hyperlink" Target="https://podminky.urs.cz/item/CS_URS_2024_01/596211112" TargetMode="External" /><Relationship Id="rId91" Type="http://schemas.openxmlformats.org/officeDocument/2006/relationships/hyperlink" Target="https://podminky.urs.cz/item/CS_URS_2024_01/596212210" TargetMode="External" /><Relationship Id="rId92" Type="http://schemas.openxmlformats.org/officeDocument/2006/relationships/hyperlink" Target="https://podminky.urs.cz/item/CS_URS_2024_01/628611102" TargetMode="External" /><Relationship Id="rId93" Type="http://schemas.openxmlformats.org/officeDocument/2006/relationships/hyperlink" Target="https://podminky.urs.cz/item/CS_URS_2024_01/628633112" TargetMode="External" /><Relationship Id="rId94" Type="http://schemas.openxmlformats.org/officeDocument/2006/relationships/hyperlink" Target="https://podminky.urs.cz/item/CS_URS_2024_01/871313123" TargetMode="External" /><Relationship Id="rId95" Type="http://schemas.openxmlformats.org/officeDocument/2006/relationships/hyperlink" Target="https://podminky.urs.cz/item/CS_URS_2024_01/895941343" TargetMode="External" /><Relationship Id="rId96" Type="http://schemas.openxmlformats.org/officeDocument/2006/relationships/hyperlink" Target="https://podminky.urs.cz/item/CS_URS_2024_01/895941351" TargetMode="External" /><Relationship Id="rId97" Type="http://schemas.openxmlformats.org/officeDocument/2006/relationships/hyperlink" Target="https://podminky.urs.cz/item/CS_URS_2024_01/895941361" TargetMode="External" /><Relationship Id="rId98" Type="http://schemas.openxmlformats.org/officeDocument/2006/relationships/hyperlink" Target="https://podminky.urs.cz/item/CS_URS_2024_01/899204112" TargetMode="External" /><Relationship Id="rId99" Type="http://schemas.openxmlformats.org/officeDocument/2006/relationships/hyperlink" Target="https://podminky.urs.cz/item/CS_URS_2024_01/899232111" TargetMode="External" /><Relationship Id="rId100" Type="http://schemas.openxmlformats.org/officeDocument/2006/relationships/hyperlink" Target="https://podminky.urs.cz/item/CS_URS_2024_01/914111111" TargetMode="External" /><Relationship Id="rId101" Type="http://schemas.openxmlformats.org/officeDocument/2006/relationships/hyperlink" Target="https://podminky.urs.cz/item/CS_URS_2024_01/914112111" TargetMode="External" /><Relationship Id="rId102" Type="http://schemas.openxmlformats.org/officeDocument/2006/relationships/hyperlink" Target="https://podminky.urs.cz/item/CS_URS_2024_01/914511112" TargetMode="External" /><Relationship Id="rId103" Type="http://schemas.openxmlformats.org/officeDocument/2006/relationships/hyperlink" Target="https://podminky.urs.cz/item/CS_URS_2024_01/915211112" TargetMode="External" /><Relationship Id="rId104" Type="http://schemas.openxmlformats.org/officeDocument/2006/relationships/hyperlink" Target="https://podminky.urs.cz/item/CS_URS_2024_01/915211112" TargetMode="External" /><Relationship Id="rId105" Type="http://schemas.openxmlformats.org/officeDocument/2006/relationships/hyperlink" Target="https://podminky.urs.cz/item/CS_URS_2024_01/915611111" TargetMode="External" /><Relationship Id="rId106" Type="http://schemas.openxmlformats.org/officeDocument/2006/relationships/hyperlink" Target="https://podminky.urs.cz/item/CS_URS_2024_01/916241113" TargetMode="External" /><Relationship Id="rId107" Type="http://schemas.openxmlformats.org/officeDocument/2006/relationships/hyperlink" Target="https://podminky.urs.cz/item/CS_URS_2024_01/916242112" TargetMode="External" /><Relationship Id="rId108" Type="http://schemas.openxmlformats.org/officeDocument/2006/relationships/hyperlink" Target="https://podminky.urs.cz/item/CS_URS_2024_01/916331112" TargetMode="External" /><Relationship Id="rId109" Type="http://schemas.openxmlformats.org/officeDocument/2006/relationships/hyperlink" Target="https://podminky.urs.cz/item/CS_URS_2024_01/919121132" TargetMode="External" /><Relationship Id="rId110" Type="http://schemas.openxmlformats.org/officeDocument/2006/relationships/hyperlink" Target="https://podminky.urs.cz/item/CS_URS_2024_01/919735112" TargetMode="External" /><Relationship Id="rId111" Type="http://schemas.openxmlformats.org/officeDocument/2006/relationships/hyperlink" Target="https://podminky.urs.cz/item/CS_URS_2024_01/931992122" TargetMode="External" /><Relationship Id="rId112" Type="http://schemas.openxmlformats.org/officeDocument/2006/relationships/hyperlink" Target="https://podminky.urs.cz/item/CS_URS_2024_01/936941121" TargetMode="External" /><Relationship Id="rId113" Type="http://schemas.openxmlformats.org/officeDocument/2006/relationships/hyperlink" Target="https://podminky.urs.cz/item/CS_URS_2024_01/938532111" TargetMode="External" /><Relationship Id="rId114" Type="http://schemas.openxmlformats.org/officeDocument/2006/relationships/hyperlink" Target="https://podminky.urs.cz/item/CS_URS_2024_01/944111111" TargetMode="External" /><Relationship Id="rId115" Type="http://schemas.openxmlformats.org/officeDocument/2006/relationships/hyperlink" Target="https://podminky.urs.cz/item/CS_URS_2024_01/944111211" TargetMode="External" /><Relationship Id="rId116" Type="http://schemas.openxmlformats.org/officeDocument/2006/relationships/hyperlink" Target="https://podminky.urs.cz/item/CS_URS_2024_01/944111811" TargetMode="External" /><Relationship Id="rId117" Type="http://schemas.openxmlformats.org/officeDocument/2006/relationships/hyperlink" Target="https://podminky.urs.cz/item/CS_URS_2024_01/944411111" TargetMode="External" /><Relationship Id="rId118" Type="http://schemas.openxmlformats.org/officeDocument/2006/relationships/hyperlink" Target="https://podminky.urs.cz/item/CS_URS_2024_01/944411211" TargetMode="External" /><Relationship Id="rId119" Type="http://schemas.openxmlformats.org/officeDocument/2006/relationships/hyperlink" Target="https://podminky.urs.cz/item/CS_URS_2024_01/944411811" TargetMode="External" /><Relationship Id="rId120" Type="http://schemas.openxmlformats.org/officeDocument/2006/relationships/hyperlink" Target="https://podminky.urs.cz/item/CS_URS_2024_01/946321131" TargetMode="External" /><Relationship Id="rId121" Type="http://schemas.openxmlformats.org/officeDocument/2006/relationships/hyperlink" Target="https://podminky.urs.cz/item/CS_URS_2024_01/946321231" TargetMode="External" /><Relationship Id="rId122" Type="http://schemas.openxmlformats.org/officeDocument/2006/relationships/hyperlink" Target="https://podminky.urs.cz/item/CS_URS_2024_01/946321831" TargetMode="External" /><Relationship Id="rId123" Type="http://schemas.openxmlformats.org/officeDocument/2006/relationships/hyperlink" Target="https://podminky.urs.cz/item/CS_URS_2024_01/962021112" TargetMode="External" /><Relationship Id="rId124" Type="http://schemas.openxmlformats.org/officeDocument/2006/relationships/hyperlink" Target="https://podminky.urs.cz/item/CS_URS_2024_01/963021112" TargetMode="External" /><Relationship Id="rId125" Type="http://schemas.openxmlformats.org/officeDocument/2006/relationships/hyperlink" Target="https://podminky.urs.cz/item/CS_URS_2024_01/963051111" TargetMode="External" /><Relationship Id="rId126" Type="http://schemas.openxmlformats.org/officeDocument/2006/relationships/hyperlink" Target="https://podminky.urs.cz/item/CS_URS_2024_01/965082941" TargetMode="External" /><Relationship Id="rId127" Type="http://schemas.openxmlformats.org/officeDocument/2006/relationships/hyperlink" Target="https://podminky.urs.cz/item/CS_URS_2024_01/977141125" TargetMode="External" /><Relationship Id="rId128" Type="http://schemas.openxmlformats.org/officeDocument/2006/relationships/hyperlink" Target="https://podminky.urs.cz/item/CS_URS_2024_01/985324211" TargetMode="External" /><Relationship Id="rId129" Type="http://schemas.openxmlformats.org/officeDocument/2006/relationships/hyperlink" Target="https://podminky.urs.cz/item/CS_URS_2024_01/997013811" TargetMode="External" /><Relationship Id="rId130" Type="http://schemas.openxmlformats.org/officeDocument/2006/relationships/hyperlink" Target="https://podminky.urs.cz/item/CS_URS_2024_01/997013814" TargetMode="External" /><Relationship Id="rId131" Type="http://schemas.openxmlformats.org/officeDocument/2006/relationships/hyperlink" Target="https://podminky.urs.cz/item/CS_URS_2024_01/997211521" TargetMode="External" /><Relationship Id="rId132" Type="http://schemas.openxmlformats.org/officeDocument/2006/relationships/hyperlink" Target="https://podminky.urs.cz/item/CS_URS_2024_01/997211529" TargetMode="External" /><Relationship Id="rId133" Type="http://schemas.openxmlformats.org/officeDocument/2006/relationships/hyperlink" Target="https://podminky.urs.cz/item/CS_URS_2024_01/997211612" TargetMode="External" /><Relationship Id="rId134" Type="http://schemas.openxmlformats.org/officeDocument/2006/relationships/hyperlink" Target="https://podminky.urs.cz/item/CS_URS_2024_01/997221551" TargetMode="External" /><Relationship Id="rId135" Type="http://schemas.openxmlformats.org/officeDocument/2006/relationships/hyperlink" Target="https://podminky.urs.cz/item/CS_URS_2024_01/997221551" TargetMode="External" /><Relationship Id="rId136" Type="http://schemas.openxmlformats.org/officeDocument/2006/relationships/hyperlink" Target="https://podminky.urs.cz/item/CS_URS_2024_01/997221551" TargetMode="External" /><Relationship Id="rId137" Type="http://schemas.openxmlformats.org/officeDocument/2006/relationships/hyperlink" Target="https://podminky.urs.cz/item/CS_URS_2024_01/997221559" TargetMode="External" /><Relationship Id="rId138" Type="http://schemas.openxmlformats.org/officeDocument/2006/relationships/hyperlink" Target="https://podminky.urs.cz/item/CS_URS_2024_01/997221559" TargetMode="External" /><Relationship Id="rId139" Type="http://schemas.openxmlformats.org/officeDocument/2006/relationships/hyperlink" Target="https://podminky.urs.cz/item/CS_URS_2024_01/997221559" TargetMode="External" /><Relationship Id="rId140" Type="http://schemas.openxmlformats.org/officeDocument/2006/relationships/hyperlink" Target="https://podminky.urs.cz/item/CS_URS_2024_01/997221561" TargetMode="External" /><Relationship Id="rId141" Type="http://schemas.openxmlformats.org/officeDocument/2006/relationships/hyperlink" Target="https://podminky.urs.cz/item/CS_URS_2023_01/997221569" TargetMode="External" /><Relationship Id="rId142" Type="http://schemas.openxmlformats.org/officeDocument/2006/relationships/hyperlink" Target="https://podminky.urs.cz/item/CS_URS_2024_01/997221611" TargetMode="External" /><Relationship Id="rId143" Type="http://schemas.openxmlformats.org/officeDocument/2006/relationships/hyperlink" Target="https://podminky.urs.cz/item/CS_URS_2024_01/997221611" TargetMode="External" /><Relationship Id="rId144" Type="http://schemas.openxmlformats.org/officeDocument/2006/relationships/hyperlink" Target="https://podminky.urs.cz/item/CS_URS_2024_01/997221612" TargetMode="External" /><Relationship Id="rId145" Type="http://schemas.openxmlformats.org/officeDocument/2006/relationships/hyperlink" Target="https://podminky.urs.cz/item/CS_URS_2024_01/997221615" TargetMode="External" /><Relationship Id="rId146" Type="http://schemas.openxmlformats.org/officeDocument/2006/relationships/hyperlink" Target="https://podminky.urs.cz/item/CS_URS_2024_01/997221625" TargetMode="External" /><Relationship Id="rId147" Type="http://schemas.openxmlformats.org/officeDocument/2006/relationships/hyperlink" Target="https://podminky.urs.cz/item/CS_URS_2024_01/997221645" TargetMode="External" /><Relationship Id="rId148" Type="http://schemas.openxmlformats.org/officeDocument/2006/relationships/hyperlink" Target="https://podminky.urs.cz/item/CS_URS_2024_01/997221873" TargetMode="External" /><Relationship Id="rId149" Type="http://schemas.openxmlformats.org/officeDocument/2006/relationships/hyperlink" Target="https://podminky.urs.cz/item/CS_URS_2024_01/997221873" TargetMode="External" /><Relationship Id="rId150" Type="http://schemas.openxmlformats.org/officeDocument/2006/relationships/hyperlink" Target="https://podminky.urs.cz/item/CS_URS_2024_01/998212111" TargetMode="External" /><Relationship Id="rId151" Type="http://schemas.openxmlformats.org/officeDocument/2006/relationships/hyperlink" Target="https://podminky.urs.cz/item/CS_URS_2024_01/711131811" TargetMode="External" /><Relationship Id="rId152" Type="http://schemas.openxmlformats.org/officeDocument/2006/relationships/hyperlink" Target="https://podminky.urs.cz/item/CS_URS_2024_01/711321131" TargetMode="External" /><Relationship Id="rId153" Type="http://schemas.openxmlformats.org/officeDocument/2006/relationships/hyperlink" Target="https://podminky.urs.cz/item/CS_URS_2024_01/711341564" TargetMode="External" /><Relationship Id="rId154" Type="http://schemas.openxmlformats.org/officeDocument/2006/relationships/hyperlink" Target="https://podminky.urs.cz/item/CS_URS_2024_01/998711101" TargetMode="External" /><Relationship Id="rId1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5311127" TargetMode="External" /><Relationship Id="rId2" Type="http://schemas.openxmlformats.org/officeDocument/2006/relationships/hyperlink" Target="https://podminky.urs.cz/item/CS_URS_2024_01/275354111" TargetMode="External" /><Relationship Id="rId3" Type="http://schemas.openxmlformats.org/officeDocument/2006/relationships/hyperlink" Target="https://podminky.urs.cz/item/CS_URS_2024_01/275354211" TargetMode="External" /><Relationship Id="rId4" Type="http://schemas.openxmlformats.org/officeDocument/2006/relationships/hyperlink" Target="https://podminky.urs.cz/item/CS_URS_2024_01/977151111" TargetMode="External" /><Relationship Id="rId5" Type="http://schemas.openxmlformats.org/officeDocument/2006/relationships/hyperlink" Target="https://podminky.urs.cz/item/CS_URS_2024_01/767995115" TargetMode="External" /><Relationship Id="rId6" Type="http://schemas.openxmlformats.org/officeDocument/2006/relationships/hyperlink" Target="https://podminky.urs.cz/item/CS_URS_2024_01/210040011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0043" TargetMode="External" /><Relationship Id="rId2" Type="http://schemas.openxmlformats.org/officeDocument/2006/relationships/hyperlink" Target="https://podminky.urs.cz/item/CS_URS_2023_02/741110043" TargetMode="External" /><Relationship Id="rId3" Type="http://schemas.openxmlformats.org/officeDocument/2006/relationships/hyperlink" Target="https://podminky.urs.cz/item/CS_URS_2024_01/741122016" TargetMode="External" /><Relationship Id="rId4" Type="http://schemas.openxmlformats.org/officeDocument/2006/relationships/hyperlink" Target="https://podminky.urs.cz/item/CS_URS_2024_01/741122024" TargetMode="External" /><Relationship Id="rId5" Type="http://schemas.openxmlformats.org/officeDocument/2006/relationships/hyperlink" Target="https://podminky.urs.cz/item/CS_URS_2024_01/741130021" TargetMode="External" /><Relationship Id="rId6" Type="http://schemas.openxmlformats.org/officeDocument/2006/relationships/hyperlink" Target="https://podminky.urs.cz/item/CS_URS_2024_01/741130025" TargetMode="External" /><Relationship Id="rId7" Type="http://schemas.openxmlformats.org/officeDocument/2006/relationships/hyperlink" Target="https://podminky.urs.cz/item/CS_URS_2024_01/741410041" TargetMode="External" /><Relationship Id="rId8" Type="http://schemas.openxmlformats.org/officeDocument/2006/relationships/hyperlink" Target="https://podminky.urs.cz/item/CS_URS_2023_02/460010011" TargetMode="External" /><Relationship Id="rId9" Type="http://schemas.openxmlformats.org/officeDocument/2006/relationships/hyperlink" Target="https://podminky.urs.cz/item/CS_URS_2023_02/460010025" TargetMode="External" /><Relationship Id="rId10" Type="http://schemas.openxmlformats.org/officeDocument/2006/relationships/hyperlink" Target="https://podminky.urs.cz/item/CS_URS_2023_02/460141112" TargetMode="External" /><Relationship Id="rId11" Type="http://schemas.openxmlformats.org/officeDocument/2006/relationships/hyperlink" Target="https://podminky.urs.cz/item/CS_URS_2023_02/460161162" TargetMode="External" /><Relationship Id="rId12" Type="http://schemas.openxmlformats.org/officeDocument/2006/relationships/hyperlink" Target="https://podminky.urs.cz/item/CS_URS_2023_02/460161312" TargetMode="External" /><Relationship Id="rId13" Type="http://schemas.openxmlformats.org/officeDocument/2006/relationships/hyperlink" Target="https://podminky.urs.cz/item/CS_URS_2023_02/460282111" TargetMode="External" /><Relationship Id="rId14" Type="http://schemas.openxmlformats.org/officeDocument/2006/relationships/hyperlink" Target="https://podminky.urs.cz/item/CS_URS_2023_02/460282511" TargetMode="External" /><Relationship Id="rId15" Type="http://schemas.openxmlformats.org/officeDocument/2006/relationships/hyperlink" Target="https://podminky.urs.cz/item/CS_URS_2023_02/460341113" TargetMode="External" /><Relationship Id="rId16" Type="http://schemas.openxmlformats.org/officeDocument/2006/relationships/hyperlink" Target="https://podminky.urs.cz/item/CS_URS_2023_02/460341121" TargetMode="External" /><Relationship Id="rId17" Type="http://schemas.openxmlformats.org/officeDocument/2006/relationships/hyperlink" Target="https://podminky.urs.cz/item/CS_URS_2023_02/460361121" TargetMode="External" /><Relationship Id="rId18" Type="http://schemas.openxmlformats.org/officeDocument/2006/relationships/hyperlink" Target="https://podminky.urs.cz/item/CS_URS_2023_02/460411122" TargetMode="External" /><Relationship Id="rId19" Type="http://schemas.openxmlformats.org/officeDocument/2006/relationships/hyperlink" Target="https://podminky.urs.cz/item/CS_URS_2023_02/460451162" TargetMode="External" /><Relationship Id="rId20" Type="http://schemas.openxmlformats.org/officeDocument/2006/relationships/hyperlink" Target="https://podminky.urs.cz/item/CS_URS_2023_02/460451332" TargetMode="External" /><Relationship Id="rId21" Type="http://schemas.openxmlformats.org/officeDocument/2006/relationships/hyperlink" Target="https://podminky.urs.cz/item/CS_URS_2023_02/460571111" TargetMode="External" /><Relationship Id="rId22" Type="http://schemas.openxmlformats.org/officeDocument/2006/relationships/hyperlink" Target="https://podminky.urs.cz/item/CS_URS_2023_02/460581121" TargetMode="External" /><Relationship Id="rId23" Type="http://schemas.openxmlformats.org/officeDocument/2006/relationships/hyperlink" Target="https://podminky.urs.cz/item/CS_URS_2023_02/460641112" TargetMode="External" /><Relationship Id="rId24" Type="http://schemas.openxmlformats.org/officeDocument/2006/relationships/hyperlink" Target="https://podminky.urs.cz/item/CS_URS_2024_01/460661111" TargetMode="External" /><Relationship Id="rId25" Type="http://schemas.openxmlformats.org/officeDocument/2006/relationships/hyperlink" Target="https://podminky.urs.cz/item/CS_URS_2024_01/460671112" TargetMode="External" /><Relationship Id="rId26" Type="http://schemas.openxmlformats.org/officeDocument/2006/relationships/hyperlink" Target="https://podminky.urs.cz/item/CS_URS_2023_02/460751121" TargetMode="External" /><Relationship Id="rId27" Type="http://schemas.openxmlformats.org/officeDocument/2006/relationships/hyperlink" Target="https://podminky.urs.cz/item/CS_URS_2023_02/HZS4221" TargetMode="External" /><Relationship Id="rId2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2111" TargetMode="External" /><Relationship Id="rId2" Type="http://schemas.openxmlformats.org/officeDocument/2006/relationships/hyperlink" Target="https://podminky.urs.cz/item/CS_URS_2024_01/011303002" TargetMode="External" /><Relationship Id="rId3" Type="http://schemas.openxmlformats.org/officeDocument/2006/relationships/hyperlink" Target="https://podminky.urs.cz/item/CS_URS_2024_01/012103000" TargetMode="External" /><Relationship Id="rId4" Type="http://schemas.openxmlformats.org/officeDocument/2006/relationships/hyperlink" Target="https://podminky.urs.cz/item/CS_URS_2024_01/012203001" TargetMode="External" /><Relationship Id="rId5" Type="http://schemas.openxmlformats.org/officeDocument/2006/relationships/hyperlink" Target="https://podminky.urs.cz/item/CS_URS_2024_01/012303000" TargetMode="External" /><Relationship Id="rId6" Type="http://schemas.openxmlformats.org/officeDocument/2006/relationships/hyperlink" Target="https://podminky.urs.cz/item/CS_URS_2024_01/012403000" TargetMode="External" /><Relationship Id="rId7" Type="http://schemas.openxmlformats.org/officeDocument/2006/relationships/hyperlink" Target="https://podminky.urs.cz/item/CS_URS_2024_01/013203001" TargetMode="External" /><Relationship Id="rId8" Type="http://schemas.openxmlformats.org/officeDocument/2006/relationships/hyperlink" Target="https://podminky.urs.cz/item/CS_URS_2024_01/013254000" TargetMode="External" /><Relationship Id="rId9" Type="http://schemas.openxmlformats.org/officeDocument/2006/relationships/hyperlink" Target="https://podminky.urs.cz/item/CS_URS_2024_01/013274000" TargetMode="External" /><Relationship Id="rId10" Type="http://schemas.openxmlformats.org/officeDocument/2006/relationships/hyperlink" Target="https://podminky.urs.cz/item/CS_URS_2024_01/030001000" TargetMode="External" /><Relationship Id="rId11" Type="http://schemas.openxmlformats.org/officeDocument/2006/relationships/hyperlink" Target="https://podminky.urs.cz/item/CS_URS_2024_01/034503000" TargetMode="External" /><Relationship Id="rId12" Type="http://schemas.openxmlformats.org/officeDocument/2006/relationships/hyperlink" Target="https://podminky.urs.cz/item/CS_URS_2024_01/072103021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6</v>
      </c>
    </row>
    <row r="5" s="1" customFormat="1" ht="12" customHeight="1">
      <c r="B5" s="23"/>
      <c r="C5" s="24"/>
      <c r="D5" s="28" t="s">
        <v>12</v>
      </c>
      <c r="E5" s="24"/>
      <c r="F5" s="24"/>
      <c r="G5" s="24"/>
      <c r="H5" s="24"/>
      <c r="I5" s="24"/>
      <c r="J5" s="24"/>
      <c r="K5" s="29" t="s"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14</v>
      </c>
      <c r="BS5" s="19" t="s">
        <v>6</v>
      </c>
    </row>
    <row r="6" s="1" customFormat="1" ht="36.96" customHeight="1">
      <c r="B6" s="23"/>
      <c r="C6" s="24"/>
      <c r="D6" s="31" t="s">
        <v>15</v>
      </c>
      <c r="E6" s="24"/>
      <c r="F6" s="24"/>
      <c r="G6" s="24"/>
      <c r="H6" s="24"/>
      <c r="I6" s="24"/>
      <c r="J6" s="24"/>
      <c r="K6" s="32" t="s">
        <v>16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17</v>
      </c>
      <c r="E7" s="24"/>
      <c r="F7" s="24"/>
      <c r="G7" s="24"/>
      <c r="H7" s="24"/>
      <c r="I7" s="24"/>
      <c r="J7" s="24"/>
      <c r="K7" s="29" t="s">
        <v>18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20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25</v>
      </c>
      <c r="E9" s="24"/>
      <c r="F9" s="24"/>
      <c r="G9" s="24"/>
      <c r="H9" s="24"/>
      <c r="I9" s="24"/>
      <c r="J9" s="24"/>
      <c r="K9" s="36" t="s">
        <v>26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27</v>
      </c>
      <c r="AL9" s="24"/>
      <c r="AM9" s="24"/>
      <c r="AN9" s="36" t="s">
        <v>28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30</v>
      </c>
      <c r="AL10" s="24"/>
      <c r="AM10" s="24"/>
      <c r="AN10" s="29" t="s">
        <v>31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32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33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30</v>
      </c>
      <c r="AL13" s="24"/>
      <c r="AM13" s="24"/>
      <c r="AN13" s="37" t="s">
        <v>34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34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32</v>
      </c>
      <c r="AL14" s="24"/>
      <c r="AM14" s="24"/>
      <c r="AN14" s="37" t="s">
        <v>34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30</v>
      </c>
      <c r="AL16" s="24"/>
      <c r="AM16" s="24"/>
      <c r="AN16" s="29" t="s">
        <v>36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32</v>
      </c>
      <c r="AL17" s="24"/>
      <c r="AM17" s="24"/>
      <c r="AN17" s="29" t="s">
        <v>38</v>
      </c>
      <c r="AO17" s="24"/>
      <c r="AP17" s="24"/>
      <c r="AQ17" s="24"/>
      <c r="AR17" s="22"/>
      <c r="BE17" s="33"/>
      <c r="BS17" s="19" t="s">
        <v>39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30</v>
      </c>
      <c r="AL19" s="24"/>
      <c r="AM19" s="24"/>
      <c r="AN19" s="29" t="s">
        <v>41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32</v>
      </c>
      <c r="AL20" s="24"/>
      <c r="AM20" s="24"/>
      <c r="AN20" s="29" t="s">
        <v>43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49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50</v>
      </c>
      <c r="E29" s="50"/>
      <c r="F29" s="34" t="s">
        <v>51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52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54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57</v>
      </c>
      <c r="U35" s="57"/>
      <c r="V35" s="57"/>
      <c r="W35" s="57"/>
      <c r="X35" s="59" t="s">
        <v>58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12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SKB4D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15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Most KT 08 u hlavní pošty v Klatovech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23</v>
      </c>
      <c r="AJ47" s="43"/>
      <c r="AK47" s="43"/>
      <c r="AL47" s="43"/>
      <c r="AM47" s="75" t="str">
        <f>IF(AN8= "","",AN8)</f>
        <v>29. 2. 2024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4" t="s">
        <v>29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35</v>
      </c>
      <c r="AJ49" s="43"/>
      <c r="AK49" s="43"/>
      <c r="AL49" s="43"/>
      <c r="AM49" s="76" t="str">
        <f>IF(E17="","",E17)</f>
        <v>Projekční kancelář Ing.Škubalová</v>
      </c>
      <c r="AN49" s="67"/>
      <c r="AO49" s="67"/>
      <c r="AP49" s="67"/>
      <c r="AQ49" s="43"/>
      <c r="AR49" s="47"/>
      <c r="AS49" s="77" t="s">
        <v>60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33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40</v>
      </c>
      <c r="AJ50" s="43"/>
      <c r="AK50" s="43"/>
      <c r="AL50" s="43"/>
      <c r="AM50" s="76" t="str">
        <f>IF(E20="","",E20)</f>
        <v>Straka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61</v>
      </c>
      <c r="D52" s="90"/>
      <c r="E52" s="90"/>
      <c r="F52" s="90"/>
      <c r="G52" s="90"/>
      <c r="H52" s="91"/>
      <c r="I52" s="92" t="s">
        <v>62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63</v>
      </c>
      <c r="AH52" s="90"/>
      <c r="AI52" s="90"/>
      <c r="AJ52" s="90"/>
      <c r="AK52" s="90"/>
      <c r="AL52" s="90"/>
      <c r="AM52" s="90"/>
      <c r="AN52" s="92" t="s">
        <v>64</v>
      </c>
      <c r="AO52" s="90"/>
      <c r="AP52" s="90"/>
      <c r="AQ52" s="94" t="s">
        <v>65</v>
      </c>
      <c r="AR52" s="47"/>
      <c r="AS52" s="95" t="s">
        <v>66</v>
      </c>
      <c r="AT52" s="96" t="s">
        <v>67</v>
      </c>
      <c r="AU52" s="96" t="s">
        <v>68</v>
      </c>
      <c r="AV52" s="96" t="s">
        <v>69</v>
      </c>
      <c r="AW52" s="96" t="s">
        <v>70</v>
      </c>
      <c r="AX52" s="96" t="s">
        <v>71</v>
      </c>
      <c r="AY52" s="96" t="s">
        <v>72</v>
      </c>
      <c r="AZ52" s="96" t="s">
        <v>73</v>
      </c>
      <c r="BA52" s="96" t="s">
        <v>74</v>
      </c>
      <c r="BB52" s="96" t="s">
        <v>75</v>
      </c>
      <c r="BC52" s="96" t="s">
        <v>76</v>
      </c>
      <c r="BD52" s="97" t="s">
        <v>77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ROUND(SUM(AG55:AG58),2)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31</v>
      </c>
      <c r="AR54" s="107"/>
      <c r="AS54" s="108">
        <f>ROUND(SUM(AS55:AS58),2)</f>
        <v>0</v>
      </c>
      <c r="AT54" s="109">
        <f>ROUND(SUM(AV54:AW54),2)</f>
        <v>0</v>
      </c>
      <c r="AU54" s="110">
        <f>ROUND(SUM(AU55:AU58),5)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ROUND(SUM(AZ55:AZ58),2)</f>
        <v>0</v>
      </c>
      <c r="BA54" s="109">
        <f>ROUND(SUM(BA55:BA58),2)</f>
        <v>0</v>
      </c>
      <c r="BB54" s="109">
        <f>ROUND(SUM(BB55:BB58),2)</f>
        <v>0</v>
      </c>
      <c r="BC54" s="109">
        <f>ROUND(SUM(BC55:BC58),2)</f>
        <v>0</v>
      </c>
      <c r="BD54" s="111">
        <f>ROUND(SUM(BD55:BD58),2)</f>
        <v>0</v>
      </c>
      <c r="BE54" s="6"/>
      <c r="BS54" s="112" t="s">
        <v>79</v>
      </c>
      <c r="BT54" s="112" t="s">
        <v>80</v>
      </c>
      <c r="BU54" s="113" t="s">
        <v>81</v>
      </c>
      <c r="BV54" s="112" t="s">
        <v>82</v>
      </c>
      <c r="BW54" s="112" t="s">
        <v>5</v>
      </c>
      <c r="BX54" s="112" t="s">
        <v>83</v>
      </c>
      <c r="CL54" s="112" t="s">
        <v>18</v>
      </c>
    </row>
    <row r="55" s="7" customFormat="1" ht="24.75" customHeight="1">
      <c r="A55" s="114" t="s">
        <v>84</v>
      </c>
      <c r="B55" s="115"/>
      <c r="C55" s="116"/>
      <c r="D55" s="117" t="s">
        <v>85</v>
      </c>
      <c r="E55" s="117"/>
      <c r="F55" s="117"/>
      <c r="G55" s="117"/>
      <c r="H55" s="117"/>
      <c r="I55" s="118"/>
      <c r="J55" s="117" t="s">
        <v>86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'SKB4D401 - SO 201a  Most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87</v>
      </c>
      <c r="AR55" s="121"/>
      <c r="AS55" s="122">
        <v>0</v>
      </c>
      <c r="AT55" s="123">
        <f>ROUND(SUM(AV55:AW55),2)</f>
        <v>0</v>
      </c>
      <c r="AU55" s="124">
        <f>'SKB4D401 - SO 201a  Most ...'!P92</f>
        <v>0</v>
      </c>
      <c r="AV55" s="123">
        <f>'SKB4D401 - SO 201a  Most ...'!J33</f>
        <v>0</v>
      </c>
      <c r="AW55" s="123">
        <f>'SKB4D401 - SO 201a  Most ...'!J34</f>
        <v>0</v>
      </c>
      <c r="AX55" s="123">
        <f>'SKB4D401 - SO 201a  Most ...'!J35</f>
        <v>0</v>
      </c>
      <c r="AY55" s="123">
        <f>'SKB4D401 - SO 201a  Most ...'!J36</f>
        <v>0</v>
      </c>
      <c r="AZ55" s="123">
        <f>'SKB4D401 - SO 201a  Most ...'!F33</f>
        <v>0</v>
      </c>
      <c r="BA55" s="123">
        <f>'SKB4D401 - SO 201a  Most ...'!F34</f>
        <v>0</v>
      </c>
      <c r="BB55" s="123">
        <f>'SKB4D401 - SO 201a  Most ...'!F35</f>
        <v>0</v>
      </c>
      <c r="BC55" s="123">
        <f>'SKB4D401 - SO 201a  Most ...'!F36</f>
        <v>0</v>
      </c>
      <c r="BD55" s="125">
        <f>'SKB4D401 - SO 201a  Most ...'!F37</f>
        <v>0</v>
      </c>
      <c r="BE55" s="7"/>
      <c r="BT55" s="126" t="s">
        <v>88</v>
      </c>
      <c r="BV55" s="126" t="s">
        <v>82</v>
      </c>
      <c r="BW55" s="126" t="s">
        <v>89</v>
      </c>
      <c r="BX55" s="126" t="s">
        <v>5</v>
      </c>
      <c r="CL55" s="126" t="s">
        <v>18</v>
      </c>
      <c r="CM55" s="126" t="s">
        <v>20</v>
      </c>
    </row>
    <row r="56" s="7" customFormat="1" ht="24.75" customHeight="1">
      <c r="A56" s="114" t="s">
        <v>84</v>
      </c>
      <c r="B56" s="115"/>
      <c r="C56" s="116"/>
      <c r="D56" s="117" t="s">
        <v>90</v>
      </c>
      <c r="E56" s="117"/>
      <c r="F56" s="117"/>
      <c r="G56" s="117"/>
      <c r="H56" s="117"/>
      <c r="I56" s="118"/>
      <c r="J56" s="117" t="s">
        <v>91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'SKB4D402 - SO 201b  Římso...'!J30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87</v>
      </c>
      <c r="AR56" s="121"/>
      <c r="AS56" s="122">
        <v>0</v>
      </c>
      <c r="AT56" s="123">
        <f>ROUND(SUM(AV56:AW56),2)</f>
        <v>0</v>
      </c>
      <c r="AU56" s="124">
        <f>'SKB4D402 - SO 201b  Římso...'!P88</f>
        <v>0</v>
      </c>
      <c r="AV56" s="123">
        <f>'SKB4D402 - SO 201b  Římso...'!J33</f>
        <v>0</v>
      </c>
      <c r="AW56" s="123">
        <f>'SKB4D402 - SO 201b  Římso...'!J34</f>
        <v>0</v>
      </c>
      <c r="AX56" s="123">
        <f>'SKB4D402 - SO 201b  Římso...'!J35</f>
        <v>0</v>
      </c>
      <c r="AY56" s="123">
        <f>'SKB4D402 - SO 201b  Římso...'!J36</f>
        <v>0</v>
      </c>
      <c r="AZ56" s="123">
        <f>'SKB4D402 - SO 201b  Římso...'!F33</f>
        <v>0</v>
      </c>
      <c r="BA56" s="123">
        <f>'SKB4D402 - SO 201b  Římso...'!F34</f>
        <v>0</v>
      </c>
      <c r="BB56" s="123">
        <f>'SKB4D402 - SO 201b  Římso...'!F35</f>
        <v>0</v>
      </c>
      <c r="BC56" s="123">
        <f>'SKB4D402 - SO 201b  Římso...'!F36</f>
        <v>0</v>
      </c>
      <c r="BD56" s="125">
        <f>'SKB4D402 - SO 201b  Římso...'!F37</f>
        <v>0</v>
      </c>
      <c r="BE56" s="7"/>
      <c r="BT56" s="126" t="s">
        <v>88</v>
      </c>
      <c r="BV56" s="126" t="s">
        <v>82</v>
      </c>
      <c r="BW56" s="126" t="s">
        <v>92</v>
      </c>
      <c r="BX56" s="126" t="s">
        <v>5</v>
      </c>
      <c r="CL56" s="126" t="s">
        <v>18</v>
      </c>
      <c r="CM56" s="126" t="s">
        <v>20</v>
      </c>
    </row>
    <row r="57" s="7" customFormat="1" ht="24.75" customHeight="1">
      <c r="A57" s="114" t="s">
        <v>84</v>
      </c>
      <c r="B57" s="115"/>
      <c r="C57" s="116"/>
      <c r="D57" s="117" t="s">
        <v>93</v>
      </c>
      <c r="E57" s="117"/>
      <c r="F57" s="117"/>
      <c r="G57" s="117"/>
      <c r="H57" s="117"/>
      <c r="I57" s="118"/>
      <c r="J57" s="117" t="s">
        <v>94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'SKB4D404 - Veřelné osvětlení'!J30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87</v>
      </c>
      <c r="AR57" s="121"/>
      <c r="AS57" s="122">
        <v>0</v>
      </c>
      <c r="AT57" s="123">
        <f>ROUND(SUM(AV57:AW57),2)</f>
        <v>0</v>
      </c>
      <c r="AU57" s="124">
        <f>'SKB4D404 - Veřelné osvětlení'!P85</f>
        <v>0</v>
      </c>
      <c r="AV57" s="123">
        <f>'SKB4D404 - Veřelné osvětlení'!J33</f>
        <v>0</v>
      </c>
      <c r="AW57" s="123">
        <f>'SKB4D404 - Veřelné osvětlení'!J34</f>
        <v>0</v>
      </c>
      <c r="AX57" s="123">
        <f>'SKB4D404 - Veřelné osvětlení'!J35</f>
        <v>0</v>
      </c>
      <c r="AY57" s="123">
        <f>'SKB4D404 - Veřelné osvětlení'!J36</f>
        <v>0</v>
      </c>
      <c r="AZ57" s="123">
        <f>'SKB4D404 - Veřelné osvětlení'!F33</f>
        <v>0</v>
      </c>
      <c r="BA57" s="123">
        <f>'SKB4D404 - Veřelné osvětlení'!F34</f>
        <v>0</v>
      </c>
      <c r="BB57" s="123">
        <f>'SKB4D404 - Veřelné osvětlení'!F35</f>
        <v>0</v>
      </c>
      <c r="BC57" s="123">
        <f>'SKB4D404 - Veřelné osvětlení'!F36</f>
        <v>0</v>
      </c>
      <c r="BD57" s="125">
        <f>'SKB4D404 - Veřelné osvětlení'!F37</f>
        <v>0</v>
      </c>
      <c r="BE57" s="7"/>
      <c r="BT57" s="126" t="s">
        <v>88</v>
      </c>
      <c r="BV57" s="126" t="s">
        <v>82</v>
      </c>
      <c r="BW57" s="126" t="s">
        <v>95</v>
      </c>
      <c r="BX57" s="126" t="s">
        <v>5</v>
      </c>
      <c r="CL57" s="126" t="s">
        <v>18</v>
      </c>
      <c r="CM57" s="126" t="s">
        <v>20</v>
      </c>
    </row>
    <row r="58" s="7" customFormat="1" ht="24.75" customHeight="1">
      <c r="A58" s="114" t="s">
        <v>84</v>
      </c>
      <c r="B58" s="115"/>
      <c r="C58" s="116"/>
      <c r="D58" s="117" t="s">
        <v>96</v>
      </c>
      <c r="E58" s="117"/>
      <c r="F58" s="117"/>
      <c r="G58" s="117"/>
      <c r="H58" s="117"/>
      <c r="I58" s="118"/>
      <c r="J58" s="117" t="s">
        <v>97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'SKB4D405 - VON'!J30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87</v>
      </c>
      <c r="AR58" s="121"/>
      <c r="AS58" s="127">
        <v>0</v>
      </c>
      <c r="AT58" s="128">
        <f>ROUND(SUM(AV58:AW58),2)</f>
        <v>0</v>
      </c>
      <c r="AU58" s="129">
        <f>'SKB4D405 - VON'!P88</f>
        <v>0</v>
      </c>
      <c r="AV58" s="128">
        <f>'SKB4D405 - VON'!J33</f>
        <v>0</v>
      </c>
      <c r="AW58" s="128">
        <f>'SKB4D405 - VON'!J34</f>
        <v>0</v>
      </c>
      <c r="AX58" s="128">
        <f>'SKB4D405 - VON'!J35</f>
        <v>0</v>
      </c>
      <c r="AY58" s="128">
        <f>'SKB4D405 - VON'!J36</f>
        <v>0</v>
      </c>
      <c r="AZ58" s="128">
        <f>'SKB4D405 - VON'!F33</f>
        <v>0</v>
      </c>
      <c r="BA58" s="128">
        <f>'SKB4D405 - VON'!F34</f>
        <v>0</v>
      </c>
      <c r="BB58" s="128">
        <f>'SKB4D405 - VON'!F35</f>
        <v>0</v>
      </c>
      <c r="BC58" s="128">
        <f>'SKB4D405 - VON'!F36</f>
        <v>0</v>
      </c>
      <c r="BD58" s="130">
        <f>'SKB4D405 - VON'!F37</f>
        <v>0</v>
      </c>
      <c r="BE58" s="7"/>
      <c r="BT58" s="126" t="s">
        <v>88</v>
      </c>
      <c r="BV58" s="126" t="s">
        <v>82</v>
      </c>
      <c r="BW58" s="126" t="s">
        <v>98</v>
      </c>
      <c r="BX58" s="126" t="s">
        <v>5</v>
      </c>
      <c r="CL58" s="126" t="s">
        <v>18</v>
      </c>
      <c r="CM58" s="126" t="s">
        <v>20</v>
      </c>
    </row>
    <row r="59" s="2" customFormat="1" ht="30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  <row r="60" s="2" customFormat="1" ht="6.96" customHeight="1">
      <c r="A60" s="41"/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</sheetData>
  <sheetProtection sheet="1" formatColumns="0" formatRows="0" objects="1" scenarios="1" spinCount="100000" saltValue="MiaoL2KPHA69Pud4te5F8sKWqy4Uj6Wsc9JutGy2+hHIVHMGqEFLfvdqcxyl8mlbiBR0E74v/5WrLHnUlfBTng==" hashValue="0gt9A9yuS4ZO8RqRqKExNpSW2T03lwH6hh6/LATT7HtxJkFUvu/w50zfWJjQuCpzAKVA7BsISFU1OrwUuOCPiw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KB4D401 - SO 201a  Most ...'!C2" display="/"/>
    <hyperlink ref="A56" location="'SKB4D402 - SO 201b  Římso...'!C2" display="/"/>
    <hyperlink ref="A57" location="'SKB4D404 - Veřelné osvětlení'!C2" display="/"/>
    <hyperlink ref="A58" location="'SKB4D405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20</v>
      </c>
    </row>
    <row r="4" s="1" customFormat="1" ht="24.96" customHeight="1">
      <c r="B4" s="22"/>
      <c r="D4" s="133" t="s">
        <v>99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15</v>
      </c>
      <c r="L6" s="22"/>
    </row>
    <row r="7" s="1" customFormat="1" ht="16.5" customHeight="1">
      <c r="B7" s="22"/>
      <c r="E7" s="136" t="str">
        <f>'Rekapitulace stavby'!K6</f>
        <v>Most KT 08 u hlavní pošty v Klatovech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100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17</v>
      </c>
      <c r="E11" s="41"/>
      <c r="F11" s="139" t="s">
        <v>18</v>
      </c>
      <c r="G11" s="41"/>
      <c r="H11" s="41"/>
      <c r="I11" s="135" t="s">
        <v>19</v>
      </c>
      <c r="J11" s="139" t="s">
        <v>31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29</v>
      </c>
      <c r="E14" s="41"/>
      <c r="F14" s="41"/>
      <c r="G14" s="41"/>
      <c r="H14" s="41"/>
      <c r="I14" s="135" t="s">
        <v>30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32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33</v>
      </c>
      <c r="E17" s="41"/>
      <c r="F17" s="41"/>
      <c r="G17" s="41"/>
      <c r="H17" s="41"/>
      <c r="I17" s="135" t="s">
        <v>30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32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35</v>
      </c>
      <c r="E20" s="41"/>
      <c r="F20" s="41"/>
      <c r="G20" s="41"/>
      <c r="H20" s="41"/>
      <c r="I20" s="135" t="s">
        <v>30</v>
      </c>
      <c r="J20" s="139" t="s">
        <v>36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37</v>
      </c>
      <c r="F21" s="41"/>
      <c r="G21" s="41"/>
      <c r="H21" s="41"/>
      <c r="I21" s="135" t="s">
        <v>32</v>
      </c>
      <c r="J21" s="139" t="s">
        <v>38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30</v>
      </c>
      <c r="J23" s="139" t="s">
        <v>41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42</v>
      </c>
      <c r="F24" s="41"/>
      <c r="G24" s="41"/>
      <c r="H24" s="41"/>
      <c r="I24" s="135" t="s">
        <v>32</v>
      </c>
      <c r="J24" s="139" t="s">
        <v>43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46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48</v>
      </c>
      <c r="G32" s="41"/>
      <c r="H32" s="41"/>
      <c r="I32" s="148" t="s">
        <v>47</v>
      </c>
      <c r="J32" s="148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50</v>
      </c>
      <c r="E33" s="135" t="s">
        <v>51</v>
      </c>
      <c r="F33" s="150">
        <f>ROUND((SUM(BE92:BE944)),  2)</f>
        <v>0</v>
      </c>
      <c r="G33" s="41"/>
      <c r="H33" s="41"/>
      <c r="I33" s="151">
        <v>0.20999999999999999</v>
      </c>
      <c r="J33" s="150">
        <f>ROUND(((SUM(BE92:BE944))*I33),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0">
        <f>ROUND((SUM(BF92:BF944)),  2)</f>
        <v>0</v>
      </c>
      <c r="G34" s="41"/>
      <c r="H34" s="41"/>
      <c r="I34" s="151">
        <v>0.14999999999999999</v>
      </c>
      <c r="J34" s="150">
        <f>ROUND(((SUM(BF92:BF944))*I34),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0">
        <f>ROUND((SUM(BG92:BG944)),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0">
        <f>ROUND((SUM(BH92:BH944)),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0">
        <f>ROUND((SUM(BI92:BI944)),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56</v>
      </c>
      <c r="E39" s="154"/>
      <c r="F39" s="154"/>
      <c r="G39" s="155" t="s">
        <v>57</v>
      </c>
      <c r="H39" s="156" t="s">
        <v>58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15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Most KT 08 u hlavní pošty v Klatovech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100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SKB4D401 - SO 201a  Most KT 08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21</v>
      </c>
      <c r="D52" s="43"/>
      <c r="E52" s="43"/>
      <c r="F52" s="29" t="str">
        <f>F12</f>
        <v xml:space="preserve"> </v>
      </c>
      <c r="G52" s="43"/>
      <c r="H52" s="43"/>
      <c r="I52" s="34" t="s">
        <v>23</v>
      </c>
      <c r="J52" s="75" t="str">
        <f>IF(J12="","",J12)</f>
        <v>29. 2. 2024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29</v>
      </c>
      <c r="D54" s="43"/>
      <c r="E54" s="43"/>
      <c r="F54" s="29" t="str">
        <f>E15</f>
        <v xml:space="preserve"> </v>
      </c>
      <c r="G54" s="43"/>
      <c r="H54" s="43"/>
      <c r="I54" s="34" t="s">
        <v>35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33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78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107</v>
      </c>
      <c r="E61" s="177"/>
      <c r="F61" s="177"/>
      <c r="G61" s="177"/>
      <c r="H61" s="177"/>
      <c r="I61" s="177"/>
      <c r="J61" s="178">
        <f>J94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J303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109</v>
      </c>
      <c r="E63" s="177"/>
      <c r="F63" s="177"/>
      <c r="G63" s="177"/>
      <c r="H63" s="177"/>
      <c r="I63" s="177"/>
      <c r="J63" s="178">
        <f>J365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110</v>
      </c>
      <c r="E64" s="177"/>
      <c r="F64" s="177"/>
      <c r="G64" s="177"/>
      <c r="H64" s="177"/>
      <c r="I64" s="177"/>
      <c r="J64" s="178">
        <f>J417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111</v>
      </c>
      <c r="E65" s="177"/>
      <c r="F65" s="177"/>
      <c r="G65" s="177"/>
      <c r="H65" s="177"/>
      <c r="I65" s="177"/>
      <c r="J65" s="178">
        <f>J512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112</v>
      </c>
      <c r="E66" s="177"/>
      <c r="F66" s="177"/>
      <c r="G66" s="177"/>
      <c r="H66" s="177"/>
      <c r="I66" s="177"/>
      <c r="J66" s="178">
        <f>J574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113</v>
      </c>
      <c r="E67" s="177"/>
      <c r="F67" s="177"/>
      <c r="G67" s="177"/>
      <c r="H67" s="177"/>
      <c r="I67" s="177"/>
      <c r="J67" s="178">
        <f>J593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114</v>
      </c>
      <c r="E68" s="177"/>
      <c r="F68" s="177"/>
      <c r="G68" s="177"/>
      <c r="H68" s="177"/>
      <c r="I68" s="177"/>
      <c r="J68" s="178">
        <f>J631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115</v>
      </c>
      <c r="E69" s="177"/>
      <c r="F69" s="177"/>
      <c r="G69" s="177"/>
      <c r="H69" s="177"/>
      <c r="I69" s="177"/>
      <c r="J69" s="178">
        <f>J811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116</v>
      </c>
      <c r="E70" s="177"/>
      <c r="F70" s="177"/>
      <c r="G70" s="177"/>
      <c r="H70" s="177"/>
      <c r="I70" s="177"/>
      <c r="J70" s="178">
        <f>J915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8"/>
      <c r="C71" s="169"/>
      <c r="D71" s="170" t="s">
        <v>117</v>
      </c>
      <c r="E71" s="171"/>
      <c r="F71" s="171"/>
      <c r="G71" s="171"/>
      <c r="H71" s="171"/>
      <c r="I71" s="171"/>
      <c r="J71" s="172">
        <f>J918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4"/>
      <c r="C72" s="175"/>
      <c r="D72" s="176" t="s">
        <v>118</v>
      </c>
      <c r="E72" s="177"/>
      <c r="F72" s="177"/>
      <c r="G72" s="177"/>
      <c r="H72" s="177"/>
      <c r="I72" s="177"/>
      <c r="J72" s="178">
        <f>J919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5" t="s">
        <v>119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15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Most KT 08 u hlavní pošty v Klatovech</v>
      </c>
      <c r="F82" s="34"/>
      <c r="G82" s="34"/>
      <c r="H82" s="34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4" t="s">
        <v>100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 xml:space="preserve">SKB4D401 - SO 201a  Most KT 08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21</v>
      </c>
      <c r="D86" s="43"/>
      <c r="E86" s="43"/>
      <c r="F86" s="29" t="str">
        <f>F12</f>
        <v xml:space="preserve"> </v>
      </c>
      <c r="G86" s="43"/>
      <c r="H86" s="43"/>
      <c r="I86" s="34" t="s">
        <v>23</v>
      </c>
      <c r="J86" s="75" t="str">
        <f>IF(J12="","",J12)</f>
        <v>29. 2. 2024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4" t="s">
        <v>29</v>
      </c>
      <c r="D88" s="43"/>
      <c r="E88" s="43"/>
      <c r="F88" s="29" t="str">
        <f>E15</f>
        <v xml:space="preserve"> </v>
      </c>
      <c r="G88" s="43"/>
      <c r="H88" s="43"/>
      <c r="I88" s="34" t="s">
        <v>35</v>
      </c>
      <c r="J88" s="39" t="str">
        <f>E21</f>
        <v>Projekční kancelář Ing.Škubalová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4" t="s">
        <v>33</v>
      </c>
      <c r="D89" s="43"/>
      <c r="E89" s="43"/>
      <c r="F89" s="29" t="str">
        <f>IF(E18="","",E18)</f>
        <v>Vyplň údaj</v>
      </c>
      <c r="G89" s="43"/>
      <c r="H89" s="43"/>
      <c r="I89" s="34" t="s">
        <v>40</v>
      </c>
      <c r="J89" s="39" t="str">
        <f>E24</f>
        <v>Straka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120</v>
      </c>
      <c r="D91" s="183" t="s">
        <v>65</v>
      </c>
      <c r="E91" s="183" t="s">
        <v>61</v>
      </c>
      <c r="F91" s="183" t="s">
        <v>62</v>
      </c>
      <c r="G91" s="183" t="s">
        <v>121</v>
      </c>
      <c r="H91" s="183" t="s">
        <v>122</v>
      </c>
      <c r="I91" s="183" t="s">
        <v>123</v>
      </c>
      <c r="J91" s="183" t="s">
        <v>104</v>
      </c>
      <c r="K91" s="184" t="s">
        <v>124</v>
      </c>
      <c r="L91" s="185"/>
      <c r="M91" s="95" t="s">
        <v>31</v>
      </c>
      <c r="N91" s="96" t="s">
        <v>50</v>
      </c>
      <c r="O91" s="96" t="s">
        <v>125</v>
      </c>
      <c r="P91" s="96" t="s">
        <v>126</v>
      </c>
      <c r="Q91" s="96" t="s">
        <v>127</v>
      </c>
      <c r="R91" s="96" t="s">
        <v>128</v>
      </c>
      <c r="S91" s="96" t="s">
        <v>129</v>
      </c>
      <c r="T91" s="97" t="s">
        <v>130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131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P93+P918</f>
        <v>0</v>
      </c>
      <c r="Q92" s="99"/>
      <c r="R92" s="188">
        <f>R93+R918</f>
        <v>1503.8990304000001</v>
      </c>
      <c r="S92" s="99"/>
      <c r="T92" s="189">
        <f>T93+T918</f>
        <v>1368.934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79</v>
      </c>
      <c r="AU92" s="19" t="s">
        <v>105</v>
      </c>
      <c r="BK92" s="190">
        <f>BK93+BK918</f>
        <v>0</v>
      </c>
    </row>
    <row r="93" s="12" customFormat="1" ht="25.92" customHeight="1">
      <c r="A93" s="12"/>
      <c r="B93" s="191"/>
      <c r="C93" s="192"/>
      <c r="D93" s="193" t="s">
        <v>79</v>
      </c>
      <c r="E93" s="194" t="s">
        <v>132</v>
      </c>
      <c r="F93" s="194" t="s">
        <v>133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P94+P303+P365+P417+P512+P574+P593+P631+P811+P915</f>
        <v>0</v>
      </c>
      <c r="Q93" s="199"/>
      <c r="R93" s="200">
        <f>R94+R303+R365+R417+R512+R574+R593+R631+R811+R915</f>
        <v>1503.1763624</v>
      </c>
      <c r="S93" s="199"/>
      <c r="T93" s="201">
        <f>T94+T303+T365+T417+T512+T574+T593+T631+T811+T915</f>
        <v>1368.2139999999999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88</v>
      </c>
      <c r="AT93" s="203" t="s">
        <v>79</v>
      </c>
      <c r="AU93" s="203" t="s">
        <v>80</v>
      </c>
      <c r="AY93" s="202" t="s">
        <v>134</v>
      </c>
      <c r="BK93" s="204">
        <f>BK94+BK303+BK365+BK417+BK512+BK574+BK593+BK631+BK811+BK915</f>
        <v>0</v>
      </c>
    </row>
    <row r="94" s="12" customFormat="1" ht="22.8" customHeight="1">
      <c r="A94" s="12"/>
      <c r="B94" s="191"/>
      <c r="C94" s="192"/>
      <c r="D94" s="193" t="s">
        <v>79</v>
      </c>
      <c r="E94" s="205" t="s">
        <v>88</v>
      </c>
      <c r="F94" s="205" t="s">
        <v>135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SUM(P95:P302)</f>
        <v>0</v>
      </c>
      <c r="Q94" s="199"/>
      <c r="R94" s="200">
        <f>SUM(R95:R302)</f>
        <v>127.04416000000001</v>
      </c>
      <c r="S94" s="199"/>
      <c r="T94" s="201">
        <f>SUM(T95:T302)</f>
        <v>728.45799999999997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88</v>
      </c>
      <c r="AT94" s="203" t="s">
        <v>79</v>
      </c>
      <c r="AU94" s="203" t="s">
        <v>88</v>
      </c>
      <c r="AY94" s="202" t="s">
        <v>134</v>
      </c>
      <c r="BK94" s="204">
        <f>SUM(BK95:BK302)</f>
        <v>0</v>
      </c>
    </row>
    <row r="95" s="2" customFormat="1" ht="49.05" customHeight="1">
      <c r="A95" s="41"/>
      <c r="B95" s="42"/>
      <c r="C95" s="207" t="s">
        <v>88</v>
      </c>
      <c r="D95" s="207" t="s">
        <v>136</v>
      </c>
      <c r="E95" s="208" t="s">
        <v>137</v>
      </c>
      <c r="F95" s="209" t="s">
        <v>138</v>
      </c>
      <c r="G95" s="210" t="s">
        <v>139</v>
      </c>
      <c r="H95" s="211">
        <v>64</v>
      </c>
      <c r="I95" s="212"/>
      <c r="J95" s="211">
        <f>ROUND(I95*H95,2)</f>
        <v>0</v>
      </c>
      <c r="K95" s="209" t="s">
        <v>140</v>
      </c>
      <c r="L95" s="47"/>
      <c r="M95" s="213" t="s">
        <v>31</v>
      </c>
      <c r="N95" s="214" t="s">
        <v>51</v>
      </c>
      <c r="O95" s="87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7" t="s">
        <v>141</v>
      </c>
      <c r="AT95" s="217" t="s">
        <v>136</v>
      </c>
      <c r="AU95" s="217" t="s">
        <v>20</v>
      </c>
      <c r="AY95" s="19" t="s">
        <v>134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88</v>
      </c>
      <c r="BK95" s="218">
        <f>ROUND(I95*H95,2)</f>
        <v>0</v>
      </c>
      <c r="BL95" s="19" t="s">
        <v>141</v>
      </c>
      <c r="BM95" s="217" t="s">
        <v>142</v>
      </c>
    </row>
    <row r="96" s="2" customFormat="1">
      <c r="A96" s="41"/>
      <c r="B96" s="42"/>
      <c r="C96" s="43"/>
      <c r="D96" s="219" t="s">
        <v>143</v>
      </c>
      <c r="E96" s="43"/>
      <c r="F96" s="220" t="s">
        <v>144</v>
      </c>
      <c r="G96" s="43"/>
      <c r="H96" s="43"/>
      <c r="I96" s="221"/>
      <c r="J96" s="43"/>
      <c r="K96" s="43"/>
      <c r="L96" s="47"/>
      <c r="M96" s="222"/>
      <c r="N96" s="22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143</v>
      </c>
      <c r="AU96" s="19" t="s">
        <v>20</v>
      </c>
    </row>
    <row r="97" s="13" customFormat="1">
      <c r="A97" s="13"/>
      <c r="B97" s="224"/>
      <c r="C97" s="225"/>
      <c r="D97" s="226" t="s">
        <v>145</v>
      </c>
      <c r="E97" s="227" t="s">
        <v>31</v>
      </c>
      <c r="F97" s="228" t="s">
        <v>146</v>
      </c>
      <c r="G97" s="225"/>
      <c r="H97" s="229">
        <v>64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145</v>
      </c>
      <c r="AU97" s="235" t="s">
        <v>20</v>
      </c>
      <c r="AV97" s="13" t="s">
        <v>20</v>
      </c>
      <c r="AW97" s="13" t="s">
        <v>39</v>
      </c>
      <c r="AX97" s="13" t="s">
        <v>80</v>
      </c>
      <c r="AY97" s="235" t="s">
        <v>134</v>
      </c>
    </row>
    <row r="98" s="14" customFormat="1">
      <c r="A98" s="14"/>
      <c r="B98" s="236"/>
      <c r="C98" s="237"/>
      <c r="D98" s="226" t="s">
        <v>145</v>
      </c>
      <c r="E98" s="238" t="s">
        <v>31</v>
      </c>
      <c r="F98" s="239" t="s">
        <v>147</v>
      </c>
      <c r="G98" s="237"/>
      <c r="H98" s="238" t="s">
        <v>31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145</v>
      </c>
      <c r="AU98" s="245" t="s">
        <v>20</v>
      </c>
      <c r="AV98" s="14" t="s">
        <v>88</v>
      </c>
      <c r="AW98" s="14" t="s">
        <v>39</v>
      </c>
      <c r="AX98" s="14" t="s">
        <v>80</v>
      </c>
      <c r="AY98" s="245" t="s">
        <v>134</v>
      </c>
    </row>
    <row r="99" s="15" customFormat="1">
      <c r="A99" s="15"/>
      <c r="B99" s="246"/>
      <c r="C99" s="247"/>
      <c r="D99" s="226" t="s">
        <v>145</v>
      </c>
      <c r="E99" s="248" t="s">
        <v>31</v>
      </c>
      <c r="F99" s="249" t="s">
        <v>148</v>
      </c>
      <c r="G99" s="247"/>
      <c r="H99" s="250">
        <v>64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145</v>
      </c>
      <c r="AU99" s="256" t="s">
        <v>20</v>
      </c>
      <c r="AV99" s="15" t="s">
        <v>141</v>
      </c>
      <c r="AW99" s="15" t="s">
        <v>39</v>
      </c>
      <c r="AX99" s="15" t="s">
        <v>88</v>
      </c>
      <c r="AY99" s="256" t="s">
        <v>134</v>
      </c>
    </row>
    <row r="100" s="2" customFormat="1" ht="16.5" customHeight="1">
      <c r="A100" s="41"/>
      <c r="B100" s="42"/>
      <c r="C100" s="207" t="s">
        <v>20</v>
      </c>
      <c r="D100" s="207" t="s">
        <v>136</v>
      </c>
      <c r="E100" s="208" t="s">
        <v>149</v>
      </c>
      <c r="F100" s="209" t="s">
        <v>150</v>
      </c>
      <c r="G100" s="210" t="s">
        <v>139</v>
      </c>
      <c r="H100" s="211">
        <v>30</v>
      </c>
      <c r="I100" s="212"/>
      <c r="J100" s="211">
        <f>ROUND(I100*H100,2)</f>
        <v>0</v>
      </c>
      <c r="K100" s="209" t="s">
        <v>140</v>
      </c>
      <c r="L100" s="47"/>
      <c r="M100" s="213" t="s">
        <v>31</v>
      </c>
      <c r="N100" s="214" t="s">
        <v>51</v>
      </c>
      <c r="O100" s="87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7" t="s">
        <v>141</v>
      </c>
      <c r="AT100" s="217" t="s">
        <v>136</v>
      </c>
      <c r="AU100" s="217" t="s">
        <v>20</v>
      </c>
      <c r="AY100" s="19" t="s">
        <v>134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88</v>
      </c>
      <c r="BK100" s="218">
        <f>ROUND(I100*H100,2)</f>
        <v>0</v>
      </c>
      <c r="BL100" s="19" t="s">
        <v>141</v>
      </c>
      <c r="BM100" s="217" t="s">
        <v>151</v>
      </c>
    </row>
    <row r="101" s="2" customFormat="1">
      <c r="A101" s="41"/>
      <c r="B101" s="42"/>
      <c r="C101" s="43"/>
      <c r="D101" s="219" t="s">
        <v>143</v>
      </c>
      <c r="E101" s="43"/>
      <c r="F101" s="220" t="s">
        <v>152</v>
      </c>
      <c r="G101" s="43"/>
      <c r="H101" s="43"/>
      <c r="I101" s="221"/>
      <c r="J101" s="43"/>
      <c r="K101" s="43"/>
      <c r="L101" s="47"/>
      <c r="M101" s="222"/>
      <c r="N101" s="22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143</v>
      </c>
      <c r="AU101" s="19" t="s">
        <v>20</v>
      </c>
    </row>
    <row r="102" s="13" customFormat="1">
      <c r="A102" s="13"/>
      <c r="B102" s="224"/>
      <c r="C102" s="225"/>
      <c r="D102" s="226" t="s">
        <v>145</v>
      </c>
      <c r="E102" s="227" t="s">
        <v>31</v>
      </c>
      <c r="F102" s="228" t="s">
        <v>153</v>
      </c>
      <c r="G102" s="225"/>
      <c r="H102" s="229">
        <v>30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145</v>
      </c>
      <c r="AU102" s="235" t="s">
        <v>20</v>
      </c>
      <c r="AV102" s="13" t="s">
        <v>20</v>
      </c>
      <c r="AW102" s="13" t="s">
        <v>39</v>
      </c>
      <c r="AX102" s="13" t="s">
        <v>80</v>
      </c>
      <c r="AY102" s="235" t="s">
        <v>134</v>
      </c>
    </row>
    <row r="103" s="14" customFormat="1">
      <c r="A103" s="14"/>
      <c r="B103" s="236"/>
      <c r="C103" s="237"/>
      <c r="D103" s="226" t="s">
        <v>145</v>
      </c>
      <c r="E103" s="238" t="s">
        <v>31</v>
      </c>
      <c r="F103" s="239" t="s">
        <v>147</v>
      </c>
      <c r="G103" s="237"/>
      <c r="H103" s="238" t="s">
        <v>31</v>
      </c>
      <c r="I103" s="240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145</v>
      </c>
      <c r="AU103" s="245" t="s">
        <v>20</v>
      </c>
      <c r="AV103" s="14" t="s">
        <v>88</v>
      </c>
      <c r="AW103" s="14" t="s">
        <v>39</v>
      </c>
      <c r="AX103" s="14" t="s">
        <v>80</v>
      </c>
      <c r="AY103" s="245" t="s">
        <v>134</v>
      </c>
    </row>
    <row r="104" s="15" customFormat="1">
      <c r="A104" s="15"/>
      <c r="B104" s="246"/>
      <c r="C104" s="247"/>
      <c r="D104" s="226" t="s">
        <v>145</v>
      </c>
      <c r="E104" s="248" t="s">
        <v>31</v>
      </c>
      <c r="F104" s="249" t="s">
        <v>148</v>
      </c>
      <c r="G104" s="247"/>
      <c r="H104" s="250">
        <v>30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145</v>
      </c>
      <c r="AU104" s="256" t="s">
        <v>20</v>
      </c>
      <c r="AV104" s="15" t="s">
        <v>141</v>
      </c>
      <c r="AW104" s="15" t="s">
        <v>39</v>
      </c>
      <c r="AX104" s="15" t="s">
        <v>88</v>
      </c>
      <c r="AY104" s="256" t="s">
        <v>134</v>
      </c>
    </row>
    <row r="105" s="2" customFormat="1" ht="33" customHeight="1">
      <c r="A105" s="41"/>
      <c r="B105" s="42"/>
      <c r="C105" s="207" t="s">
        <v>154</v>
      </c>
      <c r="D105" s="207" t="s">
        <v>136</v>
      </c>
      <c r="E105" s="208" t="s">
        <v>155</v>
      </c>
      <c r="F105" s="209" t="s">
        <v>156</v>
      </c>
      <c r="G105" s="210" t="s">
        <v>157</v>
      </c>
      <c r="H105" s="211">
        <v>1</v>
      </c>
      <c r="I105" s="212"/>
      <c r="J105" s="211">
        <f>ROUND(I105*H105,2)</f>
        <v>0</v>
      </c>
      <c r="K105" s="209" t="s">
        <v>140</v>
      </c>
      <c r="L105" s="47"/>
      <c r="M105" s="213" t="s">
        <v>31</v>
      </c>
      <c r="N105" s="214" t="s">
        <v>51</v>
      </c>
      <c r="O105" s="87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7" t="s">
        <v>141</v>
      </c>
      <c r="AT105" s="217" t="s">
        <v>136</v>
      </c>
      <c r="AU105" s="217" t="s">
        <v>20</v>
      </c>
      <c r="AY105" s="19" t="s">
        <v>134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88</v>
      </c>
      <c r="BK105" s="218">
        <f>ROUND(I105*H105,2)</f>
        <v>0</v>
      </c>
      <c r="BL105" s="19" t="s">
        <v>141</v>
      </c>
      <c r="BM105" s="217" t="s">
        <v>158</v>
      </c>
    </row>
    <row r="106" s="2" customFormat="1">
      <c r="A106" s="41"/>
      <c r="B106" s="42"/>
      <c r="C106" s="43"/>
      <c r="D106" s="219" t="s">
        <v>143</v>
      </c>
      <c r="E106" s="43"/>
      <c r="F106" s="220" t="s">
        <v>159</v>
      </c>
      <c r="G106" s="43"/>
      <c r="H106" s="43"/>
      <c r="I106" s="221"/>
      <c r="J106" s="43"/>
      <c r="K106" s="43"/>
      <c r="L106" s="47"/>
      <c r="M106" s="222"/>
      <c r="N106" s="22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143</v>
      </c>
      <c r="AU106" s="19" t="s">
        <v>20</v>
      </c>
    </row>
    <row r="107" s="2" customFormat="1" ht="33" customHeight="1">
      <c r="A107" s="41"/>
      <c r="B107" s="42"/>
      <c r="C107" s="207" t="s">
        <v>160</v>
      </c>
      <c r="D107" s="207" t="s">
        <v>136</v>
      </c>
      <c r="E107" s="208" t="s">
        <v>161</v>
      </c>
      <c r="F107" s="209" t="s">
        <v>162</v>
      </c>
      <c r="G107" s="210" t="s">
        <v>157</v>
      </c>
      <c r="H107" s="211">
        <v>1</v>
      </c>
      <c r="I107" s="212"/>
      <c r="J107" s="211">
        <f>ROUND(I107*H107,2)</f>
        <v>0</v>
      </c>
      <c r="K107" s="209" t="s">
        <v>140</v>
      </c>
      <c r="L107" s="47"/>
      <c r="M107" s="213" t="s">
        <v>31</v>
      </c>
      <c r="N107" s="214" t="s">
        <v>51</v>
      </c>
      <c r="O107" s="87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7" t="s">
        <v>141</v>
      </c>
      <c r="AT107" s="217" t="s">
        <v>136</v>
      </c>
      <c r="AU107" s="217" t="s">
        <v>20</v>
      </c>
      <c r="AY107" s="19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88</v>
      </c>
      <c r="BK107" s="218">
        <f>ROUND(I107*H107,2)</f>
        <v>0</v>
      </c>
      <c r="BL107" s="19" t="s">
        <v>141</v>
      </c>
      <c r="BM107" s="217" t="s">
        <v>163</v>
      </c>
    </row>
    <row r="108" s="2" customFormat="1">
      <c r="A108" s="41"/>
      <c r="B108" s="42"/>
      <c r="C108" s="43"/>
      <c r="D108" s="219" t="s">
        <v>143</v>
      </c>
      <c r="E108" s="43"/>
      <c r="F108" s="220" t="s">
        <v>164</v>
      </c>
      <c r="G108" s="43"/>
      <c r="H108" s="43"/>
      <c r="I108" s="221"/>
      <c r="J108" s="43"/>
      <c r="K108" s="43"/>
      <c r="L108" s="47"/>
      <c r="M108" s="222"/>
      <c r="N108" s="22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143</v>
      </c>
      <c r="AU108" s="19" t="s">
        <v>20</v>
      </c>
    </row>
    <row r="109" s="2" customFormat="1" ht="33" customHeight="1">
      <c r="A109" s="41"/>
      <c r="B109" s="42"/>
      <c r="C109" s="207" t="s">
        <v>165</v>
      </c>
      <c r="D109" s="207" t="s">
        <v>136</v>
      </c>
      <c r="E109" s="208" t="s">
        <v>166</v>
      </c>
      <c r="F109" s="209" t="s">
        <v>167</v>
      </c>
      <c r="G109" s="210" t="s">
        <v>157</v>
      </c>
      <c r="H109" s="211">
        <v>1</v>
      </c>
      <c r="I109" s="212"/>
      <c r="J109" s="211">
        <f>ROUND(I109*H109,2)</f>
        <v>0</v>
      </c>
      <c r="K109" s="209" t="s">
        <v>140</v>
      </c>
      <c r="L109" s="47"/>
      <c r="M109" s="213" t="s">
        <v>31</v>
      </c>
      <c r="N109" s="214" t="s">
        <v>51</v>
      </c>
      <c r="O109" s="87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7" t="s">
        <v>141</v>
      </c>
      <c r="AT109" s="217" t="s">
        <v>136</v>
      </c>
      <c r="AU109" s="217" t="s">
        <v>20</v>
      </c>
      <c r="AY109" s="19" t="s">
        <v>134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88</v>
      </c>
      <c r="BK109" s="218">
        <f>ROUND(I109*H109,2)</f>
        <v>0</v>
      </c>
      <c r="BL109" s="19" t="s">
        <v>141</v>
      </c>
      <c r="BM109" s="217" t="s">
        <v>168</v>
      </c>
    </row>
    <row r="110" s="2" customFormat="1">
      <c r="A110" s="41"/>
      <c r="B110" s="42"/>
      <c r="C110" s="43"/>
      <c r="D110" s="219" t="s">
        <v>143</v>
      </c>
      <c r="E110" s="43"/>
      <c r="F110" s="220" t="s">
        <v>169</v>
      </c>
      <c r="G110" s="43"/>
      <c r="H110" s="43"/>
      <c r="I110" s="221"/>
      <c r="J110" s="43"/>
      <c r="K110" s="43"/>
      <c r="L110" s="47"/>
      <c r="M110" s="222"/>
      <c r="N110" s="22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143</v>
      </c>
      <c r="AU110" s="19" t="s">
        <v>20</v>
      </c>
    </row>
    <row r="111" s="2" customFormat="1" ht="44.25" customHeight="1">
      <c r="A111" s="41"/>
      <c r="B111" s="42"/>
      <c r="C111" s="207" t="s">
        <v>170</v>
      </c>
      <c r="D111" s="207" t="s">
        <v>136</v>
      </c>
      <c r="E111" s="208" t="s">
        <v>171</v>
      </c>
      <c r="F111" s="209" t="s">
        <v>172</v>
      </c>
      <c r="G111" s="210" t="s">
        <v>157</v>
      </c>
      <c r="H111" s="211">
        <v>2</v>
      </c>
      <c r="I111" s="212"/>
      <c r="J111" s="211">
        <f>ROUND(I111*H111,2)</f>
        <v>0</v>
      </c>
      <c r="K111" s="209" t="s">
        <v>140</v>
      </c>
      <c r="L111" s="47"/>
      <c r="M111" s="213" t="s">
        <v>31</v>
      </c>
      <c r="N111" s="214" t="s">
        <v>51</v>
      </c>
      <c r="O111" s="87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7" t="s">
        <v>141</v>
      </c>
      <c r="AT111" s="217" t="s">
        <v>136</v>
      </c>
      <c r="AU111" s="217" t="s">
        <v>20</v>
      </c>
      <c r="AY111" s="19" t="s">
        <v>134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88</v>
      </c>
      <c r="BK111" s="218">
        <f>ROUND(I111*H111,2)</f>
        <v>0</v>
      </c>
      <c r="BL111" s="19" t="s">
        <v>141</v>
      </c>
      <c r="BM111" s="217" t="s">
        <v>173</v>
      </c>
    </row>
    <row r="112" s="2" customFormat="1">
      <c r="A112" s="41"/>
      <c r="B112" s="42"/>
      <c r="C112" s="43"/>
      <c r="D112" s="219" t="s">
        <v>143</v>
      </c>
      <c r="E112" s="43"/>
      <c r="F112" s="220" t="s">
        <v>174</v>
      </c>
      <c r="G112" s="43"/>
      <c r="H112" s="43"/>
      <c r="I112" s="221"/>
      <c r="J112" s="43"/>
      <c r="K112" s="43"/>
      <c r="L112" s="47"/>
      <c r="M112" s="222"/>
      <c r="N112" s="22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19" t="s">
        <v>143</v>
      </c>
      <c r="AU112" s="19" t="s">
        <v>20</v>
      </c>
    </row>
    <row r="113" s="2" customFormat="1" ht="44.25" customHeight="1">
      <c r="A113" s="41"/>
      <c r="B113" s="42"/>
      <c r="C113" s="207" t="s">
        <v>175</v>
      </c>
      <c r="D113" s="207" t="s">
        <v>136</v>
      </c>
      <c r="E113" s="208" t="s">
        <v>176</v>
      </c>
      <c r="F113" s="209" t="s">
        <v>177</v>
      </c>
      <c r="G113" s="210" t="s">
        <v>157</v>
      </c>
      <c r="H113" s="211">
        <v>1</v>
      </c>
      <c r="I113" s="212"/>
      <c r="J113" s="211">
        <f>ROUND(I113*H113,2)</f>
        <v>0</v>
      </c>
      <c r="K113" s="209" t="s">
        <v>140</v>
      </c>
      <c r="L113" s="47"/>
      <c r="M113" s="213" t="s">
        <v>31</v>
      </c>
      <c r="N113" s="214" t="s">
        <v>51</v>
      </c>
      <c r="O113" s="87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7" t="s">
        <v>141</v>
      </c>
      <c r="AT113" s="217" t="s">
        <v>136</v>
      </c>
      <c r="AU113" s="217" t="s">
        <v>20</v>
      </c>
      <c r="AY113" s="19" t="s">
        <v>134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88</v>
      </c>
      <c r="BK113" s="218">
        <f>ROUND(I113*H113,2)</f>
        <v>0</v>
      </c>
      <c r="BL113" s="19" t="s">
        <v>141</v>
      </c>
      <c r="BM113" s="217" t="s">
        <v>178</v>
      </c>
    </row>
    <row r="114" s="2" customFormat="1">
      <c r="A114" s="41"/>
      <c r="B114" s="42"/>
      <c r="C114" s="43"/>
      <c r="D114" s="219" t="s">
        <v>143</v>
      </c>
      <c r="E114" s="43"/>
      <c r="F114" s="220" t="s">
        <v>179</v>
      </c>
      <c r="G114" s="43"/>
      <c r="H114" s="43"/>
      <c r="I114" s="221"/>
      <c r="J114" s="43"/>
      <c r="K114" s="43"/>
      <c r="L114" s="47"/>
      <c r="M114" s="222"/>
      <c r="N114" s="22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19" t="s">
        <v>143</v>
      </c>
      <c r="AU114" s="19" t="s">
        <v>20</v>
      </c>
    </row>
    <row r="115" s="2" customFormat="1" ht="33" customHeight="1">
      <c r="A115" s="41"/>
      <c r="B115" s="42"/>
      <c r="C115" s="207" t="s">
        <v>180</v>
      </c>
      <c r="D115" s="207" t="s">
        <v>136</v>
      </c>
      <c r="E115" s="208" t="s">
        <v>181</v>
      </c>
      <c r="F115" s="209" t="s">
        <v>182</v>
      </c>
      <c r="G115" s="210" t="s">
        <v>157</v>
      </c>
      <c r="H115" s="211">
        <v>3</v>
      </c>
      <c r="I115" s="212"/>
      <c r="J115" s="211">
        <f>ROUND(I115*H115,2)</f>
        <v>0</v>
      </c>
      <c r="K115" s="209" t="s">
        <v>140</v>
      </c>
      <c r="L115" s="47"/>
      <c r="M115" s="213" t="s">
        <v>31</v>
      </c>
      <c r="N115" s="214" t="s">
        <v>51</v>
      </c>
      <c r="O115" s="87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7" t="s">
        <v>141</v>
      </c>
      <c r="AT115" s="217" t="s">
        <v>136</v>
      </c>
      <c r="AU115" s="217" t="s">
        <v>20</v>
      </c>
      <c r="AY115" s="19" t="s">
        <v>134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88</v>
      </c>
      <c r="BK115" s="218">
        <f>ROUND(I115*H115,2)</f>
        <v>0</v>
      </c>
      <c r="BL115" s="19" t="s">
        <v>141</v>
      </c>
      <c r="BM115" s="217" t="s">
        <v>183</v>
      </c>
    </row>
    <row r="116" s="2" customFormat="1">
      <c r="A116" s="41"/>
      <c r="B116" s="42"/>
      <c r="C116" s="43"/>
      <c r="D116" s="219" t="s">
        <v>143</v>
      </c>
      <c r="E116" s="43"/>
      <c r="F116" s="220" t="s">
        <v>184</v>
      </c>
      <c r="G116" s="43"/>
      <c r="H116" s="43"/>
      <c r="I116" s="221"/>
      <c r="J116" s="43"/>
      <c r="K116" s="43"/>
      <c r="L116" s="47"/>
      <c r="M116" s="222"/>
      <c r="N116" s="22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19" t="s">
        <v>143</v>
      </c>
      <c r="AU116" s="19" t="s">
        <v>20</v>
      </c>
    </row>
    <row r="117" s="2" customFormat="1" ht="66.75" customHeight="1">
      <c r="A117" s="41"/>
      <c r="B117" s="42"/>
      <c r="C117" s="207" t="s">
        <v>185</v>
      </c>
      <c r="D117" s="207" t="s">
        <v>136</v>
      </c>
      <c r="E117" s="208" t="s">
        <v>186</v>
      </c>
      <c r="F117" s="209" t="s">
        <v>187</v>
      </c>
      <c r="G117" s="210" t="s">
        <v>139</v>
      </c>
      <c r="H117" s="211">
        <v>153</v>
      </c>
      <c r="I117" s="212"/>
      <c r="J117" s="211">
        <f>ROUND(I117*H117,2)</f>
        <v>0</v>
      </c>
      <c r="K117" s="209" t="s">
        <v>140</v>
      </c>
      <c r="L117" s="47"/>
      <c r="M117" s="213" t="s">
        <v>31</v>
      </c>
      <c r="N117" s="214" t="s">
        <v>51</v>
      </c>
      <c r="O117" s="87"/>
      <c r="P117" s="215">
        <f>O117*H117</f>
        <v>0</v>
      </c>
      <c r="Q117" s="215">
        <v>0</v>
      </c>
      <c r="R117" s="215">
        <f>Q117*H117</f>
        <v>0</v>
      </c>
      <c r="S117" s="215">
        <v>0.26000000000000001</v>
      </c>
      <c r="T117" s="216">
        <f>S117*H117</f>
        <v>39.780000000000001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7" t="s">
        <v>141</v>
      </c>
      <c r="AT117" s="217" t="s">
        <v>136</v>
      </c>
      <c r="AU117" s="217" t="s">
        <v>20</v>
      </c>
      <c r="AY117" s="19" t="s">
        <v>134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88</v>
      </c>
      <c r="BK117" s="218">
        <f>ROUND(I117*H117,2)</f>
        <v>0</v>
      </c>
      <c r="BL117" s="19" t="s">
        <v>141</v>
      </c>
      <c r="BM117" s="217" t="s">
        <v>188</v>
      </c>
    </row>
    <row r="118" s="2" customFormat="1">
      <c r="A118" s="41"/>
      <c r="B118" s="42"/>
      <c r="C118" s="43"/>
      <c r="D118" s="219" t="s">
        <v>143</v>
      </c>
      <c r="E118" s="43"/>
      <c r="F118" s="220" t="s">
        <v>189</v>
      </c>
      <c r="G118" s="43"/>
      <c r="H118" s="43"/>
      <c r="I118" s="221"/>
      <c r="J118" s="43"/>
      <c r="K118" s="43"/>
      <c r="L118" s="47"/>
      <c r="M118" s="222"/>
      <c r="N118" s="22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19" t="s">
        <v>143</v>
      </c>
      <c r="AU118" s="19" t="s">
        <v>20</v>
      </c>
    </row>
    <row r="119" s="13" customFormat="1">
      <c r="A119" s="13"/>
      <c r="B119" s="224"/>
      <c r="C119" s="225"/>
      <c r="D119" s="226" t="s">
        <v>145</v>
      </c>
      <c r="E119" s="227" t="s">
        <v>31</v>
      </c>
      <c r="F119" s="228" t="s">
        <v>190</v>
      </c>
      <c r="G119" s="225"/>
      <c r="H119" s="229">
        <v>153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145</v>
      </c>
      <c r="AU119" s="235" t="s">
        <v>20</v>
      </c>
      <c r="AV119" s="13" t="s">
        <v>20</v>
      </c>
      <c r="AW119" s="13" t="s">
        <v>39</v>
      </c>
      <c r="AX119" s="13" t="s">
        <v>80</v>
      </c>
      <c r="AY119" s="235" t="s">
        <v>134</v>
      </c>
    </row>
    <row r="120" s="14" customFormat="1">
      <c r="A120" s="14"/>
      <c r="B120" s="236"/>
      <c r="C120" s="237"/>
      <c r="D120" s="226" t="s">
        <v>145</v>
      </c>
      <c r="E120" s="238" t="s">
        <v>31</v>
      </c>
      <c r="F120" s="239" t="s">
        <v>147</v>
      </c>
      <c r="G120" s="237"/>
      <c r="H120" s="238" t="s">
        <v>31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145</v>
      </c>
      <c r="AU120" s="245" t="s">
        <v>20</v>
      </c>
      <c r="AV120" s="14" t="s">
        <v>88</v>
      </c>
      <c r="AW120" s="14" t="s">
        <v>39</v>
      </c>
      <c r="AX120" s="14" t="s">
        <v>80</v>
      </c>
      <c r="AY120" s="245" t="s">
        <v>134</v>
      </c>
    </row>
    <row r="121" s="15" customFormat="1">
      <c r="A121" s="15"/>
      <c r="B121" s="246"/>
      <c r="C121" s="247"/>
      <c r="D121" s="226" t="s">
        <v>145</v>
      </c>
      <c r="E121" s="248" t="s">
        <v>31</v>
      </c>
      <c r="F121" s="249" t="s">
        <v>148</v>
      </c>
      <c r="G121" s="247"/>
      <c r="H121" s="250">
        <v>153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145</v>
      </c>
      <c r="AU121" s="256" t="s">
        <v>20</v>
      </c>
      <c r="AV121" s="15" t="s">
        <v>141</v>
      </c>
      <c r="AW121" s="15" t="s">
        <v>39</v>
      </c>
      <c r="AX121" s="15" t="s">
        <v>88</v>
      </c>
      <c r="AY121" s="256" t="s">
        <v>134</v>
      </c>
    </row>
    <row r="122" s="2" customFormat="1" ht="66.75" customHeight="1">
      <c r="A122" s="41"/>
      <c r="B122" s="42"/>
      <c r="C122" s="207" t="s">
        <v>141</v>
      </c>
      <c r="D122" s="207" t="s">
        <v>136</v>
      </c>
      <c r="E122" s="208" t="s">
        <v>191</v>
      </c>
      <c r="F122" s="209" t="s">
        <v>192</v>
      </c>
      <c r="G122" s="210" t="s">
        <v>139</v>
      </c>
      <c r="H122" s="211">
        <v>97</v>
      </c>
      <c r="I122" s="212"/>
      <c r="J122" s="211">
        <f>ROUND(I122*H122,2)</f>
        <v>0</v>
      </c>
      <c r="K122" s="209" t="s">
        <v>140</v>
      </c>
      <c r="L122" s="47"/>
      <c r="M122" s="213" t="s">
        <v>31</v>
      </c>
      <c r="N122" s="214" t="s">
        <v>51</v>
      </c>
      <c r="O122" s="87"/>
      <c r="P122" s="215">
        <f>O122*H122</f>
        <v>0</v>
      </c>
      <c r="Q122" s="215">
        <v>0</v>
      </c>
      <c r="R122" s="215">
        <f>Q122*H122</f>
        <v>0</v>
      </c>
      <c r="S122" s="215">
        <v>0.17000000000000001</v>
      </c>
      <c r="T122" s="216">
        <f>S122*H122</f>
        <v>16.490000000000002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7" t="s">
        <v>141</v>
      </c>
      <c r="AT122" s="217" t="s">
        <v>136</v>
      </c>
      <c r="AU122" s="217" t="s">
        <v>20</v>
      </c>
      <c r="AY122" s="19" t="s">
        <v>134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88</v>
      </c>
      <c r="BK122" s="218">
        <f>ROUND(I122*H122,2)</f>
        <v>0</v>
      </c>
      <c r="BL122" s="19" t="s">
        <v>141</v>
      </c>
      <c r="BM122" s="217" t="s">
        <v>193</v>
      </c>
    </row>
    <row r="123" s="2" customFormat="1">
      <c r="A123" s="41"/>
      <c r="B123" s="42"/>
      <c r="C123" s="43"/>
      <c r="D123" s="219" t="s">
        <v>143</v>
      </c>
      <c r="E123" s="43"/>
      <c r="F123" s="220" t="s">
        <v>194</v>
      </c>
      <c r="G123" s="43"/>
      <c r="H123" s="43"/>
      <c r="I123" s="221"/>
      <c r="J123" s="43"/>
      <c r="K123" s="43"/>
      <c r="L123" s="47"/>
      <c r="M123" s="222"/>
      <c r="N123" s="22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143</v>
      </c>
      <c r="AU123" s="19" t="s">
        <v>20</v>
      </c>
    </row>
    <row r="124" s="13" customFormat="1">
      <c r="A124" s="13"/>
      <c r="B124" s="224"/>
      <c r="C124" s="225"/>
      <c r="D124" s="226" t="s">
        <v>145</v>
      </c>
      <c r="E124" s="227" t="s">
        <v>31</v>
      </c>
      <c r="F124" s="228" t="s">
        <v>195</v>
      </c>
      <c r="G124" s="225"/>
      <c r="H124" s="229">
        <v>97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145</v>
      </c>
      <c r="AU124" s="235" t="s">
        <v>20</v>
      </c>
      <c r="AV124" s="13" t="s">
        <v>20</v>
      </c>
      <c r="AW124" s="13" t="s">
        <v>39</v>
      </c>
      <c r="AX124" s="13" t="s">
        <v>80</v>
      </c>
      <c r="AY124" s="235" t="s">
        <v>134</v>
      </c>
    </row>
    <row r="125" s="14" customFormat="1">
      <c r="A125" s="14"/>
      <c r="B125" s="236"/>
      <c r="C125" s="237"/>
      <c r="D125" s="226" t="s">
        <v>145</v>
      </c>
      <c r="E125" s="238" t="s">
        <v>31</v>
      </c>
      <c r="F125" s="239" t="s">
        <v>196</v>
      </c>
      <c r="G125" s="237"/>
      <c r="H125" s="238" t="s">
        <v>31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145</v>
      </c>
      <c r="AU125" s="245" t="s">
        <v>20</v>
      </c>
      <c r="AV125" s="14" t="s">
        <v>88</v>
      </c>
      <c r="AW125" s="14" t="s">
        <v>39</v>
      </c>
      <c r="AX125" s="14" t="s">
        <v>80</v>
      </c>
      <c r="AY125" s="245" t="s">
        <v>134</v>
      </c>
    </row>
    <row r="126" s="15" customFormat="1">
      <c r="A126" s="15"/>
      <c r="B126" s="246"/>
      <c r="C126" s="247"/>
      <c r="D126" s="226" t="s">
        <v>145</v>
      </c>
      <c r="E126" s="248" t="s">
        <v>31</v>
      </c>
      <c r="F126" s="249" t="s">
        <v>148</v>
      </c>
      <c r="G126" s="247"/>
      <c r="H126" s="250">
        <v>97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145</v>
      </c>
      <c r="AU126" s="256" t="s">
        <v>20</v>
      </c>
      <c r="AV126" s="15" t="s">
        <v>141</v>
      </c>
      <c r="AW126" s="15" t="s">
        <v>39</v>
      </c>
      <c r="AX126" s="15" t="s">
        <v>88</v>
      </c>
      <c r="AY126" s="256" t="s">
        <v>134</v>
      </c>
    </row>
    <row r="127" s="2" customFormat="1" ht="66.75" customHeight="1">
      <c r="A127" s="41"/>
      <c r="B127" s="42"/>
      <c r="C127" s="207" t="s">
        <v>197</v>
      </c>
      <c r="D127" s="207" t="s">
        <v>136</v>
      </c>
      <c r="E127" s="208" t="s">
        <v>198</v>
      </c>
      <c r="F127" s="209" t="s">
        <v>199</v>
      </c>
      <c r="G127" s="210" t="s">
        <v>139</v>
      </c>
      <c r="H127" s="211">
        <v>250</v>
      </c>
      <c r="I127" s="212"/>
      <c r="J127" s="211">
        <f>ROUND(I127*H127,2)</f>
        <v>0</v>
      </c>
      <c r="K127" s="209" t="s">
        <v>140</v>
      </c>
      <c r="L127" s="47"/>
      <c r="M127" s="213" t="s">
        <v>31</v>
      </c>
      <c r="N127" s="214" t="s">
        <v>51</v>
      </c>
      <c r="O127" s="87"/>
      <c r="P127" s="215">
        <f>O127*H127</f>
        <v>0</v>
      </c>
      <c r="Q127" s="215">
        <v>0</v>
      </c>
      <c r="R127" s="215">
        <f>Q127*H127</f>
        <v>0</v>
      </c>
      <c r="S127" s="215">
        <v>0.28999999999999998</v>
      </c>
      <c r="T127" s="216">
        <f>S127*H127</f>
        <v>72.5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7" t="s">
        <v>141</v>
      </c>
      <c r="AT127" s="217" t="s">
        <v>136</v>
      </c>
      <c r="AU127" s="217" t="s">
        <v>20</v>
      </c>
      <c r="AY127" s="19" t="s">
        <v>134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88</v>
      </c>
      <c r="BK127" s="218">
        <f>ROUND(I127*H127,2)</f>
        <v>0</v>
      </c>
      <c r="BL127" s="19" t="s">
        <v>141</v>
      </c>
      <c r="BM127" s="217" t="s">
        <v>200</v>
      </c>
    </row>
    <row r="128" s="2" customFormat="1">
      <c r="A128" s="41"/>
      <c r="B128" s="42"/>
      <c r="C128" s="43"/>
      <c r="D128" s="219" t="s">
        <v>143</v>
      </c>
      <c r="E128" s="43"/>
      <c r="F128" s="220" t="s">
        <v>201</v>
      </c>
      <c r="G128" s="43"/>
      <c r="H128" s="43"/>
      <c r="I128" s="221"/>
      <c r="J128" s="43"/>
      <c r="K128" s="43"/>
      <c r="L128" s="47"/>
      <c r="M128" s="222"/>
      <c r="N128" s="22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143</v>
      </c>
      <c r="AU128" s="19" t="s">
        <v>20</v>
      </c>
    </row>
    <row r="129" s="14" customFormat="1">
      <c r="A129" s="14"/>
      <c r="B129" s="236"/>
      <c r="C129" s="237"/>
      <c r="D129" s="226" t="s">
        <v>145</v>
      </c>
      <c r="E129" s="238" t="s">
        <v>31</v>
      </c>
      <c r="F129" s="239" t="s">
        <v>202</v>
      </c>
      <c r="G129" s="237"/>
      <c r="H129" s="238" t="s">
        <v>31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145</v>
      </c>
      <c r="AU129" s="245" t="s">
        <v>20</v>
      </c>
      <c r="AV129" s="14" t="s">
        <v>88</v>
      </c>
      <c r="AW129" s="14" t="s">
        <v>39</v>
      </c>
      <c r="AX129" s="14" t="s">
        <v>80</v>
      </c>
      <c r="AY129" s="245" t="s">
        <v>134</v>
      </c>
    </row>
    <row r="130" s="13" customFormat="1">
      <c r="A130" s="13"/>
      <c r="B130" s="224"/>
      <c r="C130" s="225"/>
      <c r="D130" s="226" t="s">
        <v>145</v>
      </c>
      <c r="E130" s="227" t="s">
        <v>31</v>
      </c>
      <c r="F130" s="228" t="s">
        <v>203</v>
      </c>
      <c r="G130" s="225"/>
      <c r="H130" s="229">
        <v>250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145</v>
      </c>
      <c r="AU130" s="235" t="s">
        <v>20</v>
      </c>
      <c r="AV130" s="13" t="s">
        <v>20</v>
      </c>
      <c r="AW130" s="13" t="s">
        <v>39</v>
      </c>
      <c r="AX130" s="13" t="s">
        <v>80</v>
      </c>
      <c r="AY130" s="235" t="s">
        <v>134</v>
      </c>
    </row>
    <row r="131" s="14" customFormat="1">
      <c r="A131" s="14"/>
      <c r="B131" s="236"/>
      <c r="C131" s="237"/>
      <c r="D131" s="226" t="s">
        <v>145</v>
      </c>
      <c r="E131" s="238" t="s">
        <v>31</v>
      </c>
      <c r="F131" s="239" t="s">
        <v>147</v>
      </c>
      <c r="G131" s="237"/>
      <c r="H131" s="238" t="s">
        <v>31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145</v>
      </c>
      <c r="AU131" s="245" t="s">
        <v>20</v>
      </c>
      <c r="AV131" s="14" t="s">
        <v>88</v>
      </c>
      <c r="AW131" s="14" t="s">
        <v>39</v>
      </c>
      <c r="AX131" s="14" t="s">
        <v>80</v>
      </c>
      <c r="AY131" s="245" t="s">
        <v>134</v>
      </c>
    </row>
    <row r="132" s="15" customFormat="1">
      <c r="A132" s="15"/>
      <c r="B132" s="246"/>
      <c r="C132" s="247"/>
      <c r="D132" s="226" t="s">
        <v>145</v>
      </c>
      <c r="E132" s="248" t="s">
        <v>31</v>
      </c>
      <c r="F132" s="249" t="s">
        <v>148</v>
      </c>
      <c r="G132" s="247"/>
      <c r="H132" s="250">
        <v>250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145</v>
      </c>
      <c r="AU132" s="256" t="s">
        <v>20</v>
      </c>
      <c r="AV132" s="15" t="s">
        <v>141</v>
      </c>
      <c r="AW132" s="15" t="s">
        <v>39</v>
      </c>
      <c r="AX132" s="15" t="s">
        <v>88</v>
      </c>
      <c r="AY132" s="256" t="s">
        <v>134</v>
      </c>
    </row>
    <row r="133" s="2" customFormat="1" ht="78" customHeight="1">
      <c r="A133" s="41"/>
      <c r="B133" s="42"/>
      <c r="C133" s="207" t="s">
        <v>204</v>
      </c>
      <c r="D133" s="207" t="s">
        <v>136</v>
      </c>
      <c r="E133" s="208" t="s">
        <v>205</v>
      </c>
      <c r="F133" s="209" t="s">
        <v>206</v>
      </c>
      <c r="G133" s="210" t="s">
        <v>139</v>
      </c>
      <c r="H133" s="211">
        <v>84</v>
      </c>
      <c r="I133" s="212"/>
      <c r="J133" s="211">
        <f>ROUND(I133*H133,2)</f>
        <v>0</v>
      </c>
      <c r="K133" s="209" t="s">
        <v>31</v>
      </c>
      <c r="L133" s="47"/>
      <c r="M133" s="213" t="s">
        <v>31</v>
      </c>
      <c r="N133" s="214" t="s">
        <v>51</v>
      </c>
      <c r="O133" s="87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7" t="s">
        <v>141</v>
      </c>
      <c r="AT133" s="217" t="s">
        <v>136</v>
      </c>
      <c r="AU133" s="217" t="s">
        <v>20</v>
      </c>
      <c r="AY133" s="19" t="s">
        <v>134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88</v>
      </c>
      <c r="BK133" s="218">
        <f>ROUND(I133*H133,2)</f>
        <v>0</v>
      </c>
      <c r="BL133" s="19" t="s">
        <v>141</v>
      </c>
      <c r="BM133" s="217" t="s">
        <v>207</v>
      </c>
    </row>
    <row r="134" s="13" customFormat="1">
      <c r="A134" s="13"/>
      <c r="B134" s="224"/>
      <c r="C134" s="225"/>
      <c r="D134" s="226" t="s">
        <v>145</v>
      </c>
      <c r="E134" s="227" t="s">
        <v>31</v>
      </c>
      <c r="F134" s="228" t="s">
        <v>208</v>
      </c>
      <c r="G134" s="225"/>
      <c r="H134" s="229">
        <v>84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145</v>
      </c>
      <c r="AU134" s="235" t="s">
        <v>20</v>
      </c>
      <c r="AV134" s="13" t="s">
        <v>20</v>
      </c>
      <c r="AW134" s="13" t="s">
        <v>39</v>
      </c>
      <c r="AX134" s="13" t="s">
        <v>80</v>
      </c>
      <c r="AY134" s="235" t="s">
        <v>134</v>
      </c>
    </row>
    <row r="135" s="14" customFormat="1">
      <c r="A135" s="14"/>
      <c r="B135" s="236"/>
      <c r="C135" s="237"/>
      <c r="D135" s="226" t="s">
        <v>145</v>
      </c>
      <c r="E135" s="238" t="s">
        <v>31</v>
      </c>
      <c r="F135" s="239" t="s">
        <v>209</v>
      </c>
      <c r="G135" s="237"/>
      <c r="H135" s="238" t="s">
        <v>31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145</v>
      </c>
      <c r="AU135" s="245" t="s">
        <v>20</v>
      </c>
      <c r="AV135" s="14" t="s">
        <v>88</v>
      </c>
      <c r="AW135" s="14" t="s">
        <v>39</v>
      </c>
      <c r="AX135" s="14" t="s">
        <v>80</v>
      </c>
      <c r="AY135" s="245" t="s">
        <v>134</v>
      </c>
    </row>
    <row r="136" s="15" customFormat="1">
      <c r="A136" s="15"/>
      <c r="B136" s="246"/>
      <c r="C136" s="247"/>
      <c r="D136" s="226" t="s">
        <v>145</v>
      </c>
      <c r="E136" s="248" t="s">
        <v>31</v>
      </c>
      <c r="F136" s="249" t="s">
        <v>148</v>
      </c>
      <c r="G136" s="247"/>
      <c r="H136" s="250">
        <v>84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145</v>
      </c>
      <c r="AU136" s="256" t="s">
        <v>20</v>
      </c>
      <c r="AV136" s="15" t="s">
        <v>141</v>
      </c>
      <c r="AW136" s="15" t="s">
        <v>39</v>
      </c>
      <c r="AX136" s="15" t="s">
        <v>88</v>
      </c>
      <c r="AY136" s="256" t="s">
        <v>134</v>
      </c>
    </row>
    <row r="137" s="2" customFormat="1" ht="66.75" customHeight="1">
      <c r="A137" s="41"/>
      <c r="B137" s="42"/>
      <c r="C137" s="207" t="s">
        <v>210</v>
      </c>
      <c r="D137" s="207" t="s">
        <v>136</v>
      </c>
      <c r="E137" s="208" t="s">
        <v>211</v>
      </c>
      <c r="F137" s="209" t="s">
        <v>212</v>
      </c>
      <c r="G137" s="210" t="s">
        <v>139</v>
      </c>
      <c r="H137" s="211">
        <v>326</v>
      </c>
      <c r="I137" s="212"/>
      <c r="J137" s="211">
        <f>ROUND(I137*H137,2)</f>
        <v>0</v>
      </c>
      <c r="K137" s="209" t="s">
        <v>140</v>
      </c>
      <c r="L137" s="47"/>
      <c r="M137" s="213" t="s">
        <v>31</v>
      </c>
      <c r="N137" s="214" t="s">
        <v>51</v>
      </c>
      <c r="O137" s="87"/>
      <c r="P137" s="215">
        <f>O137*H137</f>
        <v>0</v>
      </c>
      <c r="Q137" s="215">
        <v>0</v>
      </c>
      <c r="R137" s="215">
        <f>Q137*H137</f>
        <v>0</v>
      </c>
      <c r="S137" s="215">
        <v>0.75</v>
      </c>
      <c r="T137" s="216">
        <f>S137*H137</f>
        <v>244.5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7" t="s">
        <v>141</v>
      </c>
      <c r="AT137" s="217" t="s">
        <v>136</v>
      </c>
      <c r="AU137" s="217" t="s">
        <v>20</v>
      </c>
      <c r="AY137" s="19" t="s">
        <v>134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88</v>
      </c>
      <c r="BK137" s="218">
        <f>ROUND(I137*H137,2)</f>
        <v>0</v>
      </c>
      <c r="BL137" s="19" t="s">
        <v>141</v>
      </c>
      <c r="BM137" s="217" t="s">
        <v>213</v>
      </c>
    </row>
    <row r="138" s="2" customFormat="1">
      <c r="A138" s="41"/>
      <c r="B138" s="42"/>
      <c r="C138" s="43"/>
      <c r="D138" s="219" t="s">
        <v>143</v>
      </c>
      <c r="E138" s="43"/>
      <c r="F138" s="220" t="s">
        <v>214</v>
      </c>
      <c r="G138" s="43"/>
      <c r="H138" s="43"/>
      <c r="I138" s="221"/>
      <c r="J138" s="43"/>
      <c r="K138" s="43"/>
      <c r="L138" s="47"/>
      <c r="M138" s="222"/>
      <c r="N138" s="22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143</v>
      </c>
      <c r="AU138" s="19" t="s">
        <v>20</v>
      </c>
    </row>
    <row r="139" s="13" customFormat="1">
      <c r="A139" s="13"/>
      <c r="B139" s="224"/>
      <c r="C139" s="225"/>
      <c r="D139" s="226" t="s">
        <v>145</v>
      </c>
      <c r="E139" s="227" t="s">
        <v>31</v>
      </c>
      <c r="F139" s="228" t="s">
        <v>215</v>
      </c>
      <c r="G139" s="225"/>
      <c r="H139" s="229">
        <v>326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145</v>
      </c>
      <c r="AU139" s="235" t="s">
        <v>20</v>
      </c>
      <c r="AV139" s="13" t="s">
        <v>20</v>
      </c>
      <c r="AW139" s="13" t="s">
        <v>39</v>
      </c>
      <c r="AX139" s="13" t="s">
        <v>80</v>
      </c>
      <c r="AY139" s="235" t="s">
        <v>134</v>
      </c>
    </row>
    <row r="140" s="14" customFormat="1">
      <c r="A140" s="14"/>
      <c r="B140" s="236"/>
      <c r="C140" s="237"/>
      <c r="D140" s="226" t="s">
        <v>145</v>
      </c>
      <c r="E140" s="238" t="s">
        <v>31</v>
      </c>
      <c r="F140" s="239" t="s">
        <v>216</v>
      </c>
      <c r="G140" s="237"/>
      <c r="H140" s="238" t="s">
        <v>31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145</v>
      </c>
      <c r="AU140" s="245" t="s">
        <v>20</v>
      </c>
      <c r="AV140" s="14" t="s">
        <v>88</v>
      </c>
      <c r="AW140" s="14" t="s">
        <v>39</v>
      </c>
      <c r="AX140" s="14" t="s">
        <v>80</v>
      </c>
      <c r="AY140" s="245" t="s">
        <v>134</v>
      </c>
    </row>
    <row r="141" s="15" customFormat="1">
      <c r="A141" s="15"/>
      <c r="B141" s="246"/>
      <c r="C141" s="247"/>
      <c r="D141" s="226" t="s">
        <v>145</v>
      </c>
      <c r="E141" s="248" t="s">
        <v>31</v>
      </c>
      <c r="F141" s="249" t="s">
        <v>148</v>
      </c>
      <c r="G141" s="247"/>
      <c r="H141" s="250">
        <v>326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145</v>
      </c>
      <c r="AU141" s="256" t="s">
        <v>20</v>
      </c>
      <c r="AV141" s="15" t="s">
        <v>141</v>
      </c>
      <c r="AW141" s="15" t="s">
        <v>39</v>
      </c>
      <c r="AX141" s="15" t="s">
        <v>88</v>
      </c>
      <c r="AY141" s="256" t="s">
        <v>134</v>
      </c>
    </row>
    <row r="142" s="2" customFormat="1" ht="66.75" customHeight="1">
      <c r="A142" s="41"/>
      <c r="B142" s="42"/>
      <c r="C142" s="207" t="s">
        <v>217</v>
      </c>
      <c r="D142" s="207" t="s">
        <v>136</v>
      </c>
      <c r="E142" s="208" t="s">
        <v>218</v>
      </c>
      <c r="F142" s="209" t="s">
        <v>219</v>
      </c>
      <c r="G142" s="210" t="s">
        <v>139</v>
      </c>
      <c r="H142" s="211">
        <v>97</v>
      </c>
      <c r="I142" s="212"/>
      <c r="J142" s="211">
        <f>ROUND(I142*H142,2)</f>
        <v>0</v>
      </c>
      <c r="K142" s="209" t="s">
        <v>140</v>
      </c>
      <c r="L142" s="47"/>
      <c r="M142" s="213" t="s">
        <v>31</v>
      </c>
      <c r="N142" s="214" t="s">
        <v>51</v>
      </c>
      <c r="O142" s="87"/>
      <c r="P142" s="215">
        <f>O142*H142</f>
        <v>0</v>
      </c>
      <c r="Q142" s="215">
        <v>0</v>
      </c>
      <c r="R142" s="215">
        <f>Q142*H142</f>
        <v>0</v>
      </c>
      <c r="S142" s="215">
        <v>0.22</v>
      </c>
      <c r="T142" s="216">
        <f>S142*H142</f>
        <v>21.34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7" t="s">
        <v>141</v>
      </c>
      <c r="AT142" s="217" t="s">
        <v>136</v>
      </c>
      <c r="AU142" s="217" t="s">
        <v>20</v>
      </c>
      <c r="AY142" s="19" t="s">
        <v>134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88</v>
      </c>
      <c r="BK142" s="218">
        <f>ROUND(I142*H142,2)</f>
        <v>0</v>
      </c>
      <c r="BL142" s="19" t="s">
        <v>141</v>
      </c>
      <c r="BM142" s="217" t="s">
        <v>220</v>
      </c>
    </row>
    <row r="143" s="2" customFormat="1">
      <c r="A143" s="41"/>
      <c r="B143" s="42"/>
      <c r="C143" s="43"/>
      <c r="D143" s="219" t="s">
        <v>143</v>
      </c>
      <c r="E143" s="43"/>
      <c r="F143" s="220" t="s">
        <v>221</v>
      </c>
      <c r="G143" s="43"/>
      <c r="H143" s="43"/>
      <c r="I143" s="221"/>
      <c r="J143" s="43"/>
      <c r="K143" s="43"/>
      <c r="L143" s="47"/>
      <c r="M143" s="222"/>
      <c r="N143" s="22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143</v>
      </c>
      <c r="AU143" s="19" t="s">
        <v>20</v>
      </c>
    </row>
    <row r="144" s="13" customFormat="1">
      <c r="A144" s="13"/>
      <c r="B144" s="224"/>
      <c r="C144" s="225"/>
      <c r="D144" s="226" t="s">
        <v>145</v>
      </c>
      <c r="E144" s="227" t="s">
        <v>31</v>
      </c>
      <c r="F144" s="228" t="s">
        <v>195</v>
      </c>
      <c r="G144" s="225"/>
      <c r="H144" s="229">
        <v>97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145</v>
      </c>
      <c r="AU144" s="235" t="s">
        <v>20</v>
      </c>
      <c r="AV144" s="13" t="s">
        <v>20</v>
      </c>
      <c r="AW144" s="13" t="s">
        <v>39</v>
      </c>
      <c r="AX144" s="13" t="s">
        <v>80</v>
      </c>
      <c r="AY144" s="235" t="s">
        <v>134</v>
      </c>
    </row>
    <row r="145" s="14" customFormat="1">
      <c r="A145" s="14"/>
      <c r="B145" s="236"/>
      <c r="C145" s="237"/>
      <c r="D145" s="226" t="s">
        <v>145</v>
      </c>
      <c r="E145" s="238" t="s">
        <v>31</v>
      </c>
      <c r="F145" s="239" t="s">
        <v>222</v>
      </c>
      <c r="G145" s="237"/>
      <c r="H145" s="238" t="s">
        <v>31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145</v>
      </c>
      <c r="AU145" s="245" t="s">
        <v>20</v>
      </c>
      <c r="AV145" s="14" t="s">
        <v>88</v>
      </c>
      <c r="AW145" s="14" t="s">
        <v>39</v>
      </c>
      <c r="AX145" s="14" t="s">
        <v>80</v>
      </c>
      <c r="AY145" s="245" t="s">
        <v>134</v>
      </c>
    </row>
    <row r="146" s="15" customFormat="1">
      <c r="A146" s="15"/>
      <c r="B146" s="246"/>
      <c r="C146" s="247"/>
      <c r="D146" s="226" t="s">
        <v>145</v>
      </c>
      <c r="E146" s="248" t="s">
        <v>31</v>
      </c>
      <c r="F146" s="249" t="s">
        <v>148</v>
      </c>
      <c r="G146" s="247"/>
      <c r="H146" s="250">
        <v>97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145</v>
      </c>
      <c r="AU146" s="256" t="s">
        <v>20</v>
      </c>
      <c r="AV146" s="15" t="s">
        <v>141</v>
      </c>
      <c r="AW146" s="15" t="s">
        <v>39</v>
      </c>
      <c r="AX146" s="15" t="s">
        <v>88</v>
      </c>
      <c r="AY146" s="256" t="s">
        <v>134</v>
      </c>
    </row>
    <row r="147" s="2" customFormat="1" ht="44.25" customHeight="1">
      <c r="A147" s="41"/>
      <c r="B147" s="42"/>
      <c r="C147" s="207" t="s">
        <v>223</v>
      </c>
      <c r="D147" s="207" t="s">
        <v>136</v>
      </c>
      <c r="E147" s="208" t="s">
        <v>224</v>
      </c>
      <c r="F147" s="209" t="s">
        <v>225</v>
      </c>
      <c r="G147" s="210" t="s">
        <v>139</v>
      </c>
      <c r="H147" s="211">
        <v>84</v>
      </c>
      <c r="I147" s="212"/>
      <c r="J147" s="211">
        <f>ROUND(I147*H147,2)</f>
        <v>0</v>
      </c>
      <c r="K147" s="209" t="s">
        <v>140</v>
      </c>
      <c r="L147" s="47"/>
      <c r="M147" s="213" t="s">
        <v>31</v>
      </c>
      <c r="N147" s="214" t="s">
        <v>51</v>
      </c>
      <c r="O147" s="87"/>
      <c r="P147" s="215">
        <f>O147*H147</f>
        <v>0</v>
      </c>
      <c r="Q147" s="215">
        <v>0</v>
      </c>
      <c r="R147" s="215">
        <f>Q147*H147</f>
        <v>0</v>
      </c>
      <c r="S147" s="215">
        <v>0.35499999999999998</v>
      </c>
      <c r="T147" s="216">
        <f>S147*H147</f>
        <v>29.82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7" t="s">
        <v>141</v>
      </c>
      <c r="AT147" s="217" t="s">
        <v>136</v>
      </c>
      <c r="AU147" s="217" t="s">
        <v>20</v>
      </c>
      <c r="AY147" s="19" t="s">
        <v>134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88</v>
      </c>
      <c r="BK147" s="218">
        <f>ROUND(I147*H147,2)</f>
        <v>0</v>
      </c>
      <c r="BL147" s="19" t="s">
        <v>141</v>
      </c>
      <c r="BM147" s="217" t="s">
        <v>226</v>
      </c>
    </row>
    <row r="148" s="2" customFormat="1">
      <c r="A148" s="41"/>
      <c r="B148" s="42"/>
      <c r="C148" s="43"/>
      <c r="D148" s="219" t="s">
        <v>143</v>
      </c>
      <c r="E148" s="43"/>
      <c r="F148" s="220" t="s">
        <v>227</v>
      </c>
      <c r="G148" s="43"/>
      <c r="H148" s="43"/>
      <c r="I148" s="221"/>
      <c r="J148" s="43"/>
      <c r="K148" s="43"/>
      <c r="L148" s="47"/>
      <c r="M148" s="222"/>
      <c r="N148" s="22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143</v>
      </c>
      <c r="AU148" s="19" t="s">
        <v>20</v>
      </c>
    </row>
    <row r="149" s="2" customFormat="1" ht="55.5" customHeight="1">
      <c r="A149" s="41"/>
      <c r="B149" s="42"/>
      <c r="C149" s="207" t="s">
        <v>228</v>
      </c>
      <c r="D149" s="207" t="s">
        <v>136</v>
      </c>
      <c r="E149" s="208" t="s">
        <v>229</v>
      </c>
      <c r="F149" s="209" t="s">
        <v>230</v>
      </c>
      <c r="G149" s="210" t="s">
        <v>139</v>
      </c>
      <c r="H149" s="211">
        <v>589</v>
      </c>
      <c r="I149" s="212"/>
      <c r="J149" s="211">
        <f>ROUND(I149*H149,2)</f>
        <v>0</v>
      </c>
      <c r="K149" s="209" t="s">
        <v>140</v>
      </c>
      <c r="L149" s="47"/>
      <c r="M149" s="213" t="s">
        <v>31</v>
      </c>
      <c r="N149" s="214" t="s">
        <v>51</v>
      </c>
      <c r="O149" s="87"/>
      <c r="P149" s="215">
        <f>O149*H149</f>
        <v>0</v>
      </c>
      <c r="Q149" s="215">
        <v>0.00024000000000000001</v>
      </c>
      <c r="R149" s="215">
        <f>Q149*H149</f>
        <v>0.14136000000000001</v>
      </c>
      <c r="S149" s="215">
        <v>0.46000000000000002</v>
      </c>
      <c r="T149" s="216">
        <f>S149*H149</f>
        <v>270.94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7" t="s">
        <v>141</v>
      </c>
      <c r="AT149" s="217" t="s">
        <v>136</v>
      </c>
      <c r="AU149" s="217" t="s">
        <v>20</v>
      </c>
      <c r="AY149" s="19" t="s">
        <v>134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88</v>
      </c>
      <c r="BK149" s="218">
        <f>ROUND(I149*H149,2)</f>
        <v>0</v>
      </c>
      <c r="BL149" s="19" t="s">
        <v>141</v>
      </c>
      <c r="BM149" s="217" t="s">
        <v>231</v>
      </c>
    </row>
    <row r="150" s="2" customFormat="1">
      <c r="A150" s="41"/>
      <c r="B150" s="42"/>
      <c r="C150" s="43"/>
      <c r="D150" s="219" t="s">
        <v>143</v>
      </c>
      <c r="E150" s="43"/>
      <c r="F150" s="220" t="s">
        <v>232</v>
      </c>
      <c r="G150" s="43"/>
      <c r="H150" s="43"/>
      <c r="I150" s="221"/>
      <c r="J150" s="43"/>
      <c r="K150" s="43"/>
      <c r="L150" s="47"/>
      <c r="M150" s="222"/>
      <c r="N150" s="22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143</v>
      </c>
      <c r="AU150" s="19" t="s">
        <v>20</v>
      </c>
    </row>
    <row r="151" s="13" customFormat="1">
      <c r="A151" s="13"/>
      <c r="B151" s="224"/>
      <c r="C151" s="225"/>
      <c r="D151" s="226" t="s">
        <v>145</v>
      </c>
      <c r="E151" s="227" t="s">
        <v>31</v>
      </c>
      <c r="F151" s="228" t="s">
        <v>233</v>
      </c>
      <c r="G151" s="225"/>
      <c r="H151" s="229">
        <v>589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145</v>
      </c>
      <c r="AU151" s="235" t="s">
        <v>20</v>
      </c>
      <c r="AV151" s="13" t="s">
        <v>20</v>
      </c>
      <c r="AW151" s="13" t="s">
        <v>39</v>
      </c>
      <c r="AX151" s="13" t="s">
        <v>80</v>
      </c>
      <c r="AY151" s="235" t="s">
        <v>134</v>
      </c>
    </row>
    <row r="152" s="14" customFormat="1">
      <c r="A152" s="14"/>
      <c r="B152" s="236"/>
      <c r="C152" s="237"/>
      <c r="D152" s="226" t="s">
        <v>145</v>
      </c>
      <c r="E152" s="238" t="s">
        <v>31</v>
      </c>
      <c r="F152" s="239" t="s">
        <v>234</v>
      </c>
      <c r="G152" s="237"/>
      <c r="H152" s="238" t="s">
        <v>31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145</v>
      </c>
      <c r="AU152" s="245" t="s">
        <v>20</v>
      </c>
      <c r="AV152" s="14" t="s">
        <v>88</v>
      </c>
      <c r="AW152" s="14" t="s">
        <v>39</v>
      </c>
      <c r="AX152" s="14" t="s">
        <v>80</v>
      </c>
      <c r="AY152" s="245" t="s">
        <v>134</v>
      </c>
    </row>
    <row r="153" s="15" customFormat="1">
      <c r="A153" s="15"/>
      <c r="B153" s="246"/>
      <c r="C153" s="247"/>
      <c r="D153" s="226" t="s">
        <v>145</v>
      </c>
      <c r="E153" s="248" t="s">
        <v>31</v>
      </c>
      <c r="F153" s="249" t="s">
        <v>148</v>
      </c>
      <c r="G153" s="247"/>
      <c r="H153" s="250">
        <v>589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145</v>
      </c>
      <c r="AU153" s="256" t="s">
        <v>20</v>
      </c>
      <c r="AV153" s="15" t="s">
        <v>141</v>
      </c>
      <c r="AW153" s="15" t="s">
        <v>39</v>
      </c>
      <c r="AX153" s="15" t="s">
        <v>88</v>
      </c>
      <c r="AY153" s="256" t="s">
        <v>134</v>
      </c>
    </row>
    <row r="154" s="2" customFormat="1" ht="44.25" customHeight="1">
      <c r="A154" s="41"/>
      <c r="B154" s="42"/>
      <c r="C154" s="207" t="s">
        <v>235</v>
      </c>
      <c r="D154" s="207" t="s">
        <v>136</v>
      </c>
      <c r="E154" s="208" t="s">
        <v>236</v>
      </c>
      <c r="F154" s="209" t="s">
        <v>237</v>
      </c>
      <c r="G154" s="210" t="s">
        <v>238</v>
      </c>
      <c r="H154" s="211">
        <v>88.200000000000003</v>
      </c>
      <c r="I154" s="212"/>
      <c r="J154" s="211">
        <f>ROUND(I154*H154,2)</f>
        <v>0</v>
      </c>
      <c r="K154" s="209" t="s">
        <v>140</v>
      </c>
      <c r="L154" s="47"/>
      <c r="M154" s="213" t="s">
        <v>31</v>
      </c>
      <c r="N154" s="214" t="s">
        <v>51</v>
      </c>
      <c r="O154" s="87"/>
      <c r="P154" s="215">
        <f>O154*H154</f>
        <v>0</v>
      </c>
      <c r="Q154" s="215">
        <v>0</v>
      </c>
      <c r="R154" s="215">
        <f>Q154*H154</f>
        <v>0</v>
      </c>
      <c r="S154" s="215">
        <v>0.28999999999999998</v>
      </c>
      <c r="T154" s="216">
        <f>S154*H154</f>
        <v>25.577999999999999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7" t="s">
        <v>141</v>
      </c>
      <c r="AT154" s="217" t="s">
        <v>136</v>
      </c>
      <c r="AU154" s="217" t="s">
        <v>20</v>
      </c>
      <c r="AY154" s="19" t="s">
        <v>134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88</v>
      </c>
      <c r="BK154" s="218">
        <f>ROUND(I154*H154,2)</f>
        <v>0</v>
      </c>
      <c r="BL154" s="19" t="s">
        <v>141</v>
      </c>
      <c r="BM154" s="217" t="s">
        <v>239</v>
      </c>
    </row>
    <row r="155" s="2" customFormat="1">
      <c r="A155" s="41"/>
      <c r="B155" s="42"/>
      <c r="C155" s="43"/>
      <c r="D155" s="219" t="s">
        <v>143</v>
      </c>
      <c r="E155" s="43"/>
      <c r="F155" s="220" t="s">
        <v>240</v>
      </c>
      <c r="G155" s="43"/>
      <c r="H155" s="43"/>
      <c r="I155" s="221"/>
      <c r="J155" s="43"/>
      <c r="K155" s="43"/>
      <c r="L155" s="47"/>
      <c r="M155" s="222"/>
      <c r="N155" s="22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143</v>
      </c>
      <c r="AU155" s="19" t="s">
        <v>20</v>
      </c>
    </row>
    <row r="156" s="13" customFormat="1">
      <c r="A156" s="13"/>
      <c r="B156" s="224"/>
      <c r="C156" s="225"/>
      <c r="D156" s="226" t="s">
        <v>145</v>
      </c>
      <c r="E156" s="227" t="s">
        <v>31</v>
      </c>
      <c r="F156" s="228" t="s">
        <v>241</v>
      </c>
      <c r="G156" s="225"/>
      <c r="H156" s="229">
        <v>88.200000000000003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145</v>
      </c>
      <c r="AU156" s="235" t="s">
        <v>20</v>
      </c>
      <c r="AV156" s="13" t="s">
        <v>20</v>
      </c>
      <c r="AW156" s="13" t="s">
        <v>39</v>
      </c>
      <c r="AX156" s="13" t="s">
        <v>80</v>
      </c>
      <c r="AY156" s="235" t="s">
        <v>134</v>
      </c>
    </row>
    <row r="157" s="14" customFormat="1">
      <c r="A157" s="14"/>
      <c r="B157" s="236"/>
      <c r="C157" s="237"/>
      <c r="D157" s="226" t="s">
        <v>145</v>
      </c>
      <c r="E157" s="238" t="s">
        <v>31</v>
      </c>
      <c r="F157" s="239" t="s">
        <v>242</v>
      </c>
      <c r="G157" s="237"/>
      <c r="H157" s="238" t="s">
        <v>31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145</v>
      </c>
      <c r="AU157" s="245" t="s">
        <v>20</v>
      </c>
      <c r="AV157" s="14" t="s">
        <v>88</v>
      </c>
      <c r="AW157" s="14" t="s">
        <v>39</v>
      </c>
      <c r="AX157" s="14" t="s">
        <v>80</v>
      </c>
      <c r="AY157" s="245" t="s">
        <v>134</v>
      </c>
    </row>
    <row r="158" s="15" customFormat="1">
      <c r="A158" s="15"/>
      <c r="B158" s="246"/>
      <c r="C158" s="247"/>
      <c r="D158" s="226" t="s">
        <v>145</v>
      </c>
      <c r="E158" s="248" t="s">
        <v>31</v>
      </c>
      <c r="F158" s="249" t="s">
        <v>148</v>
      </c>
      <c r="G158" s="247"/>
      <c r="H158" s="250">
        <v>88.200000000000003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145</v>
      </c>
      <c r="AU158" s="256" t="s">
        <v>20</v>
      </c>
      <c r="AV158" s="15" t="s">
        <v>141</v>
      </c>
      <c r="AW158" s="15" t="s">
        <v>39</v>
      </c>
      <c r="AX158" s="15" t="s">
        <v>88</v>
      </c>
      <c r="AY158" s="256" t="s">
        <v>134</v>
      </c>
    </row>
    <row r="159" s="2" customFormat="1" ht="49.05" customHeight="1">
      <c r="A159" s="41"/>
      <c r="B159" s="42"/>
      <c r="C159" s="207" t="s">
        <v>243</v>
      </c>
      <c r="D159" s="207" t="s">
        <v>136</v>
      </c>
      <c r="E159" s="208" t="s">
        <v>244</v>
      </c>
      <c r="F159" s="209" t="s">
        <v>245</v>
      </c>
      <c r="G159" s="210" t="s">
        <v>238</v>
      </c>
      <c r="H159" s="211">
        <v>30</v>
      </c>
      <c r="I159" s="212"/>
      <c r="J159" s="211">
        <f>ROUND(I159*H159,2)</f>
        <v>0</v>
      </c>
      <c r="K159" s="209" t="s">
        <v>140</v>
      </c>
      <c r="L159" s="47"/>
      <c r="M159" s="213" t="s">
        <v>31</v>
      </c>
      <c r="N159" s="214" t="s">
        <v>51</v>
      </c>
      <c r="O159" s="87"/>
      <c r="P159" s="215">
        <f>O159*H159</f>
        <v>0</v>
      </c>
      <c r="Q159" s="215">
        <v>0</v>
      </c>
      <c r="R159" s="215">
        <f>Q159*H159</f>
        <v>0</v>
      </c>
      <c r="S159" s="215">
        <v>0.20499999999999999</v>
      </c>
      <c r="T159" s="216">
        <f>S159*H159</f>
        <v>6.1499999999999995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7" t="s">
        <v>141</v>
      </c>
      <c r="AT159" s="217" t="s">
        <v>136</v>
      </c>
      <c r="AU159" s="217" t="s">
        <v>20</v>
      </c>
      <c r="AY159" s="19" t="s">
        <v>134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88</v>
      </c>
      <c r="BK159" s="218">
        <f>ROUND(I159*H159,2)</f>
        <v>0</v>
      </c>
      <c r="BL159" s="19" t="s">
        <v>141</v>
      </c>
      <c r="BM159" s="217" t="s">
        <v>246</v>
      </c>
    </row>
    <row r="160" s="2" customFormat="1">
      <c r="A160" s="41"/>
      <c r="B160" s="42"/>
      <c r="C160" s="43"/>
      <c r="D160" s="219" t="s">
        <v>143</v>
      </c>
      <c r="E160" s="43"/>
      <c r="F160" s="220" t="s">
        <v>247</v>
      </c>
      <c r="G160" s="43"/>
      <c r="H160" s="43"/>
      <c r="I160" s="221"/>
      <c r="J160" s="43"/>
      <c r="K160" s="43"/>
      <c r="L160" s="47"/>
      <c r="M160" s="222"/>
      <c r="N160" s="22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143</v>
      </c>
      <c r="AU160" s="19" t="s">
        <v>20</v>
      </c>
    </row>
    <row r="161" s="13" customFormat="1">
      <c r="A161" s="13"/>
      <c r="B161" s="224"/>
      <c r="C161" s="225"/>
      <c r="D161" s="226" t="s">
        <v>145</v>
      </c>
      <c r="E161" s="227" t="s">
        <v>31</v>
      </c>
      <c r="F161" s="228" t="s">
        <v>153</v>
      </c>
      <c r="G161" s="225"/>
      <c r="H161" s="229">
        <v>30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145</v>
      </c>
      <c r="AU161" s="235" t="s">
        <v>20</v>
      </c>
      <c r="AV161" s="13" t="s">
        <v>20</v>
      </c>
      <c r="AW161" s="13" t="s">
        <v>39</v>
      </c>
      <c r="AX161" s="13" t="s">
        <v>80</v>
      </c>
      <c r="AY161" s="235" t="s">
        <v>134</v>
      </c>
    </row>
    <row r="162" s="14" customFormat="1">
      <c r="A162" s="14"/>
      <c r="B162" s="236"/>
      <c r="C162" s="237"/>
      <c r="D162" s="226" t="s">
        <v>145</v>
      </c>
      <c r="E162" s="238" t="s">
        <v>31</v>
      </c>
      <c r="F162" s="239" t="s">
        <v>147</v>
      </c>
      <c r="G162" s="237"/>
      <c r="H162" s="238" t="s">
        <v>31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145</v>
      </c>
      <c r="AU162" s="245" t="s">
        <v>20</v>
      </c>
      <c r="AV162" s="14" t="s">
        <v>88</v>
      </c>
      <c r="AW162" s="14" t="s">
        <v>39</v>
      </c>
      <c r="AX162" s="14" t="s">
        <v>80</v>
      </c>
      <c r="AY162" s="245" t="s">
        <v>134</v>
      </c>
    </row>
    <row r="163" s="15" customFormat="1">
      <c r="A163" s="15"/>
      <c r="B163" s="246"/>
      <c r="C163" s="247"/>
      <c r="D163" s="226" t="s">
        <v>145</v>
      </c>
      <c r="E163" s="248" t="s">
        <v>31</v>
      </c>
      <c r="F163" s="249" t="s">
        <v>148</v>
      </c>
      <c r="G163" s="247"/>
      <c r="H163" s="250">
        <v>30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145</v>
      </c>
      <c r="AU163" s="256" t="s">
        <v>20</v>
      </c>
      <c r="AV163" s="15" t="s">
        <v>141</v>
      </c>
      <c r="AW163" s="15" t="s">
        <v>39</v>
      </c>
      <c r="AX163" s="15" t="s">
        <v>88</v>
      </c>
      <c r="AY163" s="256" t="s">
        <v>134</v>
      </c>
    </row>
    <row r="164" s="2" customFormat="1" ht="37.8" customHeight="1">
      <c r="A164" s="41"/>
      <c r="B164" s="42"/>
      <c r="C164" s="207" t="s">
        <v>248</v>
      </c>
      <c r="D164" s="207" t="s">
        <v>136</v>
      </c>
      <c r="E164" s="208" t="s">
        <v>249</v>
      </c>
      <c r="F164" s="209" t="s">
        <v>250</v>
      </c>
      <c r="G164" s="210" t="s">
        <v>238</v>
      </c>
      <c r="H164" s="211">
        <v>34</v>
      </c>
      <c r="I164" s="212"/>
      <c r="J164" s="211">
        <f>ROUND(I164*H164,2)</f>
        <v>0</v>
      </c>
      <c r="K164" s="209" t="s">
        <v>140</v>
      </c>
      <c r="L164" s="47"/>
      <c r="M164" s="213" t="s">
        <v>31</v>
      </c>
      <c r="N164" s="214" t="s">
        <v>51</v>
      </c>
      <c r="O164" s="87"/>
      <c r="P164" s="215">
        <f>O164*H164</f>
        <v>0</v>
      </c>
      <c r="Q164" s="215">
        <v>0</v>
      </c>
      <c r="R164" s="215">
        <f>Q164*H164</f>
        <v>0</v>
      </c>
      <c r="S164" s="215">
        <v>0.040000000000000001</v>
      </c>
      <c r="T164" s="216">
        <f>S164*H164</f>
        <v>1.3600000000000001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7" t="s">
        <v>141</v>
      </c>
      <c r="AT164" s="217" t="s">
        <v>136</v>
      </c>
      <c r="AU164" s="217" t="s">
        <v>20</v>
      </c>
      <c r="AY164" s="19" t="s">
        <v>134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88</v>
      </c>
      <c r="BK164" s="218">
        <f>ROUND(I164*H164,2)</f>
        <v>0</v>
      </c>
      <c r="BL164" s="19" t="s">
        <v>141</v>
      </c>
      <c r="BM164" s="217" t="s">
        <v>251</v>
      </c>
    </row>
    <row r="165" s="2" customFormat="1">
      <c r="A165" s="41"/>
      <c r="B165" s="42"/>
      <c r="C165" s="43"/>
      <c r="D165" s="219" t="s">
        <v>143</v>
      </c>
      <c r="E165" s="43"/>
      <c r="F165" s="220" t="s">
        <v>252</v>
      </c>
      <c r="G165" s="43"/>
      <c r="H165" s="43"/>
      <c r="I165" s="221"/>
      <c r="J165" s="43"/>
      <c r="K165" s="43"/>
      <c r="L165" s="47"/>
      <c r="M165" s="222"/>
      <c r="N165" s="22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143</v>
      </c>
      <c r="AU165" s="19" t="s">
        <v>20</v>
      </c>
    </row>
    <row r="166" s="13" customFormat="1">
      <c r="A166" s="13"/>
      <c r="B166" s="224"/>
      <c r="C166" s="225"/>
      <c r="D166" s="226" t="s">
        <v>145</v>
      </c>
      <c r="E166" s="227" t="s">
        <v>31</v>
      </c>
      <c r="F166" s="228" t="s">
        <v>253</v>
      </c>
      <c r="G166" s="225"/>
      <c r="H166" s="229">
        <v>34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145</v>
      </c>
      <c r="AU166" s="235" t="s">
        <v>20</v>
      </c>
      <c r="AV166" s="13" t="s">
        <v>20</v>
      </c>
      <c r="AW166" s="13" t="s">
        <v>39</v>
      </c>
      <c r="AX166" s="13" t="s">
        <v>80</v>
      </c>
      <c r="AY166" s="235" t="s">
        <v>134</v>
      </c>
    </row>
    <row r="167" s="14" customFormat="1">
      <c r="A167" s="14"/>
      <c r="B167" s="236"/>
      <c r="C167" s="237"/>
      <c r="D167" s="226" t="s">
        <v>145</v>
      </c>
      <c r="E167" s="238" t="s">
        <v>31</v>
      </c>
      <c r="F167" s="239" t="s">
        <v>147</v>
      </c>
      <c r="G167" s="237"/>
      <c r="H167" s="238" t="s">
        <v>31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145</v>
      </c>
      <c r="AU167" s="245" t="s">
        <v>20</v>
      </c>
      <c r="AV167" s="14" t="s">
        <v>88</v>
      </c>
      <c r="AW167" s="14" t="s">
        <v>39</v>
      </c>
      <c r="AX167" s="14" t="s">
        <v>80</v>
      </c>
      <c r="AY167" s="245" t="s">
        <v>134</v>
      </c>
    </row>
    <row r="168" s="15" customFormat="1">
      <c r="A168" s="15"/>
      <c r="B168" s="246"/>
      <c r="C168" s="247"/>
      <c r="D168" s="226" t="s">
        <v>145</v>
      </c>
      <c r="E168" s="248" t="s">
        <v>31</v>
      </c>
      <c r="F168" s="249" t="s">
        <v>148</v>
      </c>
      <c r="G168" s="247"/>
      <c r="H168" s="250">
        <v>34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145</v>
      </c>
      <c r="AU168" s="256" t="s">
        <v>20</v>
      </c>
      <c r="AV168" s="15" t="s">
        <v>141</v>
      </c>
      <c r="AW168" s="15" t="s">
        <v>39</v>
      </c>
      <c r="AX168" s="15" t="s">
        <v>88</v>
      </c>
      <c r="AY168" s="256" t="s">
        <v>134</v>
      </c>
    </row>
    <row r="169" s="2" customFormat="1" ht="24.15" customHeight="1">
      <c r="A169" s="41"/>
      <c r="B169" s="42"/>
      <c r="C169" s="207" t="s">
        <v>254</v>
      </c>
      <c r="D169" s="207" t="s">
        <v>136</v>
      </c>
      <c r="E169" s="208" t="s">
        <v>255</v>
      </c>
      <c r="F169" s="209" t="s">
        <v>256</v>
      </c>
      <c r="G169" s="210" t="s">
        <v>238</v>
      </c>
      <c r="H169" s="211">
        <v>30</v>
      </c>
      <c r="I169" s="212"/>
      <c r="J169" s="211">
        <f>ROUND(I169*H169,2)</f>
        <v>0</v>
      </c>
      <c r="K169" s="209" t="s">
        <v>31</v>
      </c>
      <c r="L169" s="47"/>
      <c r="M169" s="213" t="s">
        <v>31</v>
      </c>
      <c r="N169" s="214" t="s">
        <v>51</v>
      </c>
      <c r="O169" s="87"/>
      <c r="P169" s="215">
        <f>O169*H169</f>
        <v>0</v>
      </c>
      <c r="Q169" s="215">
        <v>0.026980000000000001</v>
      </c>
      <c r="R169" s="215">
        <f>Q169*H169</f>
        <v>0.80940000000000001</v>
      </c>
      <c r="S169" s="215">
        <v>0</v>
      </c>
      <c r="T169" s="21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7" t="s">
        <v>141</v>
      </c>
      <c r="AT169" s="217" t="s">
        <v>136</v>
      </c>
      <c r="AU169" s="217" t="s">
        <v>20</v>
      </c>
      <c r="AY169" s="19" t="s">
        <v>134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88</v>
      </c>
      <c r="BK169" s="218">
        <f>ROUND(I169*H169,2)</f>
        <v>0</v>
      </c>
      <c r="BL169" s="19" t="s">
        <v>141</v>
      </c>
      <c r="BM169" s="217" t="s">
        <v>257</v>
      </c>
    </row>
    <row r="170" s="13" customFormat="1">
      <c r="A170" s="13"/>
      <c r="B170" s="224"/>
      <c r="C170" s="225"/>
      <c r="D170" s="226" t="s">
        <v>145</v>
      </c>
      <c r="E170" s="227" t="s">
        <v>31</v>
      </c>
      <c r="F170" s="228" t="s">
        <v>153</v>
      </c>
      <c r="G170" s="225"/>
      <c r="H170" s="229">
        <v>30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145</v>
      </c>
      <c r="AU170" s="235" t="s">
        <v>20</v>
      </c>
      <c r="AV170" s="13" t="s">
        <v>20</v>
      </c>
      <c r="AW170" s="13" t="s">
        <v>39</v>
      </c>
      <c r="AX170" s="13" t="s">
        <v>80</v>
      </c>
      <c r="AY170" s="235" t="s">
        <v>134</v>
      </c>
    </row>
    <row r="171" s="14" customFormat="1">
      <c r="A171" s="14"/>
      <c r="B171" s="236"/>
      <c r="C171" s="237"/>
      <c r="D171" s="226" t="s">
        <v>145</v>
      </c>
      <c r="E171" s="238" t="s">
        <v>31</v>
      </c>
      <c r="F171" s="239" t="s">
        <v>147</v>
      </c>
      <c r="G171" s="237"/>
      <c r="H171" s="238" t="s">
        <v>31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145</v>
      </c>
      <c r="AU171" s="245" t="s">
        <v>20</v>
      </c>
      <c r="AV171" s="14" t="s">
        <v>88</v>
      </c>
      <c r="AW171" s="14" t="s">
        <v>39</v>
      </c>
      <c r="AX171" s="14" t="s">
        <v>80</v>
      </c>
      <c r="AY171" s="245" t="s">
        <v>134</v>
      </c>
    </row>
    <row r="172" s="15" customFormat="1">
      <c r="A172" s="15"/>
      <c r="B172" s="246"/>
      <c r="C172" s="247"/>
      <c r="D172" s="226" t="s">
        <v>145</v>
      </c>
      <c r="E172" s="248" t="s">
        <v>31</v>
      </c>
      <c r="F172" s="249" t="s">
        <v>148</v>
      </c>
      <c r="G172" s="247"/>
      <c r="H172" s="250">
        <v>30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145</v>
      </c>
      <c r="AU172" s="256" t="s">
        <v>20</v>
      </c>
      <c r="AV172" s="15" t="s">
        <v>141</v>
      </c>
      <c r="AW172" s="15" t="s">
        <v>39</v>
      </c>
      <c r="AX172" s="15" t="s">
        <v>88</v>
      </c>
      <c r="AY172" s="256" t="s">
        <v>134</v>
      </c>
    </row>
    <row r="173" s="2" customFormat="1" ht="24.15" customHeight="1">
      <c r="A173" s="41"/>
      <c r="B173" s="42"/>
      <c r="C173" s="207" t="s">
        <v>8</v>
      </c>
      <c r="D173" s="207" t="s">
        <v>136</v>
      </c>
      <c r="E173" s="208" t="s">
        <v>258</v>
      </c>
      <c r="F173" s="209" t="s">
        <v>259</v>
      </c>
      <c r="G173" s="210" t="s">
        <v>260</v>
      </c>
      <c r="H173" s="211">
        <v>720</v>
      </c>
      <c r="I173" s="212"/>
      <c r="J173" s="211">
        <f>ROUND(I173*H173,2)</f>
        <v>0</v>
      </c>
      <c r="K173" s="209" t="s">
        <v>140</v>
      </c>
      <c r="L173" s="47"/>
      <c r="M173" s="213" t="s">
        <v>31</v>
      </c>
      <c r="N173" s="214" t="s">
        <v>51</v>
      </c>
      <c r="O173" s="87"/>
      <c r="P173" s="215">
        <f>O173*H173</f>
        <v>0</v>
      </c>
      <c r="Q173" s="215">
        <v>3.0000000000000001E-05</v>
      </c>
      <c r="R173" s="215">
        <f>Q173*H173</f>
        <v>0.021600000000000001</v>
      </c>
      <c r="S173" s="215">
        <v>0</v>
      </c>
      <c r="T173" s="21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7" t="s">
        <v>141</v>
      </c>
      <c r="AT173" s="217" t="s">
        <v>136</v>
      </c>
      <c r="AU173" s="217" t="s">
        <v>20</v>
      </c>
      <c r="AY173" s="19" t="s">
        <v>134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88</v>
      </c>
      <c r="BK173" s="218">
        <f>ROUND(I173*H173,2)</f>
        <v>0</v>
      </c>
      <c r="BL173" s="19" t="s">
        <v>141</v>
      </c>
      <c r="BM173" s="217" t="s">
        <v>261</v>
      </c>
    </row>
    <row r="174" s="2" customFormat="1">
      <c r="A174" s="41"/>
      <c r="B174" s="42"/>
      <c r="C174" s="43"/>
      <c r="D174" s="219" t="s">
        <v>143</v>
      </c>
      <c r="E174" s="43"/>
      <c r="F174" s="220" t="s">
        <v>262</v>
      </c>
      <c r="G174" s="43"/>
      <c r="H174" s="43"/>
      <c r="I174" s="221"/>
      <c r="J174" s="43"/>
      <c r="K174" s="43"/>
      <c r="L174" s="47"/>
      <c r="M174" s="222"/>
      <c r="N174" s="22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143</v>
      </c>
      <c r="AU174" s="19" t="s">
        <v>20</v>
      </c>
    </row>
    <row r="175" s="13" customFormat="1">
      <c r="A175" s="13"/>
      <c r="B175" s="224"/>
      <c r="C175" s="225"/>
      <c r="D175" s="226" t="s">
        <v>145</v>
      </c>
      <c r="E175" s="227" t="s">
        <v>31</v>
      </c>
      <c r="F175" s="228" t="s">
        <v>263</v>
      </c>
      <c r="G175" s="225"/>
      <c r="H175" s="229">
        <v>720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145</v>
      </c>
      <c r="AU175" s="235" t="s">
        <v>20</v>
      </c>
      <c r="AV175" s="13" t="s">
        <v>20</v>
      </c>
      <c r="AW175" s="13" t="s">
        <v>39</v>
      </c>
      <c r="AX175" s="13" t="s">
        <v>80</v>
      </c>
      <c r="AY175" s="235" t="s">
        <v>134</v>
      </c>
    </row>
    <row r="176" s="14" customFormat="1">
      <c r="A176" s="14"/>
      <c r="B176" s="236"/>
      <c r="C176" s="237"/>
      <c r="D176" s="226" t="s">
        <v>145</v>
      </c>
      <c r="E176" s="238" t="s">
        <v>31</v>
      </c>
      <c r="F176" s="239" t="s">
        <v>147</v>
      </c>
      <c r="G176" s="237"/>
      <c r="H176" s="238" t="s">
        <v>31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145</v>
      </c>
      <c r="AU176" s="245" t="s">
        <v>20</v>
      </c>
      <c r="AV176" s="14" t="s">
        <v>88</v>
      </c>
      <c r="AW176" s="14" t="s">
        <v>39</v>
      </c>
      <c r="AX176" s="14" t="s">
        <v>80</v>
      </c>
      <c r="AY176" s="245" t="s">
        <v>134</v>
      </c>
    </row>
    <row r="177" s="15" customFormat="1">
      <c r="A177" s="15"/>
      <c r="B177" s="246"/>
      <c r="C177" s="247"/>
      <c r="D177" s="226" t="s">
        <v>145</v>
      </c>
      <c r="E177" s="248" t="s">
        <v>31</v>
      </c>
      <c r="F177" s="249" t="s">
        <v>148</v>
      </c>
      <c r="G177" s="247"/>
      <c r="H177" s="250">
        <v>720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145</v>
      </c>
      <c r="AU177" s="256" t="s">
        <v>20</v>
      </c>
      <c r="AV177" s="15" t="s">
        <v>141</v>
      </c>
      <c r="AW177" s="15" t="s">
        <v>39</v>
      </c>
      <c r="AX177" s="15" t="s">
        <v>88</v>
      </c>
      <c r="AY177" s="256" t="s">
        <v>134</v>
      </c>
    </row>
    <row r="178" s="2" customFormat="1" ht="37.8" customHeight="1">
      <c r="A178" s="41"/>
      <c r="B178" s="42"/>
      <c r="C178" s="207" t="s">
        <v>264</v>
      </c>
      <c r="D178" s="207" t="s">
        <v>136</v>
      </c>
      <c r="E178" s="208" t="s">
        <v>265</v>
      </c>
      <c r="F178" s="209" t="s">
        <v>266</v>
      </c>
      <c r="G178" s="210" t="s">
        <v>267</v>
      </c>
      <c r="H178" s="211">
        <v>45</v>
      </c>
      <c r="I178" s="212"/>
      <c r="J178" s="211">
        <f>ROUND(I178*H178,2)</f>
        <v>0</v>
      </c>
      <c r="K178" s="209" t="s">
        <v>140</v>
      </c>
      <c r="L178" s="47"/>
      <c r="M178" s="213" t="s">
        <v>31</v>
      </c>
      <c r="N178" s="214" t="s">
        <v>51</v>
      </c>
      <c r="O178" s="87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7" t="s">
        <v>141</v>
      </c>
      <c r="AT178" s="217" t="s">
        <v>136</v>
      </c>
      <c r="AU178" s="217" t="s">
        <v>20</v>
      </c>
      <c r="AY178" s="19" t="s">
        <v>134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88</v>
      </c>
      <c r="BK178" s="218">
        <f>ROUND(I178*H178,2)</f>
        <v>0</v>
      </c>
      <c r="BL178" s="19" t="s">
        <v>141</v>
      </c>
      <c r="BM178" s="217" t="s">
        <v>268</v>
      </c>
    </row>
    <row r="179" s="2" customFormat="1">
      <c r="A179" s="41"/>
      <c r="B179" s="42"/>
      <c r="C179" s="43"/>
      <c r="D179" s="219" t="s">
        <v>143</v>
      </c>
      <c r="E179" s="43"/>
      <c r="F179" s="220" t="s">
        <v>269</v>
      </c>
      <c r="G179" s="43"/>
      <c r="H179" s="43"/>
      <c r="I179" s="221"/>
      <c r="J179" s="43"/>
      <c r="K179" s="43"/>
      <c r="L179" s="47"/>
      <c r="M179" s="222"/>
      <c r="N179" s="22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143</v>
      </c>
      <c r="AU179" s="19" t="s">
        <v>20</v>
      </c>
    </row>
    <row r="180" s="13" customFormat="1">
      <c r="A180" s="13"/>
      <c r="B180" s="224"/>
      <c r="C180" s="225"/>
      <c r="D180" s="226" t="s">
        <v>145</v>
      </c>
      <c r="E180" s="227" t="s">
        <v>31</v>
      </c>
      <c r="F180" s="228" t="s">
        <v>270</v>
      </c>
      <c r="G180" s="225"/>
      <c r="H180" s="229">
        <v>45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145</v>
      </c>
      <c r="AU180" s="235" t="s">
        <v>20</v>
      </c>
      <c r="AV180" s="13" t="s">
        <v>20</v>
      </c>
      <c r="AW180" s="13" t="s">
        <v>39</v>
      </c>
      <c r="AX180" s="13" t="s">
        <v>80</v>
      </c>
      <c r="AY180" s="235" t="s">
        <v>134</v>
      </c>
    </row>
    <row r="181" s="15" customFormat="1">
      <c r="A181" s="15"/>
      <c r="B181" s="246"/>
      <c r="C181" s="247"/>
      <c r="D181" s="226" t="s">
        <v>145</v>
      </c>
      <c r="E181" s="248" t="s">
        <v>31</v>
      </c>
      <c r="F181" s="249" t="s">
        <v>148</v>
      </c>
      <c r="G181" s="247"/>
      <c r="H181" s="250">
        <v>45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145</v>
      </c>
      <c r="AU181" s="256" t="s">
        <v>20</v>
      </c>
      <c r="AV181" s="15" t="s">
        <v>141</v>
      </c>
      <c r="AW181" s="15" t="s">
        <v>39</v>
      </c>
      <c r="AX181" s="15" t="s">
        <v>88</v>
      </c>
      <c r="AY181" s="256" t="s">
        <v>134</v>
      </c>
    </row>
    <row r="182" s="2" customFormat="1" ht="37.8" customHeight="1">
      <c r="A182" s="41"/>
      <c r="B182" s="42"/>
      <c r="C182" s="207" t="s">
        <v>271</v>
      </c>
      <c r="D182" s="207" t="s">
        <v>136</v>
      </c>
      <c r="E182" s="208" t="s">
        <v>272</v>
      </c>
      <c r="F182" s="209" t="s">
        <v>273</v>
      </c>
      <c r="G182" s="210" t="s">
        <v>274</v>
      </c>
      <c r="H182" s="211">
        <v>195.59999999999999</v>
      </c>
      <c r="I182" s="212"/>
      <c r="J182" s="211">
        <f>ROUND(I182*H182,2)</f>
        <v>0</v>
      </c>
      <c r="K182" s="209" t="s">
        <v>140</v>
      </c>
      <c r="L182" s="47"/>
      <c r="M182" s="213" t="s">
        <v>31</v>
      </c>
      <c r="N182" s="214" t="s">
        <v>51</v>
      </c>
      <c r="O182" s="87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7" t="s">
        <v>141</v>
      </c>
      <c r="AT182" s="217" t="s">
        <v>136</v>
      </c>
      <c r="AU182" s="217" t="s">
        <v>20</v>
      </c>
      <c r="AY182" s="19" t="s">
        <v>134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88</v>
      </c>
      <c r="BK182" s="218">
        <f>ROUND(I182*H182,2)</f>
        <v>0</v>
      </c>
      <c r="BL182" s="19" t="s">
        <v>141</v>
      </c>
      <c r="BM182" s="217" t="s">
        <v>275</v>
      </c>
    </row>
    <row r="183" s="2" customFormat="1">
      <c r="A183" s="41"/>
      <c r="B183" s="42"/>
      <c r="C183" s="43"/>
      <c r="D183" s="219" t="s">
        <v>143</v>
      </c>
      <c r="E183" s="43"/>
      <c r="F183" s="220" t="s">
        <v>276</v>
      </c>
      <c r="G183" s="43"/>
      <c r="H183" s="43"/>
      <c r="I183" s="221"/>
      <c r="J183" s="43"/>
      <c r="K183" s="43"/>
      <c r="L183" s="47"/>
      <c r="M183" s="222"/>
      <c r="N183" s="22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143</v>
      </c>
      <c r="AU183" s="19" t="s">
        <v>20</v>
      </c>
    </row>
    <row r="184" s="13" customFormat="1">
      <c r="A184" s="13"/>
      <c r="B184" s="224"/>
      <c r="C184" s="225"/>
      <c r="D184" s="226" t="s">
        <v>145</v>
      </c>
      <c r="E184" s="227" t="s">
        <v>31</v>
      </c>
      <c r="F184" s="228" t="s">
        <v>277</v>
      </c>
      <c r="G184" s="225"/>
      <c r="H184" s="229">
        <v>195.59999999999999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145</v>
      </c>
      <c r="AU184" s="235" t="s">
        <v>20</v>
      </c>
      <c r="AV184" s="13" t="s">
        <v>20</v>
      </c>
      <c r="AW184" s="13" t="s">
        <v>39</v>
      </c>
      <c r="AX184" s="13" t="s">
        <v>80</v>
      </c>
      <c r="AY184" s="235" t="s">
        <v>134</v>
      </c>
    </row>
    <row r="185" s="14" customFormat="1">
      <c r="A185" s="14"/>
      <c r="B185" s="236"/>
      <c r="C185" s="237"/>
      <c r="D185" s="226" t="s">
        <v>145</v>
      </c>
      <c r="E185" s="238" t="s">
        <v>31</v>
      </c>
      <c r="F185" s="239" t="s">
        <v>278</v>
      </c>
      <c r="G185" s="237"/>
      <c r="H185" s="238" t="s">
        <v>31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145</v>
      </c>
      <c r="AU185" s="245" t="s">
        <v>20</v>
      </c>
      <c r="AV185" s="14" t="s">
        <v>88</v>
      </c>
      <c r="AW185" s="14" t="s">
        <v>39</v>
      </c>
      <c r="AX185" s="14" t="s">
        <v>80</v>
      </c>
      <c r="AY185" s="245" t="s">
        <v>134</v>
      </c>
    </row>
    <row r="186" s="15" customFormat="1">
      <c r="A186" s="15"/>
      <c r="B186" s="246"/>
      <c r="C186" s="247"/>
      <c r="D186" s="226" t="s">
        <v>145</v>
      </c>
      <c r="E186" s="248" t="s">
        <v>31</v>
      </c>
      <c r="F186" s="249" t="s">
        <v>148</v>
      </c>
      <c r="G186" s="247"/>
      <c r="H186" s="250">
        <v>195.59999999999999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145</v>
      </c>
      <c r="AU186" s="256" t="s">
        <v>20</v>
      </c>
      <c r="AV186" s="15" t="s">
        <v>141</v>
      </c>
      <c r="AW186" s="15" t="s">
        <v>39</v>
      </c>
      <c r="AX186" s="15" t="s">
        <v>88</v>
      </c>
      <c r="AY186" s="256" t="s">
        <v>134</v>
      </c>
    </row>
    <row r="187" s="2" customFormat="1" ht="24.15" customHeight="1">
      <c r="A187" s="41"/>
      <c r="B187" s="42"/>
      <c r="C187" s="207" t="s">
        <v>279</v>
      </c>
      <c r="D187" s="207" t="s">
        <v>136</v>
      </c>
      <c r="E187" s="208" t="s">
        <v>280</v>
      </c>
      <c r="F187" s="209" t="s">
        <v>281</v>
      </c>
      <c r="G187" s="210" t="s">
        <v>274</v>
      </c>
      <c r="H187" s="211">
        <v>125</v>
      </c>
      <c r="I187" s="212"/>
      <c r="J187" s="211">
        <f>ROUND(I187*H187,2)</f>
        <v>0</v>
      </c>
      <c r="K187" s="209" t="s">
        <v>140</v>
      </c>
      <c r="L187" s="47"/>
      <c r="M187" s="213" t="s">
        <v>31</v>
      </c>
      <c r="N187" s="214" t="s">
        <v>51</v>
      </c>
      <c r="O187" s="87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7" t="s">
        <v>141</v>
      </c>
      <c r="AT187" s="217" t="s">
        <v>136</v>
      </c>
      <c r="AU187" s="217" t="s">
        <v>20</v>
      </c>
      <c r="AY187" s="19" t="s">
        <v>134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88</v>
      </c>
      <c r="BK187" s="218">
        <f>ROUND(I187*H187,2)</f>
        <v>0</v>
      </c>
      <c r="BL187" s="19" t="s">
        <v>141</v>
      </c>
      <c r="BM187" s="217" t="s">
        <v>282</v>
      </c>
    </row>
    <row r="188" s="2" customFormat="1">
      <c r="A188" s="41"/>
      <c r="B188" s="42"/>
      <c r="C188" s="43"/>
      <c r="D188" s="219" t="s">
        <v>143</v>
      </c>
      <c r="E188" s="43"/>
      <c r="F188" s="220" t="s">
        <v>283</v>
      </c>
      <c r="G188" s="43"/>
      <c r="H188" s="43"/>
      <c r="I188" s="221"/>
      <c r="J188" s="43"/>
      <c r="K188" s="43"/>
      <c r="L188" s="47"/>
      <c r="M188" s="222"/>
      <c r="N188" s="22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143</v>
      </c>
      <c r="AU188" s="19" t="s">
        <v>20</v>
      </c>
    </row>
    <row r="189" s="13" customFormat="1">
      <c r="A189" s="13"/>
      <c r="B189" s="224"/>
      <c r="C189" s="225"/>
      <c r="D189" s="226" t="s">
        <v>145</v>
      </c>
      <c r="E189" s="227" t="s">
        <v>31</v>
      </c>
      <c r="F189" s="228" t="s">
        <v>284</v>
      </c>
      <c r="G189" s="225"/>
      <c r="H189" s="229">
        <v>125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145</v>
      </c>
      <c r="AU189" s="235" t="s">
        <v>20</v>
      </c>
      <c r="AV189" s="13" t="s">
        <v>20</v>
      </c>
      <c r="AW189" s="13" t="s">
        <v>39</v>
      </c>
      <c r="AX189" s="13" t="s">
        <v>80</v>
      </c>
      <c r="AY189" s="235" t="s">
        <v>134</v>
      </c>
    </row>
    <row r="190" s="14" customFormat="1">
      <c r="A190" s="14"/>
      <c r="B190" s="236"/>
      <c r="C190" s="237"/>
      <c r="D190" s="226" t="s">
        <v>145</v>
      </c>
      <c r="E190" s="238" t="s">
        <v>31</v>
      </c>
      <c r="F190" s="239" t="s">
        <v>147</v>
      </c>
      <c r="G190" s="237"/>
      <c r="H190" s="238" t="s">
        <v>31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145</v>
      </c>
      <c r="AU190" s="245" t="s">
        <v>20</v>
      </c>
      <c r="AV190" s="14" t="s">
        <v>88</v>
      </c>
      <c r="AW190" s="14" t="s">
        <v>39</v>
      </c>
      <c r="AX190" s="14" t="s">
        <v>80</v>
      </c>
      <c r="AY190" s="245" t="s">
        <v>134</v>
      </c>
    </row>
    <row r="191" s="15" customFormat="1">
      <c r="A191" s="15"/>
      <c r="B191" s="246"/>
      <c r="C191" s="247"/>
      <c r="D191" s="226" t="s">
        <v>145</v>
      </c>
      <c r="E191" s="248" t="s">
        <v>31</v>
      </c>
      <c r="F191" s="249" t="s">
        <v>148</v>
      </c>
      <c r="G191" s="247"/>
      <c r="H191" s="250">
        <v>125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145</v>
      </c>
      <c r="AU191" s="256" t="s">
        <v>20</v>
      </c>
      <c r="AV191" s="15" t="s">
        <v>141</v>
      </c>
      <c r="AW191" s="15" t="s">
        <v>39</v>
      </c>
      <c r="AX191" s="15" t="s">
        <v>88</v>
      </c>
      <c r="AY191" s="256" t="s">
        <v>134</v>
      </c>
    </row>
    <row r="192" s="2" customFormat="1" ht="37.8" customHeight="1">
      <c r="A192" s="41"/>
      <c r="B192" s="42"/>
      <c r="C192" s="207" t="s">
        <v>285</v>
      </c>
      <c r="D192" s="207" t="s">
        <v>136</v>
      </c>
      <c r="E192" s="208" t="s">
        <v>286</v>
      </c>
      <c r="F192" s="209" t="s">
        <v>287</v>
      </c>
      <c r="G192" s="210" t="s">
        <v>274</v>
      </c>
      <c r="H192" s="211">
        <v>28.350000000000001</v>
      </c>
      <c r="I192" s="212"/>
      <c r="J192" s="211">
        <f>ROUND(I192*H192,2)</f>
        <v>0</v>
      </c>
      <c r="K192" s="209" t="s">
        <v>140</v>
      </c>
      <c r="L192" s="47"/>
      <c r="M192" s="213" t="s">
        <v>31</v>
      </c>
      <c r="N192" s="214" t="s">
        <v>51</v>
      </c>
      <c r="O192" s="87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7" t="s">
        <v>141</v>
      </c>
      <c r="AT192" s="217" t="s">
        <v>136</v>
      </c>
      <c r="AU192" s="217" t="s">
        <v>20</v>
      </c>
      <c r="AY192" s="19" t="s">
        <v>134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88</v>
      </c>
      <c r="BK192" s="218">
        <f>ROUND(I192*H192,2)</f>
        <v>0</v>
      </c>
      <c r="BL192" s="19" t="s">
        <v>141</v>
      </c>
      <c r="BM192" s="217" t="s">
        <v>288</v>
      </c>
    </row>
    <row r="193" s="2" customFormat="1">
      <c r="A193" s="41"/>
      <c r="B193" s="42"/>
      <c r="C193" s="43"/>
      <c r="D193" s="219" t="s">
        <v>143</v>
      </c>
      <c r="E193" s="43"/>
      <c r="F193" s="220" t="s">
        <v>289</v>
      </c>
      <c r="G193" s="43"/>
      <c r="H193" s="43"/>
      <c r="I193" s="221"/>
      <c r="J193" s="43"/>
      <c r="K193" s="43"/>
      <c r="L193" s="47"/>
      <c r="M193" s="222"/>
      <c r="N193" s="22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143</v>
      </c>
      <c r="AU193" s="19" t="s">
        <v>20</v>
      </c>
    </row>
    <row r="194" s="13" customFormat="1">
      <c r="A194" s="13"/>
      <c r="B194" s="224"/>
      <c r="C194" s="225"/>
      <c r="D194" s="226" t="s">
        <v>145</v>
      </c>
      <c r="E194" s="227" t="s">
        <v>31</v>
      </c>
      <c r="F194" s="228" t="s">
        <v>290</v>
      </c>
      <c r="G194" s="225"/>
      <c r="H194" s="229">
        <v>28.350000000000001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145</v>
      </c>
      <c r="AU194" s="235" t="s">
        <v>20</v>
      </c>
      <c r="AV194" s="13" t="s">
        <v>20</v>
      </c>
      <c r="AW194" s="13" t="s">
        <v>39</v>
      </c>
      <c r="AX194" s="13" t="s">
        <v>80</v>
      </c>
      <c r="AY194" s="235" t="s">
        <v>134</v>
      </c>
    </row>
    <row r="195" s="14" customFormat="1">
      <c r="A195" s="14"/>
      <c r="B195" s="236"/>
      <c r="C195" s="237"/>
      <c r="D195" s="226" t="s">
        <v>145</v>
      </c>
      <c r="E195" s="238" t="s">
        <v>31</v>
      </c>
      <c r="F195" s="239" t="s">
        <v>147</v>
      </c>
      <c r="G195" s="237"/>
      <c r="H195" s="238" t="s">
        <v>31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145</v>
      </c>
      <c r="AU195" s="245" t="s">
        <v>20</v>
      </c>
      <c r="AV195" s="14" t="s">
        <v>88</v>
      </c>
      <c r="AW195" s="14" t="s">
        <v>39</v>
      </c>
      <c r="AX195" s="14" t="s">
        <v>80</v>
      </c>
      <c r="AY195" s="245" t="s">
        <v>134</v>
      </c>
    </row>
    <row r="196" s="15" customFormat="1">
      <c r="A196" s="15"/>
      <c r="B196" s="246"/>
      <c r="C196" s="247"/>
      <c r="D196" s="226" t="s">
        <v>145</v>
      </c>
      <c r="E196" s="248" t="s">
        <v>31</v>
      </c>
      <c r="F196" s="249" t="s">
        <v>148</v>
      </c>
      <c r="G196" s="247"/>
      <c r="H196" s="250">
        <v>28.350000000000001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145</v>
      </c>
      <c r="AU196" s="256" t="s">
        <v>20</v>
      </c>
      <c r="AV196" s="15" t="s">
        <v>141</v>
      </c>
      <c r="AW196" s="15" t="s">
        <v>39</v>
      </c>
      <c r="AX196" s="15" t="s">
        <v>88</v>
      </c>
      <c r="AY196" s="256" t="s">
        <v>134</v>
      </c>
    </row>
    <row r="197" s="2" customFormat="1" ht="44.25" customHeight="1">
      <c r="A197" s="41"/>
      <c r="B197" s="42"/>
      <c r="C197" s="207" t="s">
        <v>291</v>
      </c>
      <c r="D197" s="207" t="s">
        <v>136</v>
      </c>
      <c r="E197" s="208" t="s">
        <v>292</v>
      </c>
      <c r="F197" s="209" t="s">
        <v>293</v>
      </c>
      <c r="G197" s="210" t="s">
        <v>274</v>
      </c>
      <c r="H197" s="211">
        <v>66.150000000000006</v>
      </c>
      <c r="I197" s="212"/>
      <c r="J197" s="211">
        <f>ROUND(I197*H197,2)</f>
        <v>0</v>
      </c>
      <c r="K197" s="209" t="s">
        <v>140</v>
      </c>
      <c r="L197" s="47"/>
      <c r="M197" s="213" t="s">
        <v>31</v>
      </c>
      <c r="N197" s="214" t="s">
        <v>51</v>
      </c>
      <c r="O197" s="87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7" t="s">
        <v>141</v>
      </c>
      <c r="AT197" s="217" t="s">
        <v>136</v>
      </c>
      <c r="AU197" s="217" t="s">
        <v>20</v>
      </c>
      <c r="AY197" s="19" t="s">
        <v>134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88</v>
      </c>
      <c r="BK197" s="218">
        <f>ROUND(I197*H197,2)</f>
        <v>0</v>
      </c>
      <c r="BL197" s="19" t="s">
        <v>141</v>
      </c>
      <c r="BM197" s="217" t="s">
        <v>294</v>
      </c>
    </row>
    <row r="198" s="2" customFormat="1">
      <c r="A198" s="41"/>
      <c r="B198" s="42"/>
      <c r="C198" s="43"/>
      <c r="D198" s="219" t="s">
        <v>143</v>
      </c>
      <c r="E198" s="43"/>
      <c r="F198" s="220" t="s">
        <v>295</v>
      </c>
      <c r="G198" s="43"/>
      <c r="H198" s="43"/>
      <c r="I198" s="221"/>
      <c r="J198" s="43"/>
      <c r="K198" s="43"/>
      <c r="L198" s="47"/>
      <c r="M198" s="222"/>
      <c r="N198" s="22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143</v>
      </c>
      <c r="AU198" s="19" t="s">
        <v>20</v>
      </c>
    </row>
    <row r="199" s="13" customFormat="1">
      <c r="A199" s="13"/>
      <c r="B199" s="224"/>
      <c r="C199" s="225"/>
      <c r="D199" s="226" t="s">
        <v>145</v>
      </c>
      <c r="E199" s="227" t="s">
        <v>31</v>
      </c>
      <c r="F199" s="228" t="s">
        <v>296</v>
      </c>
      <c r="G199" s="225"/>
      <c r="H199" s="229">
        <v>66.150000000000006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145</v>
      </c>
      <c r="AU199" s="235" t="s">
        <v>20</v>
      </c>
      <c r="AV199" s="13" t="s">
        <v>20</v>
      </c>
      <c r="AW199" s="13" t="s">
        <v>39</v>
      </c>
      <c r="AX199" s="13" t="s">
        <v>80</v>
      </c>
      <c r="AY199" s="235" t="s">
        <v>134</v>
      </c>
    </row>
    <row r="200" s="14" customFormat="1">
      <c r="A200" s="14"/>
      <c r="B200" s="236"/>
      <c r="C200" s="237"/>
      <c r="D200" s="226" t="s">
        <v>145</v>
      </c>
      <c r="E200" s="238" t="s">
        <v>31</v>
      </c>
      <c r="F200" s="239" t="s">
        <v>297</v>
      </c>
      <c r="G200" s="237"/>
      <c r="H200" s="238" t="s">
        <v>31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145</v>
      </c>
      <c r="AU200" s="245" t="s">
        <v>20</v>
      </c>
      <c r="AV200" s="14" t="s">
        <v>88</v>
      </c>
      <c r="AW200" s="14" t="s">
        <v>39</v>
      </c>
      <c r="AX200" s="14" t="s">
        <v>80</v>
      </c>
      <c r="AY200" s="245" t="s">
        <v>134</v>
      </c>
    </row>
    <row r="201" s="15" customFormat="1">
      <c r="A201" s="15"/>
      <c r="B201" s="246"/>
      <c r="C201" s="247"/>
      <c r="D201" s="226" t="s">
        <v>145</v>
      </c>
      <c r="E201" s="248" t="s">
        <v>31</v>
      </c>
      <c r="F201" s="249" t="s">
        <v>148</v>
      </c>
      <c r="G201" s="247"/>
      <c r="H201" s="250">
        <v>66.150000000000006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145</v>
      </c>
      <c r="AU201" s="256" t="s">
        <v>20</v>
      </c>
      <c r="AV201" s="15" t="s">
        <v>141</v>
      </c>
      <c r="AW201" s="15" t="s">
        <v>39</v>
      </c>
      <c r="AX201" s="15" t="s">
        <v>88</v>
      </c>
      <c r="AY201" s="256" t="s">
        <v>134</v>
      </c>
    </row>
    <row r="202" s="2" customFormat="1" ht="44.25" customHeight="1">
      <c r="A202" s="41"/>
      <c r="B202" s="42"/>
      <c r="C202" s="207" t="s">
        <v>7</v>
      </c>
      <c r="D202" s="207" t="s">
        <v>136</v>
      </c>
      <c r="E202" s="208" t="s">
        <v>298</v>
      </c>
      <c r="F202" s="209" t="s">
        <v>299</v>
      </c>
      <c r="G202" s="210" t="s">
        <v>274</v>
      </c>
      <c r="H202" s="211">
        <v>15</v>
      </c>
      <c r="I202" s="212"/>
      <c r="J202" s="211">
        <f>ROUND(I202*H202,2)</f>
        <v>0</v>
      </c>
      <c r="K202" s="209" t="s">
        <v>140</v>
      </c>
      <c r="L202" s="47"/>
      <c r="M202" s="213" t="s">
        <v>31</v>
      </c>
      <c r="N202" s="214" t="s">
        <v>51</v>
      </c>
      <c r="O202" s="87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7" t="s">
        <v>141</v>
      </c>
      <c r="AT202" s="217" t="s">
        <v>136</v>
      </c>
      <c r="AU202" s="217" t="s">
        <v>20</v>
      </c>
      <c r="AY202" s="19" t="s">
        <v>134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88</v>
      </c>
      <c r="BK202" s="218">
        <f>ROUND(I202*H202,2)</f>
        <v>0</v>
      </c>
      <c r="BL202" s="19" t="s">
        <v>141</v>
      </c>
      <c r="BM202" s="217" t="s">
        <v>300</v>
      </c>
    </row>
    <row r="203" s="2" customFormat="1">
      <c r="A203" s="41"/>
      <c r="B203" s="42"/>
      <c r="C203" s="43"/>
      <c r="D203" s="219" t="s">
        <v>143</v>
      </c>
      <c r="E203" s="43"/>
      <c r="F203" s="220" t="s">
        <v>301</v>
      </c>
      <c r="G203" s="43"/>
      <c r="H203" s="43"/>
      <c r="I203" s="221"/>
      <c r="J203" s="43"/>
      <c r="K203" s="43"/>
      <c r="L203" s="47"/>
      <c r="M203" s="222"/>
      <c r="N203" s="22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143</v>
      </c>
      <c r="AU203" s="19" t="s">
        <v>20</v>
      </c>
    </row>
    <row r="204" s="13" customFormat="1">
      <c r="A204" s="13"/>
      <c r="B204" s="224"/>
      <c r="C204" s="225"/>
      <c r="D204" s="226" t="s">
        <v>145</v>
      </c>
      <c r="E204" s="227" t="s">
        <v>31</v>
      </c>
      <c r="F204" s="228" t="s">
        <v>302</v>
      </c>
      <c r="G204" s="225"/>
      <c r="H204" s="229">
        <v>15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145</v>
      </c>
      <c r="AU204" s="235" t="s">
        <v>20</v>
      </c>
      <c r="AV204" s="13" t="s">
        <v>20</v>
      </c>
      <c r="AW204" s="13" t="s">
        <v>39</v>
      </c>
      <c r="AX204" s="13" t="s">
        <v>80</v>
      </c>
      <c r="AY204" s="235" t="s">
        <v>134</v>
      </c>
    </row>
    <row r="205" s="14" customFormat="1">
      <c r="A205" s="14"/>
      <c r="B205" s="236"/>
      <c r="C205" s="237"/>
      <c r="D205" s="226" t="s">
        <v>145</v>
      </c>
      <c r="E205" s="238" t="s">
        <v>31</v>
      </c>
      <c r="F205" s="239" t="s">
        <v>303</v>
      </c>
      <c r="G205" s="237"/>
      <c r="H205" s="238" t="s">
        <v>31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145</v>
      </c>
      <c r="AU205" s="245" t="s">
        <v>20</v>
      </c>
      <c r="AV205" s="14" t="s">
        <v>88</v>
      </c>
      <c r="AW205" s="14" t="s">
        <v>39</v>
      </c>
      <c r="AX205" s="14" t="s">
        <v>80</v>
      </c>
      <c r="AY205" s="245" t="s">
        <v>134</v>
      </c>
    </row>
    <row r="206" s="15" customFormat="1">
      <c r="A206" s="15"/>
      <c r="B206" s="246"/>
      <c r="C206" s="247"/>
      <c r="D206" s="226" t="s">
        <v>145</v>
      </c>
      <c r="E206" s="248" t="s">
        <v>31</v>
      </c>
      <c r="F206" s="249" t="s">
        <v>148</v>
      </c>
      <c r="G206" s="247"/>
      <c r="H206" s="250">
        <v>15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145</v>
      </c>
      <c r="AU206" s="256" t="s">
        <v>20</v>
      </c>
      <c r="AV206" s="15" t="s">
        <v>141</v>
      </c>
      <c r="AW206" s="15" t="s">
        <v>39</v>
      </c>
      <c r="AX206" s="15" t="s">
        <v>88</v>
      </c>
      <c r="AY206" s="256" t="s">
        <v>134</v>
      </c>
    </row>
    <row r="207" s="2" customFormat="1" ht="49.05" customHeight="1">
      <c r="A207" s="41"/>
      <c r="B207" s="42"/>
      <c r="C207" s="207" t="s">
        <v>304</v>
      </c>
      <c r="D207" s="207" t="s">
        <v>136</v>
      </c>
      <c r="E207" s="208" t="s">
        <v>305</v>
      </c>
      <c r="F207" s="209" t="s">
        <v>306</v>
      </c>
      <c r="G207" s="210" t="s">
        <v>274</v>
      </c>
      <c r="H207" s="211">
        <v>20</v>
      </c>
      <c r="I207" s="212"/>
      <c r="J207" s="211">
        <f>ROUND(I207*H207,2)</f>
        <v>0</v>
      </c>
      <c r="K207" s="209" t="s">
        <v>140</v>
      </c>
      <c r="L207" s="47"/>
      <c r="M207" s="213" t="s">
        <v>31</v>
      </c>
      <c r="N207" s="214" t="s">
        <v>51</v>
      </c>
      <c r="O207" s="87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7" t="s">
        <v>141</v>
      </c>
      <c r="AT207" s="217" t="s">
        <v>136</v>
      </c>
      <c r="AU207" s="217" t="s">
        <v>20</v>
      </c>
      <c r="AY207" s="19" t="s">
        <v>134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88</v>
      </c>
      <c r="BK207" s="218">
        <f>ROUND(I207*H207,2)</f>
        <v>0</v>
      </c>
      <c r="BL207" s="19" t="s">
        <v>141</v>
      </c>
      <c r="BM207" s="217" t="s">
        <v>307</v>
      </c>
    </row>
    <row r="208" s="2" customFormat="1">
      <c r="A208" s="41"/>
      <c r="B208" s="42"/>
      <c r="C208" s="43"/>
      <c r="D208" s="219" t="s">
        <v>143</v>
      </c>
      <c r="E208" s="43"/>
      <c r="F208" s="220" t="s">
        <v>308</v>
      </c>
      <c r="G208" s="43"/>
      <c r="H208" s="43"/>
      <c r="I208" s="221"/>
      <c r="J208" s="43"/>
      <c r="K208" s="43"/>
      <c r="L208" s="47"/>
      <c r="M208" s="222"/>
      <c r="N208" s="22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143</v>
      </c>
      <c r="AU208" s="19" t="s">
        <v>20</v>
      </c>
    </row>
    <row r="209" s="13" customFormat="1">
      <c r="A209" s="13"/>
      <c r="B209" s="224"/>
      <c r="C209" s="225"/>
      <c r="D209" s="226" t="s">
        <v>145</v>
      </c>
      <c r="E209" s="227" t="s">
        <v>31</v>
      </c>
      <c r="F209" s="228" t="s">
        <v>309</v>
      </c>
      <c r="G209" s="225"/>
      <c r="H209" s="229">
        <v>20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145</v>
      </c>
      <c r="AU209" s="235" t="s">
        <v>20</v>
      </c>
      <c r="AV209" s="13" t="s">
        <v>20</v>
      </c>
      <c r="AW209" s="13" t="s">
        <v>39</v>
      </c>
      <c r="AX209" s="13" t="s">
        <v>80</v>
      </c>
      <c r="AY209" s="235" t="s">
        <v>134</v>
      </c>
    </row>
    <row r="210" s="14" customFormat="1">
      <c r="A210" s="14"/>
      <c r="B210" s="236"/>
      <c r="C210" s="237"/>
      <c r="D210" s="226" t="s">
        <v>145</v>
      </c>
      <c r="E210" s="238" t="s">
        <v>31</v>
      </c>
      <c r="F210" s="239" t="s">
        <v>310</v>
      </c>
      <c r="G210" s="237"/>
      <c r="H210" s="238" t="s">
        <v>31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145</v>
      </c>
      <c r="AU210" s="245" t="s">
        <v>20</v>
      </c>
      <c r="AV210" s="14" t="s">
        <v>88</v>
      </c>
      <c r="AW210" s="14" t="s">
        <v>39</v>
      </c>
      <c r="AX210" s="14" t="s">
        <v>80</v>
      </c>
      <c r="AY210" s="245" t="s">
        <v>134</v>
      </c>
    </row>
    <row r="211" s="15" customFormat="1">
      <c r="A211" s="15"/>
      <c r="B211" s="246"/>
      <c r="C211" s="247"/>
      <c r="D211" s="226" t="s">
        <v>145</v>
      </c>
      <c r="E211" s="248" t="s">
        <v>31</v>
      </c>
      <c r="F211" s="249" t="s">
        <v>148</v>
      </c>
      <c r="G211" s="247"/>
      <c r="H211" s="250">
        <v>20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145</v>
      </c>
      <c r="AU211" s="256" t="s">
        <v>20</v>
      </c>
      <c r="AV211" s="15" t="s">
        <v>141</v>
      </c>
      <c r="AW211" s="15" t="s">
        <v>39</v>
      </c>
      <c r="AX211" s="15" t="s">
        <v>88</v>
      </c>
      <c r="AY211" s="256" t="s">
        <v>134</v>
      </c>
    </row>
    <row r="212" s="2" customFormat="1" ht="33" customHeight="1">
      <c r="A212" s="41"/>
      <c r="B212" s="42"/>
      <c r="C212" s="207" t="s">
        <v>311</v>
      </c>
      <c r="D212" s="207" t="s">
        <v>136</v>
      </c>
      <c r="E212" s="208" t="s">
        <v>312</v>
      </c>
      <c r="F212" s="209" t="s">
        <v>313</v>
      </c>
      <c r="G212" s="210" t="s">
        <v>139</v>
      </c>
      <c r="H212" s="211">
        <v>64</v>
      </c>
      <c r="I212" s="212"/>
      <c r="J212" s="211">
        <f>ROUND(I212*H212,2)</f>
        <v>0</v>
      </c>
      <c r="K212" s="209" t="s">
        <v>140</v>
      </c>
      <c r="L212" s="47"/>
      <c r="M212" s="213" t="s">
        <v>31</v>
      </c>
      <c r="N212" s="214" t="s">
        <v>51</v>
      </c>
      <c r="O212" s="87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7" t="s">
        <v>141</v>
      </c>
      <c r="AT212" s="217" t="s">
        <v>136</v>
      </c>
      <c r="AU212" s="217" t="s">
        <v>20</v>
      </c>
      <c r="AY212" s="19" t="s">
        <v>134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88</v>
      </c>
      <c r="BK212" s="218">
        <f>ROUND(I212*H212,2)</f>
        <v>0</v>
      </c>
      <c r="BL212" s="19" t="s">
        <v>141</v>
      </c>
      <c r="BM212" s="217" t="s">
        <v>314</v>
      </c>
    </row>
    <row r="213" s="2" customFormat="1">
      <c r="A213" s="41"/>
      <c r="B213" s="42"/>
      <c r="C213" s="43"/>
      <c r="D213" s="219" t="s">
        <v>143</v>
      </c>
      <c r="E213" s="43"/>
      <c r="F213" s="220" t="s">
        <v>315</v>
      </c>
      <c r="G213" s="43"/>
      <c r="H213" s="43"/>
      <c r="I213" s="221"/>
      <c r="J213" s="43"/>
      <c r="K213" s="43"/>
      <c r="L213" s="47"/>
      <c r="M213" s="222"/>
      <c r="N213" s="22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9" t="s">
        <v>143</v>
      </c>
      <c r="AU213" s="19" t="s">
        <v>20</v>
      </c>
    </row>
    <row r="214" s="2" customFormat="1" ht="33" customHeight="1">
      <c r="A214" s="41"/>
      <c r="B214" s="42"/>
      <c r="C214" s="207" t="s">
        <v>316</v>
      </c>
      <c r="D214" s="207" t="s">
        <v>136</v>
      </c>
      <c r="E214" s="208" t="s">
        <v>312</v>
      </c>
      <c r="F214" s="209" t="s">
        <v>313</v>
      </c>
      <c r="G214" s="210" t="s">
        <v>139</v>
      </c>
      <c r="H214" s="211">
        <v>64</v>
      </c>
      <c r="I214" s="212"/>
      <c r="J214" s="211">
        <f>ROUND(I214*H214,2)</f>
        <v>0</v>
      </c>
      <c r="K214" s="209" t="s">
        <v>140</v>
      </c>
      <c r="L214" s="47"/>
      <c r="M214" s="213" t="s">
        <v>31</v>
      </c>
      <c r="N214" s="214" t="s">
        <v>51</v>
      </c>
      <c r="O214" s="87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7" t="s">
        <v>141</v>
      </c>
      <c r="AT214" s="217" t="s">
        <v>136</v>
      </c>
      <c r="AU214" s="217" t="s">
        <v>20</v>
      </c>
      <c r="AY214" s="19" t="s">
        <v>134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88</v>
      </c>
      <c r="BK214" s="218">
        <f>ROUND(I214*H214,2)</f>
        <v>0</v>
      </c>
      <c r="BL214" s="19" t="s">
        <v>141</v>
      </c>
      <c r="BM214" s="217" t="s">
        <v>317</v>
      </c>
    </row>
    <row r="215" s="2" customFormat="1">
      <c r="A215" s="41"/>
      <c r="B215" s="42"/>
      <c r="C215" s="43"/>
      <c r="D215" s="219" t="s">
        <v>143</v>
      </c>
      <c r="E215" s="43"/>
      <c r="F215" s="220" t="s">
        <v>315</v>
      </c>
      <c r="G215" s="43"/>
      <c r="H215" s="43"/>
      <c r="I215" s="221"/>
      <c r="J215" s="43"/>
      <c r="K215" s="43"/>
      <c r="L215" s="47"/>
      <c r="M215" s="222"/>
      <c r="N215" s="22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143</v>
      </c>
      <c r="AU215" s="19" t="s">
        <v>20</v>
      </c>
    </row>
    <row r="216" s="2" customFormat="1" ht="33" customHeight="1">
      <c r="A216" s="41"/>
      <c r="B216" s="42"/>
      <c r="C216" s="207" t="s">
        <v>318</v>
      </c>
      <c r="D216" s="207" t="s">
        <v>136</v>
      </c>
      <c r="E216" s="208" t="s">
        <v>312</v>
      </c>
      <c r="F216" s="209" t="s">
        <v>313</v>
      </c>
      <c r="G216" s="210" t="s">
        <v>139</v>
      </c>
      <c r="H216" s="211">
        <v>20</v>
      </c>
      <c r="I216" s="212"/>
      <c r="J216" s="211">
        <f>ROUND(I216*H216,2)</f>
        <v>0</v>
      </c>
      <c r="K216" s="209" t="s">
        <v>140</v>
      </c>
      <c r="L216" s="47"/>
      <c r="M216" s="213" t="s">
        <v>31</v>
      </c>
      <c r="N216" s="214" t="s">
        <v>51</v>
      </c>
      <c r="O216" s="87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7" t="s">
        <v>141</v>
      </c>
      <c r="AT216" s="217" t="s">
        <v>136</v>
      </c>
      <c r="AU216" s="217" t="s">
        <v>20</v>
      </c>
      <c r="AY216" s="19" t="s">
        <v>134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88</v>
      </c>
      <c r="BK216" s="218">
        <f>ROUND(I216*H216,2)</f>
        <v>0</v>
      </c>
      <c r="BL216" s="19" t="s">
        <v>141</v>
      </c>
      <c r="BM216" s="217" t="s">
        <v>319</v>
      </c>
    </row>
    <row r="217" s="2" customFormat="1">
      <c r="A217" s="41"/>
      <c r="B217" s="42"/>
      <c r="C217" s="43"/>
      <c r="D217" s="219" t="s">
        <v>143</v>
      </c>
      <c r="E217" s="43"/>
      <c r="F217" s="220" t="s">
        <v>315</v>
      </c>
      <c r="G217" s="43"/>
      <c r="H217" s="43"/>
      <c r="I217" s="221"/>
      <c r="J217" s="43"/>
      <c r="K217" s="43"/>
      <c r="L217" s="47"/>
      <c r="M217" s="222"/>
      <c r="N217" s="22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143</v>
      </c>
      <c r="AU217" s="19" t="s">
        <v>20</v>
      </c>
    </row>
    <row r="218" s="2" customFormat="1" ht="33" customHeight="1">
      <c r="A218" s="41"/>
      <c r="B218" s="42"/>
      <c r="C218" s="207" t="s">
        <v>320</v>
      </c>
      <c r="D218" s="207" t="s">
        <v>136</v>
      </c>
      <c r="E218" s="208" t="s">
        <v>321</v>
      </c>
      <c r="F218" s="209" t="s">
        <v>322</v>
      </c>
      <c r="G218" s="210" t="s">
        <v>139</v>
      </c>
      <c r="H218" s="211">
        <v>640</v>
      </c>
      <c r="I218" s="212"/>
      <c r="J218" s="211">
        <f>ROUND(I218*H218,2)</f>
        <v>0</v>
      </c>
      <c r="K218" s="209" t="s">
        <v>140</v>
      </c>
      <c r="L218" s="47"/>
      <c r="M218" s="213" t="s">
        <v>31</v>
      </c>
      <c r="N218" s="214" t="s">
        <v>51</v>
      </c>
      <c r="O218" s="87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7" t="s">
        <v>141</v>
      </c>
      <c r="AT218" s="217" t="s">
        <v>136</v>
      </c>
      <c r="AU218" s="217" t="s">
        <v>20</v>
      </c>
      <c r="AY218" s="19" t="s">
        <v>134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88</v>
      </c>
      <c r="BK218" s="218">
        <f>ROUND(I218*H218,2)</f>
        <v>0</v>
      </c>
      <c r="BL218" s="19" t="s">
        <v>141</v>
      </c>
      <c r="BM218" s="217" t="s">
        <v>323</v>
      </c>
    </row>
    <row r="219" s="2" customFormat="1">
      <c r="A219" s="41"/>
      <c r="B219" s="42"/>
      <c r="C219" s="43"/>
      <c r="D219" s="219" t="s">
        <v>143</v>
      </c>
      <c r="E219" s="43"/>
      <c r="F219" s="220" t="s">
        <v>324</v>
      </c>
      <c r="G219" s="43"/>
      <c r="H219" s="43"/>
      <c r="I219" s="221"/>
      <c r="J219" s="43"/>
      <c r="K219" s="43"/>
      <c r="L219" s="47"/>
      <c r="M219" s="222"/>
      <c r="N219" s="22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143</v>
      </c>
      <c r="AU219" s="19" t="s">
        <v>20</v>
      </c>
    </row>
    <row r="220" s="13" customFormat="1">
      <c r="A220" s="13"/>
      <c r="B220" s="224"/>
      <c r="C220" s="225"/>
      <c r="D220" s="226" t="s">
        <v>145</v>
      </c>
      <c r="E220" s="227" t="s">
        <v>31</v>
      </c>
      <c r="F220" s="228" t="s">
        <v>325</v>
      </c>
      <c r="G220" s="225"/>
      <c r="H220" s="229">
        <v>640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145</v>
      </c>
      <c r="AU220" s="235" t="s">
        <v>20</v>
      </c>
      <c r="AV220" s="13" t="s">
        <v>20</v>
      </c>
      <c r="AW220" s="13" t="s">
        <v>39</v>
      </c>
      <c r="AX220" s="13" t="s">
        <v>80</v>
      </c>
      <c r="AY220" s="235" t="s">
        <v>134</v>
      </c>
    </row>
    <row r="221" s="15" customFormat="1">
      <c r="A221" s="15"/>
      <c r="B221" s="246"/>
      <c r="C221" s="247"/>
      <c r="D221" s="226" t="s">
        <v>145</v>
      </c>
      <c r="E221" s="248" t="s">
        <v>31</v>
      </c>
      <c r="F221" s="249" t="s">
        <v>148</v>
      </c>
      <c r="G221" s="247"/>
      <c r="H221" s="250">
        <v>640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145</v>
      </c>
      <c r="AU221" s="256" t="s">
        <v>20</v>
      </c>
      <c r="AV221" s="15" t="s">
        <v>141</v>
      </c>
      <c r="AW221" s="15" t="s">
        <v>39</v>
      </c>
      <c r="AX221" s="15" t="s">
        <v>88</v>
      </c>
      <c r="AY221" s="256" t="s">
        <v>134</v>
      </c>
    </row>
    <row r="222" s="2" customFormat="1" ht="33" customHeight="1">
      <c r="A222" s="41"/>
      <c r="B222" s="42"/>
      <c r="C222" s="207" t="s">
        <v>326</v>
      </c>
      <c r="D222" s="207" t="s">
        <v>136</v>
      </c>
      <c r="E222" s="208" t="s">
        <v>321</v>
      </c>
      <c r="F222" s="209" t="s">
        <v>322</v>
      </c>
      <c r="G222" s="210" t="s">
        <v>139</v>
      </c>
      <c r="H222" s="211">
        <v>640</v>
      </c>
      <c r="I222" s="212"/>
      <c r="J222" s="211">
        <f>ROUND(I222*H222,2)</f>
        <v>0</v>
      </c>
      <c r="K222" s="209" t="s">
        <v>140</v>
      </c>
      <c r="L222" s="47"/>
      <c r="M222" s="213" t="s">
        <v>31</v>
      </c>
      <c r="N222" s="214" t="s">
        <v>51</v>
      </c>
      <c r="O222" s="87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7" t="s">
        <v>141</v>
      </c>
      <c r="AT222" s="217" t="s">
        <v>136</v>
      </c>
      <c r="AU222" s="217" t="s">
        <v>20</v>
      </c>
      <c r="AY222" s="19" t="s">
        <v>134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88</v>
      </c>
      <c r="BK222" s="218">
        <f>ROUND(I222*H222,2)</f>
        <v>0</v>
      </c>
      <c r="BL222" s="19" t="s">
        <v>141</v>
      </c>
      <c r="BM222" s="217" t="s">
        <v>327</v>
      </c>
    </row>
    <row r="223" s="2" customFormat="1">
      <c r="A223" s="41"/>
      <c r="B223" s="42"/>
      <c r="C223" s="43"/>
      <c r="D223" s="219" t="s">
        <v>143</v>
      </c>
      <c r="E223" s="43"/>
      <c r="F223" s="220" t="s">
        <v>324</v>
      </c>
      <c r="G223" s="43"/>
      <c r="H223" s="43"/>
      <c r="I223" s="221"/>
      <c r="J223" s="43"/>
      <c r="K223" s="43"/>
      <c r="L223" s="47"/>
      <c r="M223" s="222"/>
      <c r="N223" s="22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143</v>
      </c>
      <c r="AU223" s="19" t="s">
        <v>20</v>
      </c>
    </row>
    <row r="224" s="13" customFormat="1">
      <c r="A224" s="13"/>
      <c r="B224" s="224"/>
      <c r="C224" s="225"/>
      <c r="D224" s="226" t="s">
        <v>145</v>
      </c>
      <c r="E224" s="227" t="s">
        <v>31</v>
      </c>
      <c r="F224" s="228" t="s">
        <v>325</v>
      </c>
      <c r="G224" s="225"/>
      <c r="H224" s="229">
        <v>640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145</v>
      </c>
      <c r="AU224" s="235" t="s">
        <v>20</v>
      </c>
      <c r="AV224" s="13" t="s">
        <v>20</v>
      </c>
      <c r="AW224" s="13" t="s">
        <v>39</v>
      </c>
      <c r="AX224" s="13" t="s">
        <v>80</v>
      </c>
      <c r="AY224" s="235" t="s">
        <v>134</v>
      </c>
    </row>
    <row r="225" s="15" customFormat="1">
      <c r="A225" s="15"/>
      <c r="B225" s="246"/>
      <c r="C225" s="247"/>
      <c r="D225" s="226" t="s">
        <v>145</v>
      </c>
      <c r="E225" s="248" t="s">
        <v>31</v>
      </c>
      <c r="F225" s="249" t="s">
        <v>148</v>
      </c>
      <c r="G225" s="247"/>
      <c r="H225" s="250">
        <v>640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145</v>
      </c>
      <c r="AU225" s="256" t="s">
        <v>20</v>
      </c>
      <c r="AV225" s="15" t="s">
        <v>141</v>
      </c>
      <c r="AW225" s="15" t="s">
        <v>39</v>
      </c>
      <c r="AX225" s="15" t="s">
        <v>88</v>
      </c>
      <c r="AY225" s="256" t="s">
        <v>134</v>
      </c>
    </row>
    <row r="226" s="2" customFormat="1" ht="33" customHeight="1">
      <c r="A226" s="41"/>
      <c r="B226" s="42"/>
      <c r="C226" s="207" t="s">
        <v>328</v>
      </c>
      <c r="D226" s="207" t="s">
        <v>136</v>
      </c>
      <c r="E226" s="208" t="s">
        <v>321</v>
      </c>
      <c r="F226" s="209" t="s">
        <v>322</v>
      </c>
      <c r="G226" s="210" t="s">
        <v>139</v>
      </c>
      <c r="H226" s="211">
        <v>200</v>
      </c>
      <c r="I226" s="212"/>
      <c r="J226" s="211">
        <f>ROUND(I226*H226,2)</f>
        <v>0</v>
      </c>
      <c r="K226" s="209" t="s">
        <v>140</v>
      </c>
      <c r="L226" s="47"/>
      <c r="M226" s="213" t="s">
        <v>31</v>
      </c>
      <c r="N226" s="214" t="s">
        <v>51</v>
      </c>
      <c r="O226" s="87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7" t="s">
        <v>141</v>
      </c>
      <c r="AT226" s="217" t="s">
        <v>136</v>
      </c>
      <c r="AU226" s="217" t="s">
        <v>20</v>
      </c>
      <c r="AY226" s="19" t="s">
        <v>134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88</v>
      </c>
      <c r="BK226" s="218">
        <f>ROUND(I226*H226,2)</f>
        <v>0</v>
      </c>
      <c r="BL226" s="19" t="s">
        <v>141</v>
      </c>
      <c r="BM226" s="217" t="s">
        <v>329</v>
      </c>
    </row>
    <row r="227" s="2" customFormat="1">
      <c r="A227" s="41"/>
      <c r="B227" s="42"/>
      <c r="C227" s="43"/>
      <c r="D227" s="219" t="s">
        <v>143</v>
      </c>
      <c r="E227" s="43"/>
      <c r="F227" s="220" t="s">
        <v>324</v>
      </c>
      <c r="G227" s="43"/>
      <c r="H227" s="43"/>
      <c r="I227" s="221"/>
      <c r="J227" s="43"/>
      <c r="K227" s="43"/>
      <c r="L227" s="47"/>
      <c r="M227" s="222"/>
      <c r="N227" s="22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9" t="s">
        <v>143</v>
      </c>
      <c r="AU227" s="19" t="s">
        <v>20</v>
      </c>
    </row>
    <row r="228" s="13" customFormat="1">
      <c r="A228" s="13"/>
      <c r="B228" s="224"/>
      <c r="C228" s="225"/>
      <c r="D228" s="226" t="s">
        <v>145</v>
      </c>
      <c r="E228" s="227" t="s">
        <v>31</v>
      </c>
      <c r="F228" s="228" t="s">
        <v>330</v>
      </c>
      <c r="G228" s="225"/>
      <c r="H228" s="229">
        <v>200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145</v>
      </c>
      <c r="AU228" s="235" t="s">
        <v>20</v>
      </c>
      <c r="AV228" s="13" t="s">
        <v>20</v>
      </c>
      <c r="AW228" s="13" t="s">
        <v>39</v>
      </c>
      <c r="AX228" s="13" t="s">
        <v>80</v>
      </c>
      <c r="AY228" s="235" t="s">
        <v>134</v>
      </c>
    </row>
    <row r="229" s="15" customFormat="1">
      <c r="A229" s="15"/>
      <c r="B229" s="246"/>
      <c r="C229" s="247"/>
      <c r="D229" s="226" t="s">
        <v>145</v>
      </c>
      <c r="E229" s="248" t="s">
        <v>31</v>
      </c>
      <c r="F229" s="249" t="s">
        <v>148</v>
      </c>
      <c r="G229" s="247"/>
      <c r="H229" s="250">
        <v>200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145</v>
      </c>
      <c r="AU229" s="256" t="s">
        <v>20</v>
      </c>
      <c r="AV229" s="15" t="s">
        <v>141</v>
      </c>
      <c r="AW229" s="15" t="s">
        <v>39</v>
      </c>
      <c r="AX229" s="15" t="s">
        <v>88</v>
      </c>
      <c r="AY229" s="256" t="s">
        <v>134</v>
      </c>
    </row>
    <row r="230" s="2" customFormat="1" ht="62.7" customHeight="1">
      <c r="A230" s="41"/>
      <c r="B230" s="42"/>
      <c r="C230" s="207" t="s">
        <v>331</v>
      </c>
      <c r="D230" s="207" t="s">
        <v>136</v>
      </c>
      <c r="E230" s="208" t="s">
        <v>332</v>
      </c>
      <c r="F230" s="209" t="s">
        <v>333</v>
      </c>
      <c r="G230" s="210" t="s">
        <v>274</v>
      </c>
      <c r="H230" s="211">
        <v>450.10000000000002</v>
      </c>
      <c r="I230" s="212"/>
      <c r="J230" s="211">
        <f>ROUND(I230*H230,2)</f>
        <v>0</v>
      </c>
      <c r="K230" s="209" t="s">
        <v>140</v>
      </c>
      <c r="L230" s="47"/>
      <c r="M230" s="213" t="s">
        <v>31</v>
      </c>
      <c r="N230" s="214" t="s">
        <v>51</v>
      </c>
      <c r="O230" s="87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7" t="s">
        <v>141</v>
      </c>
      <c r="AT230" s="217" t="s">
        <v>136</v>
      </c>
      <c r="AU230" s="217" t="s">
        <v>20</v>
      </c>
      <c r="AY230" s="19" t="s">
        <v>134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88</v>
      </c>
      <c r="BK230" s="218">
        <f>ROUND(I230*H230,2)</f>
        <v>0</v>
      </c>
      <c r="BL230" s="19" t="s">
        <v>141</v>
      </c>
      <c r="BM230" s="217" t="s">
        <v>334</v>
      </c>
    </row>
    <row r="231" s="2" customFormat="1">
      <c r="A231" s="41"/>
      <c r="B231" s="42"/>
      <c r="C231" s="43"/>
      <c r="D231" s="219" t="s">
        <v>143</v>
      </c>
      <c r="E231" s="43"/>
      <c r="F231" s="220" t="s">
        <v>335</v>
      </c>
      <c r="G231" s="43"/>
      <c r="H231" s="43"/>
      <c r="I231" s="221"/>
      <c r="J231" s="43"/>
      <c r="K231" s="43"/>
      <c r="L231" s="47"/>
      <c r="M231" s="222"/>
      <c r="N231" s="22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143</v>
      </c>
      <c r="AU231" s="19" t="s">
        <v>20</v>
      </c>
    </row>
    <row r="232" s="14" customFormat="1">
      <c r="A232" s="14"/>
      <c r="B232" s="236"/>
      <c r="C232" s="237"/>
      <c r="D232" s="226" t="s">
        <v>145</v>
      </c>
      <c r="E232" s="238" t="s">
        <v>31</v>
      </c>
      <c r="F232" s="239" t="s">
        <v>336</v>
      </c>
      <c r="G232" s="237"/>
      <c r="H232" s="238" t="s">
        <v>31</v>
      </c>
      <c r="I232" s="240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145</v>
      </c>
      <c r="AU232" s="245" t="s">
        <v>20</v>
      </c>
      <c r="AV232" s="14" t="s">
        <v>88</v>
      </c>
      <c r="AW232" s="14" t="s">
        <v>39</v>
      </c>
      <c r="AX232" s="14" t="s">
        <v>80</v>
      </c>
      <c r="AY232" s="245" t="s">
        <v>134</v>
      </c>
    </row>
    <row r="233" s="13" customFormat="1">
      <c r="A233" s="13"/>
      <c r="B233" s="224"/>
      <c r="C233" s="225"/>
      <c r="D233" s="226" t="s">
        <v>145</v>
      </c>
      <c r="E233" s="227" t="s">
        <v>31</v>
      </c>
      <c r="F233" s="228" t="s">
        <v>337</v>
      </c>
      <c r="G233" s="225"/>
      <c r="H233" s="229">
        <v>195.59999999999999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145</v>
      </c>
      <c r="AU233" s="235" t="s">
        <v>20</v>
      </c>
      <c r="AV233" s="13" t="s">
        <v>20</v>
      </c>
      <c r="AW233" s="13" t="s">
        <v>39</v>
      </c>
      <c r="AX233" s="13" t="s">
        <v>80</v>
      </c>
      <c r="AY233" s="235" t="s">
        <v>134</v>
      </c>
    </row>
    <row r="234" s="13" customFormat="1">
      <c r="A234" s="13"/>
      <c r="B234" s="224"/>
      <c r="C234" s="225"/>
      <c r="D234" s="226" t="s">
        <v>145</v>
      </c>
      <c r="E234" s="227" t="s">
        <v>31</v>
      </c>
      <c r="F234" s="228" t="s">
        <v>338</v>
      </c>
      <c r="G234" s="225"/>
      <c r="H234" s="229">
        <v>129.5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145</v>
      </c>
      <c r="AU234" s="235" t="s">
        <v>20</v>
      </c>
      <c r="AV234" s="13" t="s">
        <v>20</v>
      </c>
      <c r="AW234" s="13" t="s">
        <v>39</v>
      </c>
      <c r="AX234" s="13" t="s">
        <v>80</v>
      </c>
      <c r="AY234" s="235" t="s">
        <v>134</v>
      </c>
    </row>
    <row r="235" s="14" customFormat="1">
      <c r="A235" s="14"/>
      <c r="B235" s="236"/>
      <c r="C235" s="237"/>
      <c r="D235" s="226" t="s">
        <v>145</v>
      </c>
      <c r="E235" s="238" t="s">
        <v>31</v>
      </c>
      <c r="F235" s="239" t="s">
        <v>339</v>
      </c>
      <c r="G235" s="237"/>
      <c r="H235" s="238" t="s">
        <v>31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145</v>
      </c>
      <c r="AU235" s="245" t="s">
        <v>20</v>
      </c>
      <c r="AV235" s="14" t="s">
        <v>88</v>
      </c>
      <c r="AW235" s="14" t="s">
        <v>39</v>
      </c>
      <c r="AX235" s="14" t="s">
        <v>80</v>
      </c>
      <c r="AY235" s="245" t="s">
        <v>134</v>
      </c>
    </row>
    <row r="236" s="14" customFormat="1">
      <c r="A236" s="14"/>
      <c r="B236" s="236"/>
      <c r="C236" s="237"/>
      <c r="D236" s="226" t="s">
        <v>145</v>
      </c>
      <c r="E236" s="238" t="s">
        <v>31</v>
      </c>
      <c r="F236" s="239" t="s">
        <v>340</v>
      </c>
      <c r="G236" s="237"/>
      <c r="H236" s="238" t="s">
        <v>31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145</v>
      </c>
      <c r="AU236" s="245" t="s">
        <v>20</v>
      </c>
      <c r="AV236" s="14" t="s">
        <v>88</v>
      </c>
      <c r="AW236" s="14" t="s">
        <v>39</v>
      </c>
      <c r="AX236" s="14" t="s">
        <v>80</v>
      </c>
      <c r="AY236" s="245" t="s">
        <v>134</v>
      </c>
    </row>
    <row r="237" s="13" customFormat="1">
      <c r="A237" s="13"/>
      <c r="B237" s="224"/>
      <c r="C237" s="225"/>
      <c r="D237" s="226" t="s">
        <v>145</v>
      </c>
      <c r="E237" s="227" t="s">
        <v>31</v>
      </c>
      <c r="F237" s="228" t="s">
        <v>341</v>
      </c>
      <c r="G237" s="225"/>
      <c r="H237" s="229">
        <v>125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145</v>
      </c>
      <c r="AU237" s="235" t="s">
        <v>20</v>
      </c>
      <c r="AV237" s="13" t="s">
        <v>20</v>
      </c>
      <c r="AW237" s="13" t="s">
        <v>39</v>
      </c>
      <c r="AX237" s="13" t="s">
        <v>80</v>
      </c>
      <c r="AY237" s="235" t="s">
        <v>134</v>
      </c>
    </row>
    <row r="238" s="15" customFormat="1">
      <c r="A238" s="15"/>
      <c r="B238" s="246"/>
      <c r="C238" s="247"/>
      <c r="D238" s="226" t="s">
        <v>145</v>
      </c>
      <c r="E238" s="248" t="s">
        <v>31</v>
      </c>
      <c r="F238" s="249" t="s">
        <v>148</v>
      </c>
      <c r="G238" s="247"/>
      <c r="H238" s="250">
        <v>450.10000000000002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145</v>
      </c>
      <c r="AU238" s="256" t="s">
        <v>20</v>
      </c>
      <c r="AV238" s="15" t="s">
        <v>141</v>
      </c>
      <c r="AW238" s="15" t="s">
        <v>39</v>
      </c>
      <c r="AX238" s="15" t="s">
        <v>88</v>
      </c>
      <c r="AY238" s="256" t="s">
        <v>134</v>
      </c>
    </row>
    <row r="239" s="2" customFormat="1" ht="62.7" customHeight="1">
      <c r="A239" s="41"/>
      <c r="B239" s="42"/>
      <c r="C239" s="207" t="s">
        <v>342</v>
      </c>
      <c r="D239" s="207" t="s">
        <v>136</v>
      </c>
      <c r="E239" s="208" t="s">
        <v>332</v>
      </c>
      <c r="F239" s="209" t="s">
        <v>333</v>
      </c>
      <c r="G239" s="210" t="s">
        <v>274</v>
      </c>
      <c r="H239" s="211">
        <v>14.07</v>
      </c>
      <c r="I239" s="212"/>
      <c r="J239" s="211">
        <f>ROUND(I239*H239,2)</f>
        <v>0</v>
      </c>
      <c r="K239" s="209" t="s">
        <v>140</v>
      </c>
      <c r="L239" s="47"/>
      <c r="M239" s="213" t="s">
        <v>31</v>
      </c>
      <c r="N239" s="214" t="s">
        <v>51</v>
      </c>
      <c r="O239" s="87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7" t="s">
        <v>141</v>
      </c>
      <c r="AT239" s="217" t="s">
        <v>136</v>
      </c>
      <c r="AU239" s="217" t="s">
        <v>20</v>
      </c>
      <c r="AY239" s="19" t="s">
        <v>134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88</v>
      </c>
      <c r="BK239" s="218">
        <f>ROUND(I239*H239,2)</f>
        <v>0</v>
      </c>
      <c r="BL239" s="19" t="s">
        <v>141</v>
      </c>
      <c r="BM239" s="217" t="s">
        <v>343</v>
      </c>
    </row>
    <row r="240" s="2" customFormat="1">
      <c r="A240" s="41"/>
      <c r="B240" s="42"/>
      <c r="C240" s="43"/>
      <c r="D240" s="219" t="s">
        <v>143</v>
      </c>
      <c r="E240" s="43"/>
      <c r="F240" s="220" t="s">
        <v>335</v>
      </c>
      <c r="G240" s="43"/>
      <c r="H240" s="43"/>
      <c r="I240" s="221"/>
      <c r="J240" s="43"/>
      <c r="K240" s="43"/>
      <c r="L240" s="47"/>
      <c r="M240" s="222"/>
      <c r="N240" s="22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143</v>
      </c>
      <c r="AU240" s="19" t="s">
        <v>20</v>
      </c>
    </row>
    <row r="241" s="13" customFormat="1">
      <c r="A241" s="13"/>
      <c r="B241" s="224"/>
      <c r="C241" s="225"/>
      <c r="D241" s="226" t="s">
        <v>145</v>
      </c>
      <c r="E241" s="227" t="s">
        <v>31</v>
      </c>
      <c r="F241" s="228" t="s">
        <v>344</v>
      </c>
      <c r="G241" s="225"/>
      <c r="H241" s="229">
        <v>14.07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145</v>
      </c>
      <c r="AU241" s="235" t="s">
        <v>20</v>
      </c>
      <c r="AV241" s="13" t="s">
        <v>20</v>
      </c>
      <c r="AW241" s="13" t="s">
        <v>39</v>
      </c>
      <c r="AX241" s="13" t="s">
        <v>80</v>
      </c>
      <c r="AY241" s="235" t="s">
        <v>134</v>
      </c>
    </row>
    <row r="242" s="14" customFormat="1">
      <c r="A242" s="14"/>
      <c r="B242" s="236"/>
      <c r="C242" s="237"/>
      <c r="D242" s="226" t="s">
        <v>145</v>
      </c>
      <c r="E242" s="238" t="s">
        <v>31</v>
      </c>
      <c r="F242" s="239" t="s">
        <v>345</v>
      </c>
      <c r="G242" s="237"/>
      <c r="H242" s="238" t="s">
        <v>31</v>
      </c>
      <c r="I242" s="240"/>
      <c r="J242" s="237"/>
      <c r="K242" s="237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145</v>
      </c>
      <c r="AU242" s="245" t="s">
        <v>20</v>
      </c>
      <c r="AV242" s="14" t="s">
        <v>88</v>
      </c>
      <c r="AW242" s="14" t="s">
        <v>39</v>
      </c>
      <c r="AX242" s="14" t="s">
        <v>80</v>
      </c>
      <c r="AY242" s="245" t="s">
        <v>134</v>
      </c>
    </row>
    <row r="243" s="15" customFormat="1">
      <c r="A243" s="15"/>
      <c r="B243" s="246"/>
      <c r="C243" s="247"/>
      <c r="D243" s="226" t="s">
        <v>145</v>
      </c>
      <c r="E243" s="248" t="s">
        <v>31</v>
      </c>
      <c r="F243" s="249" t="s">
        <v>148</v>
      </c>
      <c r="G243" s="247"/>
      <c r="H243" s="250">
        <v>14.07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145</v>
      </c>
      <c r="AU243" s="256" t="s">
        <v>20</v>
      </c>
      <c r="AV243" s="15" t="s">
        <v>141</v>
      </c>
      <c r="AW243" s="15" t="s">
        <v>39</v>
      </c>
      <c r="AX243" s="15" t="s">
        <v>88</v>
      </c>
      <c r="AY243" s="256" t="s">
        <v>134</v>
      </c>
    </row>
    <row r="244" s="2" customFormat="1" ht="66.75" customHeight="1">
      <c r="A244" s="41"/>
      <c r="B244" s="42"/>
      <c r="C244" s="207" t="s">
        <v>346</v>
      </c>
      <c r="D244" s="207" t="s">
        <v>136</v>
      </c>
      <c r="E244" s="208" t="s">
        <v>347</v>
      </c>
      <c r="F244" s="209" t="s">
        <v>348</v>
      </c>
      <c r="G244" s="210" t="s">
        <v>274</v>
      </c>
      <c r="H244" s="211">
        <v>2250.5</v>
      </c>
      <c r="I244" s="212"/>
      <c r="J244" s="211">
        <f>ROUND(I244*H244,2)</f>
        <v>0</v>
      </c>
      <c r="K244" s="209" t="s">
        <v>140</v>
      </c>
      <c r="L244" s="47"/>
      <c r="M244" s="213" t="s">
        <v>31</v>
      </c>
      <c r="N244" s="214" t="s">
        <v>51</v>
      </c>
      <c r="O244" s="87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7" t="s">
        <v>141</v>
      </c>
      <c r="AT244" s="217" t="s">
        <v>136</v>
      </c>
      <c r="AU244" s="217" t="s">
        <v>20</v>
      </c>
      <c r="AY244" s="19" t="s">
        <v>134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88</v>
      </c>
      <c r="BK244" s="218">
        <f>ROUND(I244*H244,2)</f>
        <v>0</v>
      </c>
      <c r="BL244" s="19" t="s">
        <v>141</v>
      </c>
      <c r="BM244" s="217" t="s">
        <v>349</v>
      </c>
    </row>
    <row r="245" s="2" customFormat="1">
      <c r="A245" s="41"/>
      <c r="B245" s="42"/>
      <c r="C245" s="43"/>
      <c r="D245" s="219" t="s">
        <v>143</v>
      </c>
      <c r="E245" s="43"/>
      <c r="F245" s="220" t="s">
        <v>350</v>
      </c>
      <c r="G245" s="43"/>
      <c r="H245" s="43"/>
      <c r="I245" s="221"/>
      <c r="J245" s="43"/>
      <c r="K245" s="43"/>
      <c r="L245" s="47"/>
      <c r="M245" s="222"/>
      <c r="N245" s="22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143</v>
      </c>
      <c r="AU245" s="19" t="s">
        <v>20</v>
      </c>
    </row>
    <row r="246" s="13" customFormat="1">
      <c r="A246" s="13"/>
      <c r="B246" s="224"/>
      <c r="C246" s="225"/>
      <c r="D246" s="226" t="s">
        <v>145</v>
      </c>
      <c r="E246" s="227" t="s">
        <v>31</v>
      </c>
      <c r="F246" s="228" t="s">
        <v>351</v>
      </c>
      <c r="G246" s="225"/>
      <c r="H246" s="229">
        <v>2250.5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145</v>
      </c>
      <c r="AU246" s="235" t="s">
        <v>20</v>
      </c>
      <c r="AV246" s="13" t="s">
        <v>20</v>
      </c>
      <c r="AW246" s="13" t="s">
        <v>39</v>
      </c>
      <c r="AX246" s="13" t="s">
        <v>80</v>
      </c>
      <c r="AY246" s="235" t="s">
        <v>134</v>
      </c>
    </row>
    <row r="247" s="15" customFormat="1">
      <c r="A247" s="15"/>
      <c r="B247" s="246"/>
      <c r="C247" s="247"/>
      <c r="D247" s="226" t="s">
        <v>145</v>
      </c>
      <c r="E247" s="248" t="s">
        <v>31</v>
      </c>
      <c r="F247" s="249" t="s">
        <v>148</v>
      </c>
      <c r="G247" s="247"/>
      <c r="H247" s="250">
        <v>2250.5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145</v>
      </c>
      <c r="AU247" s="256" t="s">
        <v>20</v>
      </c>
      <c r="AV247" s="15" t="s">
        <v>141</v>
      </c>
      <c r="AW247" s="15" t="s">
        <v>39</v>
      </c>
      <c r="AX247" s="15" t="s">
        <v>88</v>
      </c>
      <c r="AY247" s="256" t="s">
        <v>134</v>
      </c>
    </row>
    <row r="248" s="2" customFormat="1" ht="66.75" customHeight="1">
      <c r="A248" s="41"/>
      <c r="B248" s="42"/>
      <c r="C248" s="207" t="s">
        <v>153</v>
      </c>
      <c r="D248" s="207" t="s">
        <v>136</v>
      </c>
      <c r="E248" s="208" t="s">
        <v>347</v>
      </c>
      <c r="F248" s="209" t="s">
        <v>348</v>
      </c>
      <c r="G248" s="210" t="s">
        <v>274</v>
      </c>
      <c r="H248" s="211">
        <v>70.349999999999994</v>
      </c>
      <c r="I248" s="212"/>
      <c r="J248" s="211">
        <f>ROUND(I248*H248,2)</f>
        <v>0</v>
      </c>
      <c r="K248" s="209" t="s">
        <v>140</v>
      </c>
      <c r="L248" s="47"/>
      <c r="M248" s="213" t="s">
        <v>31</v>
      </c>
      <c r="N248" s="214" t="s">
        <v>51</v>
      </c>
      <c r="O248" s="87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7" t="s">
        <v>141</v>
      </c>
      <c r="AT248" s="217" t="s">
        <v>136</v>
      </c>
      <c r="AU248" s="217" t="s">
        <v>20</v>
      </c>
      <c r="AY248" s="19" t="s">
        <v>134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88</v>
      </c>
      <c r="BK248" s="218">
        <f>ROUND(I248*H248,2)</f>
        <v>0</v>
      </c>
      <c r="BL248" s="19" t="s">
        <v>141</v>
      </c>
      <c r="BM248" s="217" t="s">
        <v>352</v>
      </c>
    </row>
    <row r="249" s="2" customFormat="1">
      <c r="A249" s="41"/>
      <c r="B249" s="42"/>
      <c r="C249" s="43"/>
      <c r="D249" s="219" t="s">
        <v>143</v>
      </c>
      <c r="E249" s="43"/>
      <c r="F249" s="220" t="s">
        <v>350</v>
      </c>
      <c r="G249" s="43"/>
      <c r="H249" s="43"/>
      <c r="I249" s="221"/>
      <c r="J249" s="43"/>
      <c r="K249" s="43"/>
      <c r="L249" s="47"/>
      <c r="M249" s="222"/>
      <c r="N249" s="22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143</v>
      </c>
      <c r="AU249" s="19" t="s">
        <v>20</v>
      </c>
    </row>
    <row r="250" s="13" customFormat="1">
      <c r="A250" s="13"/>
      <c r="B250" s="224"/>
      <c r="C250" s="225"/>
      <c r="D250" s="226" t="s">
        <v>145</v>
      </c>
      <c r="E250" s="227" t="s">
        <v>31</v>
      </c>
      <c r="F250" s="228" t="s">
        <v>353</v>
      </c>
      <c r="G250" s="225"/>
      <c r="H250" s="229">
        <v>70.349999999999994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145</v>
      </c>
      <c r="AU250" s="235" t="s">
        <v>20</v>
      </c>
      <c r="AV250" s="13" t="s">
        <v>20</v>
      </c>
      <c r="AW250" s="13" t="s">
        <v>39</v>
      </c>
      <c r="AX250" s="13" t="s">
        <v>80</v>
      </c>
      <c r="AY250" s="235" t="s">
        <v>134</v>
      </c>
    </row>
    <row r="251" s="15" customFormat="1">
      <c r="A251" s="15"/>
      <c r="B251" s="246"/>
      <c r="C251" s="247"/>
      <c r="D251" s="226" t="s">
        <v>145</v>
      </c>
      <c r="E251" s="248" t="s">
        <v>31</v>
      </c>
      <c r="F251" s="249" t="s">
        <v>148</v>
      </c>
      <c r="G251" s="247"/>
      <c r="H251" s="250">
        <v>70.349999999999994</v>
      </c>
      <c r="I251" s="251"/>
      <c r="J251" s="247"/>
      <c r="K251" s="247"/>
      <c r="L251" s="252"/>
      <c r="M251" s="253"/>
      <c r="N251" s="254"/>
      <c r="O251" s="254"/>
      <c r="P251" s="254"/>
      <c r="Q251" s="254"/>
      <c r="R251" s="254"/>
      <c r="S251" s="254"/>
      <c r="T251" s="25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6" t="s">
        <v>145</v>
      </c>
      <c r="AU251" s="256" t="s">
        <v>20</v>
      </c>
      <c r="AV251" s="15" t="s">
        <v>141</v>
      </c>
      <c r="AW251" s="15" t="s">
        <v>39</v>
      </c>
      <c r="AX251" s="15" t="s">
        <v>88</v>
      </c>
      <c r="AY251" s="256" t="s">
        <v>134</v>
      </c>
    </row>
    <row r="252" s="2" customFormat="1" ht="44.25" customHeight="1">
      <c r="A252" s="41"/>
      <c r="B252" s="42"/>
      <c r="C252" s="207" t="s">
        <v>354</v>
      </c>
      <c r="D252" s="207" t="s">
        <v>136</v>
      </c>
      <c r="E252" s="208" t="s">
        <v>355</v>
      </c>
      <c r="F252" s="209" t="s">
        <v>356</v>
      </c>
      <c r="G252" s="210" t="s">
        <v>357</v>
      </c>
      <c r="H252" s="211">
        <v>855.19000000000005</v>
      </c>
      <c r="I252" s="212"/>
      <c r="J252" s="211">
        <f>ROUND(I252*H252,2)</f>
        <v>0</v>
      </c>
      <c r="K252" s="209" t="s">
        <v>140</v>
      </c>
      <c r="L252" s="47"/>
      <c r="M252" s="213" t="s">
        <v>31</v>
      </c>
      <c r="N252" s="214" t="s">
        <v>51</v>
      </c>
      <c r="O252" s="87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7" t="s">
        <v>141</v>
      </c>
      <c r="AT252" s="217" t="s">
        <v>136</v>
      </c>
      <c r="AU252" s="217" t="s">
        <v>20</v>
      </c>
      <c r="AY252" s="19" t="s">
        <v>134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88</v>
      </c>
      <c r="BK252" s="218">
        <f>ROUND(I252*H252,2)</f>
        <v>0</v>
      </c>
      <c r="BL252" s="19" t="s">
        <v>141</v>
      </c>
      <c r="BM252" s="217" t="s">
        <v>358</v>
      </c>
    </row>
    <row r="253" s="2" customFormat="1">
      <c r="A253" s="41"/>
      <c r="B253" s="42"/>
      <c r="C253" s="43"/>
      <c r="D253" s="219" t="s">
        <v>143</v>
      </c>
      <c r="E253" s="43"/>
      <c r="F253" s="220" t="s">
        <v>359</v>
      </c>
      <c r="G253" s="43"/>
      <c r="H253" s="43"/>
      <c r="I253" s="221"/>
      <c r="J253" s="43"/>
      <c r="K253" s="43"/>
      <c r="L253" s="47"/>
      <c r="M253" s="222"/>
      <c r="N253" s="22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143</v>
      </c>
      <c r="AU253" s="19" t="s">
        <v>20</v>
      </c>
    </row>
    <row r="254" s="13" customFormat="1">
      <c r="A254" s="13"/>
      <c r="B254" s="224"/>
      <c r="C254" s="225"/>
      <c r="D254" s="226" t="s">
        <v>145</v>
      </c>
      <c r="E254" s="227" t="s">
        <v>31</v>
      </c>
      <c r="F254" s="228" t="s">
        <v>360</v>
      </c>
      <c r="G254" s="225"/>
      <c r="H254" s="229">
        <v>855.19000000000005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145</v>
      </c>
      <c r="AU254" s="235" t="s">
        <v>20</v>
      </c>
      <c r="AV254" s="13" t="s">
        <v>20</v>
      </c>
      <c r="AW254" s="13" t="s">
        <v>39</v>
      </c>
      <c r="AX254" s="13" t="s">
        <v>80</v>
      </c>
      <c r="AY254" s="235" t="s">
        <v>134</v>
      </c>
    </row>
    <row r="255" s="15" customFormat="1">
      <c r="A255" s="15"/>
      <c r="B255" s="246"/>
      <c r="C255" s="247"/>
      <c r="D255" s="226" t="s">
        <v>145</v>
      </c>
      <c r="E255" s="248" t="s">
        <v>31</v>
      </c>
      <c r="F255" s="249" t="s">
        <v>148</v>
      </c>
      <c r="G255" s="247"/>
      <c r="H255" s="250">
        <v>855.19000000000005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145</v>
      </c>
      <c r="AU255" s="256" t="s">
        <v>20</v>
      </c>
      <c r="AV255" s="15" t="s">
        <v>141</v>
      </c>
      <c r="AW255" s="15" t="s">
        <v>39</v>
      </c>
      <c r="AX255" s="15" t="s">
        <v>88</v>
      </c>
      <c r="AY255" s="256" t="s">
        <v>134</v>
      </c>
    </row>
    <row r="256" s="2" customFormat="1" ht="44.25" customHeight="1">
      <c r="A256" s="41"/>
      <c r="B256" s="42"/>
      <c r="C256" s="207" t="s">
        <v>361</v>
      </c>
      <c r="D256" s="207" t="s">
        <v>136</v>
      </c>
      <c r="E256" s="208" t="s">
        <v>355</v>
      </c>
      <c r="F256" s="209" t="s">
        <v>356</v>
      </c>
      <c r="G256" s="210" t="s">
        <v>357</v>
      </c>
      <c r="H256" s="211">
        <v>26.73</v>
      </c>
      <c r="I256" s="212"/>
      <c r="J256" s="211">
        <f>ROUND(I256*H256,2)</f>
        <v>0</v>
      </c>
      <c r="K256" s="209" t="s">
        <v>140</v>
      </c>
      <c r="L256" s="47"/>
      <c r="M256" s="213" t="s">
        <v>31</v>
      </c>
      <c r="N256" s="214" t="s">
        <v>51</v>
      </c>
      <c r="O256" s="87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7" t="s">
        <v>141</v>
      </c>
      <c r="AT256" s="217" t="s">
        <v>136</v>
      </c>
      <c r="AU256" s="217" t="s">
        <v>20</v>
      </c>
      <c r="AY256" s="19" t="s">
        <v>134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88</v>
      </c>
      <c r="BK256" s="218">
        <f>ROUND(I256*H256,2)</f>
        <v>0</v>
      </c>
      <c r="BL256" s="19" t="s">
        <v>141</v>
      </c>
      <c r="BM256" s="217" t="s">
        <v>362</v>
      </c>
    </row>
    <row r="257" s="2" customFormat="1">
      <c r="A257" s="41"/>
      <c r="B257" s="42"/>
      <c r="C257" s="43"/>
      <c r="D257" s="219" t="s">
        <v>143</v>
      </c>
      <c r="E257" s="43"/>
      <c r="F257" s="220" t="s">
        <v>359</v>
      </c>
      <c r="G257" s="43"/>
      <c r="H257" s="43"/>
      <c r="I257" s="221"/>
      <c r="J257" s="43"/>
      <c r="K257" s="43"/>
      <c r="L257" s="47"/>
      <c r="M257" s="222"/>
      <c r="N257" s="22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9" t="s">
        <v>143</v>
      </c>
      <c r="AU257" s="19" t="s">
        <v>20</v>
      </c>
    </row>
    <row r="258" s="13" customFormat="1">
      <c r="A258" s="13"/>
      <c r="B258" s="224"/>
      <c r="C258" s="225"/>
      <c r="D258" s="226" t="s">
        <v>145</v>
      </c>
      <c r="E258" s="227" t="s">
        <v>31</v>
      </c>
      <c r="F258" s="228" t="s">
        <v>363</v>
      </c>
      <c r="G258" s="225"/>
      <c r="H258" s="229">
        <v>26.73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145</v>
      </c>
      <c r="AU258" s="235" t="s">
        <v>20</v>
      </c>
      <c r="AV258" s="13" t="s">
        <v>20</v>
      </c>
      <c r="AW258" s="13" t="s">
        <v>39</v>
      </c>
      <c r="AX258" s="13" t="s">
        <v>80</v>
      </c>
      <c r="AY258" s="235" t="s">
        <v>134</v>
      </c>
    </row>
    <row r="259" s="14" customFormat="1">
      <c r="A259" s="14"/>
      <c r="B259" s="236"/>
      <c r="C259" s="237"/>
      <c r="D259" s="226" t="s">
        <v>145</v>
      </c>
      <c r="E259" s="238" t="s">
        <v>31</v>
      </c>
      <c r="F259" s="239" t="s">
        <v>345</v>
      </c>
      <c r="G259" s="237"/>
      <c r="H259" s="238" t="s">
        <v>31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145</v>
      </c>
      <c r="AU259" s="245" t="s">
        <v>20</v>
      </c>
      <c r="AV259" s="14" t="s">
        <v>88</v>
      </c>
      <c r="AW259" s="14" t="s">
        <v>39</v>
      </c>
      <c r="AX259" s="14" t="s">
        <v>80</v>
      </c>
      <c r="AY259" s="245" t="s">
        <v>134</v>
      </c>
    </row>
    <row r="260" s="15" customFormat="1">
      <c r="A260" s="15"/>
      <c r="B260" s="246"/>
      <c r="C260" s="247"/>
      <c r="D260" s="226" t="s">
        <v>145</v>
      </c>
      <c r="E260" s="248" t="s">
        <v>31</v>
      </c>
      <c r="F260" s="249" t="s">
        <v>148</v>
      </c>
      <c r="G260" s="247"/>
      <c r="H260" s="250">
        <v>26.73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145</v>
      </c>
      <c r="AU260" s="256" t="s">
        <v>20</v>
      </c>
      <c r="AV260" s="15" t="s">
        <v>141</v>
      </c>
      <c r="AW260" s="15" t="s">
        <v>39</v>
      </c>
      <c r="AX260" s="15" t="s">
        <v>88</v>
      </c>
      <c r="AY260" s="256" t="s">
        <v>134</v>
      </c>
    </row>
    <row r="261" s="2" customFormat="1" ht="37.8" customHeight="1">
      <c r="A261" s="41"/>
      <c r="B261" s="42"/>
      <c r="C261" s="207" t="s">
        <v>364</v>
      </c>
      <c r="D261" s="207" t="s">
        <v>136</v>
      </c>
      <c r="E261" s="208" t="s">
        <v>365</v>
      </c>
      <c r="F261" s="209" t="s">
        <v>366</v>
      </c>
      <c r="G261" s="210" t="s">
        <v>274</v>
      </c>
      <c r="H261" s="211">
        <v>450.10000000000002</v>
      </c>
      <c r="I261" s="212"/>
      <c r="J261" s="211">
        <f>ROUND(I261*H261,2)</f>
        <v>0</v>
      </c>
      <c r="K261" s="209" t="s">
        <v>140</v>
      </c>
      <c r="L261" s="47"/>
      <c r="M261" s="213" t="s">
        <v>31</v>
      </c>
      <c r="N261" s="214" t="s">
        <v>51</v>
      </c>
      <c r="O261" s="87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7" t="s">
        <v>141</v>
      </c>
      <c r="AT261" s="217" t="s">
        <v>136</v>
      </c>
      <c r="AU261" s="217" t="s">
        <v>20</v>
      </c>
      <c r="AY261" s="19" t="s">
        <v>134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88</v>
      </c>
      <c r="BK261" s="218">
        <f>ROUND(I261*H261,2)</f>
        <v>0</v>
      </c>
      <c r="BL261" s="19" t="s">
        <v>141</v>
      </c>
      <c r="BM261" s="217" t="s">
        <v>367</v>
      </c>
    </row>
    <row r="262" s="2" customFormat="1">
      <c r="A262" s="41"/>
      <c r="B262" s="42"/>
      <c r="C262" s="43"/>
      <c r="D262" s="219" t="s">
        <v>143</v>
      </c>
      <c r="E262" s="43"/>
      <c r="F262" s="220" t="s">
        <v>368</v>
      </c>
      <c r="G262" s="43"/>
      <c r="H262" s="43"/>
      <c r="I262" s="221"/>
      <c r="J262" s="43"/>
      <c r="K262" s="43"/>
      <c r="L262" s="47"/>
      <c r="M262" s="222"/>
      <c r="N262" s="22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9" t="s">
        <v>143</v>
      </c>
      <c r="AU262" s="19" t="s">
        <v>20</v>
      </c>
    </row>
    <row r="263" s="13" customFormat="1">
      <c r="A263" s="13"/>
      <c r="B263" s="224"/>
      <c r="C263" s="225"/>
      <c r="D263" s="226" t="s">
        <v>145</v>
      </c>
      <c r="E263" s="227" t="s">
        <v>31</v>
      </c>
      <c r="F263" s="228" t="s">
        <v>369</v>
      </c>
      <c r="G263" s="225"/>
      <c r="H263" s="229">
        <v>450.10000000000002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145</v>
      </c>
      <c r="AU263" s="235" t="s">
        <v>20</v>
      </c>
      <c r="AV263" s="13" t="s">
        <v>20</v>
      </c>
      <c r="AW263" s="13" t="s">
        <v>39</v>
      </c>
      <c r="AX263" s="13" t="s">
        <v>80</v>
      </c>
      <c r="AY263" s="235" t="s">
        <v>134</v>
      </c>
    </row>
    <row r="264" s="15" customFormat="1">
      <c r="A264" s="15"/>
      <c r="B264" s="246"/>
      <c r="C264" s="247"/>
      <c r="D264" s="226" t="s">
        <v>145</v>
      </c>
      <c r="E264" s="248" t="s">
        <v>31</v>
      </c>
      <c r="F264" s="249" t="s">
        <v>148</v>
      </c>
      <c r="G264" s="247"/>
      <c r="H264" s="250">
        <v>450.10000000000002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145</v>
      </c>
      <c r="AU264" s="256" t="s">
        <v>20</v>
      </c>
      <c r="AV264" s="15" t="s">
        <v>141</v>
      </c>
      <c r="AW264" s="15" t="s">
        <v>39</v>
      </c>
      <c r="AX264" s="15" t="s">
        <v>88</v>
      </c>
      <c r="AY264" s="256" t="s">
        <v>134</v>
      </c>
    </row>
    <row r="265" s="2" customFormat="1" ht="37.8" customHeight="1">
      <c r="A265" s="41"/>
      <c r="B265" s="42"/>
      <c r="C265" s="207" t="s">
        <v>253</v>
      </c>
      <c r="D265" s="207" t="s">
        <v>136</v>
      </c>
      <c r="E265" s="208" t="s">
        <v>365</v>
      </c>
      <c r="F265" s="209" t="s">
        <v>366</v>
      </c>
      <c r="G265" s="210" t="s">
        <v>274</v>
      </c>
      <c r="H265" s="211">
        <v>14.07</v>
      </c>
      <c r="I265" s="212"/>
      <c r="J265" s="211">
        <f>ROUND(I265*H265,2)</f>
        <v>0</v>
      </c>
      <c r="K265" s="209" t="s">
        <v>140</v>
      </c>
      <c r="L265" s="47"/>
      <c r="M265" s="213" t="s">
        <v>31</v>
      </c>
      <c r="N265" s="214" t="s">
        <v>51</v>
      </c>
      <c r="O265" s="87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7" t="s">
        <v>141</v>
      </c>
      <c r="AT265" s="217" t="s">
        <v>136</v>
      </c>
      <c r="AU265" s="217" t="s">
        <v>20</v>
      </c>
      <c r="AY265" s="19" t="s">
        <v>134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88</v>
      </c>
      <c r="BK265" s="218">
        <f>ROUND(I265*H265,2)</f>
        <v>0</v>
      </c>
      <c r="BL265" s="19" t="s">
        <v>141</v>
      </c>
      <c r="BM265" s="217" t="s">
        <v>370</v>
      </c>
    </row>
    <row r="266" s="2" customFormat="1">
      <c r="A266" s="41"/>
      <c r="B266" s="42"/>
      <c r="C266" s="43"/>
      <c r="D266" s="219" t="s">
        <v>143</v>
      </c>
      <c r="E266" s="43"/>
      <c r="F266" s="220" t="s">
        <v>368</v>
      </c>
      <c r="G266" s="43"/>
      <c r="H266" s="43"/>
      <c r="I266" s="221"/>
      <c r="J266" s="43"/>
      <c r="K266" s="43"/>
      <c r="L266" s="47"/>
      <c r="M266" s="222"/>
      <c r="N266" s="22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9" t="s">
        <v>143</v>
      </c>
      <c r="AU266" s="19" t="s">
        <v>20</v>
      </c>
    </row>
    <row r="267" s="13" customFormat="1">
      <c r="A267" s="13"/>
      <c r="B267" s="224"/>
      <c r="C267" s="225"/>
      <c r="D267" s="226" t="s">
        <v>145</v>
      </c>
      <c r="E267" s="227" t="s">
        <v>31</v>
      </c>
      <c r="F267" s="228" t="s">
        <v>371</v>
      </c>
      <c r="G267" s="225"/>
      <c r="H267" s="229">
        <v>14.07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145</v>
      </c>
      <c r="AU267" s="235" t="s">
        <v>20</v>
      </c>
      <c r="AV267" s="13" t="s">
        <v>20</v>
      </c>
      <c r="AW267" s="13" t="s">
        <v>39</v>
      </c>
      <c r="AX267" s="13" t="s">
        <v>80</v>
      </c>
      <c r="AY267" s="235" t="s">
        <v>134</v>
      </c>
    </row>
    <row r="268" s="14" customFormat="1">
      <c r="A268" s="14"/>
      <c r="B268" s="236"/>
      <c r="C268" s="237"/>
      <c r="D268" s="226" t="s">
        <v>145</v>
      </c>
      <c r="E268" s="238" t="s">
        <v>31</v>
      </c>
      <c r="F268" s="239" t="s">
        <v>345</v>
      </c>
      <c r="G268" s="237"/>
      <c r="H268" s="238" t="s">
        <v>31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145</v>
      </c>
      <c r="AU268" s="245" t="s">
        <v>20</v>
      </c>
      <c r="AV268" s="14" t="s">
        <v>88</v>
      </c>
      <c r="AW268" s="14" t="s">
        <v>39</v>
      </c>
      <c r="AX268" s="14" t="s">
        <v>80</v>
      </c>
      <c r="AY268" s="245" t="s">
        <v>134</v>
      </c>
    </row>
    <row r="269" s="15" customFormat="1">
      <c r="A269" s="15"/>
      <c r="B269" s="246"/>
      <c r="C269" s="247"/>
      <c r="D269" s="226" t="s">
        <v>145</v>
      </c>
      <c r="E269" s="248" t="s">
        <v>31</v>
      </c>
      <c r="F269" s="249" t="s">
        <v>148</v>
      </c>
      <c r="G269" s="247"/>
      <c r="H269" s="250">
        <v>14.07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145</v>
      </c>
      <c r="AU269" s="256" t="s">
        <v>20</v>
      </c>
      <c r="AV269" s="15" t="s">
        <v>141</v>
      </c>
      <c r="AW269" s="15" t="s">
        <v>39</v>
      </c>
      <c r="AX269" s="15" t="s">
        <v>88</v>
      </c>
      <c r="AY269" s="256" t="s">
        <v>134</v>
      </c>
    </row>
    <row r="270" s="2" customFormat="1" ht="44.25" customHeight="1">
      <c r="A270" s="41"/>
      <c r="B270" s="42"/>
      <c r="C270" s="207" t="s">
        <v>372</v>
      </c>
      <c r="D270" s="207" t="s">
        <v>136</v>
      </c>
      <c r="E270" s="208" t="s">
        <v>373</v>
      </c>
      <c r="F270" s="209" t="s">
        <v>374</v>
      </c>
      <c r="G270" s="210" t="s">
        <v>274</v>
      </c>
      <c r="H270" s="211">
        <v>62</v>
      </c>
      <c r="I270" s="212"/>
      <c r="J270" s="211">
        <f>ROUND(I270*H270,2)</f>
        <v>0</v>
      </c>
      <c r="K270" s="209" t="s">
        <v>140</v>
      </c>
      <c r="L270" s="47"/>
      <c r="M270" s="213" t="s">
        <v>31</v>
      </c>
      <c r="N270" s="214" t="s">
        <v>51</v>
      </c>
      <c r="O270" s="87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7" t="s">
        <v>141</v>
      </c>
      <c r="AT270" s="217" t="s">
        <v>136</v>
      </c>
      <c r="AU270" s="217" t="s">
        <v>20</v>
      </c>
      <c r="AY270" s="19" t="s">
        <v>134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88</v>
      </c>
      <c r="BK270" s="218">
        <f>ROUND(I270*H270,2)</f>
        <v>0</v>
      </c>
      <c r="BL270" s="19" t="s">
        <v>141</v>
      </c>
      <c r="BM270" s="217" t="s">
        <v>375</v>
      </c>
    </row>
    <row r="271" s="2" customFormat="1">
      <c r="A271" s="41"/>
      <c r="B271" s="42"/>
      <c r="C271" s="43"/>
      <c r="D271" s="219" t="s">
        <v>143</v>
      </c>
      <c r="E271" s="43"/>
      <c r="F271" s="220" t="s">
        <v>376</v>
      </c>
      <c r="G271" s="43"/>
      <c r="H271" s="43"/>
      <c r="I271" s="221"/>
      <c r="J271" s="43"/>
      <c r="K271" s="43"/>
      <c r="L271" s="47"/>
      <c r="M271" s="222"/>
      <c r="N271" s="22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143</v>
      </c>
      <c r="AU271" s="19" t="s">
        <v>20</v>
      </c>
    </row>
    <row r="272" s="14" customFormat="1">
      <c r="A272" s="14"/>
      <c r="B272" s="236"/>
      <c r="C272" s="237"/>
      <c r="D272" s="226" t="s">
        <v>145</v>
      </c>
      <c r="E272" s="238" t="s">
        <v>31</v>
      </c>
      <c r="F272" s="239" t="s">
        <v>377</v>
      </c>
      <c r="G272" s="237"/>
      <c r="H272" s="238" t="s">
        <v>31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145</v>
      </c>
      <c r="AU272" s="245" t="s">
        <v>20</v>
      </c>
      <c r="AV272" s="14" t="s">
        <v>88</v>
      </c>
      <c r="AW272" s="14" t="s">
        <v>39</v>
      </c>
      <c r="AX272" s="14" t="s">
        <v>80</v>
      </c>
      <c r="AY272" s="245" t="s">
        <v>134</v>
      </c>
    </row>
    <row r="273" s="13" customFormat="1">
      <c r="A273" s="13"/>
      <c r="B273" s="224"/>
      <c r="C273" s="225"/>
      <c r="D273" s="226" t="s">
        <v>145</v>
      </c>
      <c r="E273" s="227" t="s">
        <v>31</v>
      </c>
      <c r="F273" s="228" t="s">
        <v>378</v>
      </c>
      <c r="G273" s="225"/>
      <c r="H273" s="229">
        <v>62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145</v>
      </c>
      <c r="AU273" s="235" t="s">
        <v>20</v>
      </c>
      <c r="AV273" s="13" t="s">
        <v>20</v>
      </c>
      <c r="AW273" s="13" t="s">
        <v>39</v>
      </c>
      <c r="AX273" s="13" t="s">
        <v>80</v>
      </c>
      <c r="AY273" s="235" t="s">
        <v>134</v>
      </c>
    </row>
    <row r="274" s="14" customFormat="1">
      <c r="A274" s="14"/>
      <c r="B274" s="236"/>
      <c r="C274" s="237"/>
      <c r="D274" s="226" t="s">
        <v>145</v>
      </c>
      <c r="E274" s="238" t="s">
        <v>31</v>
      </c>
      <c r="F274" s="239" t="s">
        <v>147</v>
      </c>
      <c r="G274" s="237"/>
      <c r="H274" s="238" t="s">
        <v>31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145</v>
      </c>
      <c r="AU274" s="245" t="s">
        <v>20</v>
      </c>
      <c r="AV274" s="14" t="s">
        <v>88</v>
      </c>
      <c r="AW274" s="14" t="s">
        <v>39</v>
      </c>
      <c r="AX274" s="14" t="s">
        <v>80</v>
      </c>
      <c r="AY274" s="245" t="s">
        <v>134</v>
      </c>
    </row>
    <row r="275" s="15" customFormat="1">
      <c r="A275" s="15"/>
      <c r="B275" s="246"/>
      <c r="C275" s="247"/>
      <c r="D275" s="226" t="s">
        <v>145</v>
      </c>
      <c r="E275" s="248" t="s">
        <v>31</v>
      </c>
      <c r="F275" s="249" t="s">
        <v>148</v>
      </c>
      <c r="G275" s="247"/>
      <c r="H275" s="250">
        <v>62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145</v>
      </c>
      <c r="AU275" s="256" t="s">
        <v>20</v>
      </c>
      <c r="AV275" s="15" t="s">
        <v>141</v>
      </c>
      <c r="AW275" s="15" t="s">
        <v>39</v>
      </c>
      <c r="AX275" s="15" t="s">
        <v>88</v>
      </c>
      <c r="AY275" s="256" t="s">
        <v>134</v>
      </c>
    </row>
    <row r="276" s="2" customFormat="1" ht="16.5" customHeight="1">
      <c r="A276" s="41"/>
      <c r="B276" s="42"/>
      <c r="C276" s="257" t="s">
        <v>379</v>
      </c>
      <c r="D276" s="257" t="s">
        <v>380</v>
      </c>
      <c r="E276" s="258" t="s">
        <v>381</v>
      </c>
      <c r="F276" s="259" t="s">
        <v>382</v>
      </c>
      <c r="G276" s="260" t="s">
        <v>357</v>
      </c>
      <c r="H276" s="261">
        <v>124</v>
      </c>
      <c r="I276" s="262"/>
      <c r="J276" s="261">
        <f>ROUND(I276*H276,2)</f>
        <v>0</v>
      </c>
      <c r="K276" s="259" t="s">
        <v>140</v>
      </c>
      <c r="L276" s="263"/>
      <c r="M276" s="264" t="s">
        <v>31</v>
      </c>
      <c r="N276" s="265" t="s">
        <v>51</v>
      </c>
      <c r="O276" s="87"/>
      <c r="P276" s="215">
        <f>O276*H276</f>
        <v>0</v>
      </c>
      <c r="Q276" s="215">
        <v>1</v>
      </c>
      <c r="R276" s="215">
        <f>Q276*H276</f>
        <v>124</v>
      </c>
      <c r="S276" s="215">
        <v>0</v>
      </c>
      <c r="T276" s="21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7" t="s">
        <v>217</v>
      </c>
      <c r="AT276" s="217" t="s">
        <v>380</v>
      </c>
      <c r="AU276" s="217" t="s">
        <v>20</v>
      </c>
      <c r="AY276" s="19" t="s">
        <v>134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88</v>
      </c>
      <c r="BK276" s="218">
        <f>ROUND(I276*H276,2)</f>
        <v>0</v>
      </c>
      <c r="BL276" s="19" t="s">
        <v>141</v>
      </c>
      <c r="BM276" s="217" t="s">
        <v>383</v>
      </c>
    </row>
    <row r="277" s="13" customFormat="1">
      <c r="A277" s="13"/>
      <c r="B277" s="224"/>
      <c r="C277" s="225"/>
      <c r="D277" s="226" t="s">
        <v>145</v>
      </c>
      <c r="E277" s="225"/>
      <c r="F277" s="228" t="s">
        <v>384</v>
      </c>
      <c r="G277" s="225"/>
      <c r="H277" s="229">
        <v>124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145</v>
      </c>
      <c r="AU277" s="235" t="s">
        <v>20</v>
      </c>
      <c r="AV277" s="13" t="s">
        <v>20</v>
      </c>
      <c r="AW277" s="13" t="s">
        <v>4</v>
      </c>
      <c r="AX277" s="13" t="s">
        <v>88</v>
      </c>
      <c r="AY277" s="235" t="s">
        <v>134</v>
      </c>
    </row>
    <row r="278" s="2" customFormat="1" ht="37.8" customHeight="1">
      <c r="A278" s="41"/>
      <c r="B278" s="42"/>
      <c r="C278" s="207" t="s">
        <v>385</v>
      </c>
      <c r="D278" s="207" t="s">
        <v>136</v>
      </c>
      <c r="E278" s="208" t="s">
        <v>386</v>
      </c>
      <c r="F278" s="209" t="s">
        <v>387</v>
      </c>
      <c r="G278" s="210" t="s">
        <v>139</v>
      </c>
      <c r="H278" s="211">
        <v>90</v>
      </c>
      <c r="I278" s="212"/>
      <c r="J278" s="211">
        <f>ROUND(I278*H278,2)</f>
        <v>0</v>
      </c>
      <c r="K278" s="209" t="s">
        <v>140</v>
      </c>
      <c r="L278" s="47"/>
      <c r="M278" s="213" t="s">
        <v>31</v>
      </c>
      <c r="N278" s="214" t="s">
        <v>51</v>
      </c>
      <c r="O278" s="87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7" t="s">
        <v>141</v>
      </c>
      <c r="AT278" s="217" t="s">
        <v>136</v>
      </c>
      <c r="AU278" s="217" t="s">
        <v>20</v>
      </c>
      <c r="AY278" s="19" t="s">
        <v>134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88</v>
      </c>
      <c r="BK278" s="218">
        <f>ROUND(I278*H278,2)</f>
        <v>0</v>
      </c>
      <c r="BL278" s="19" t="s">
        <v>141</v>
      </c>
      <c r="BM278" s="217" t="s">
        <v>388</v>
      </c>
    </row>
    <row r="279" s="2" customFormat="1">
      <c r="A279" s="41"/>
      <c r="B279" s="42"/>
      <c r="C279" s="43"/>
      <c r="D279" s="219" t="s">
        <v>143</v>
      </c>
      <c r="E279" s="43"/>
      <c r="F279" s="220" t="s">
        <v>389</v>
      </c>
      <c r="G279" s="43"/>
      <c r="H279" s="43"/>
      <c r="I279" s="221"/>
      <c r="J279" s="43"/>
      <c r="K279" s="43"/>
      <c r="L279" s="47"/>
      <c r="M279" s="222"/>
      <c r="N279" s="22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143</v>
      </c>
      <c r="AU279" s="19" t="s">
        <v>20</v>
      </c>
    </row>
    <row r="280" s="13" customFormat="1">
      <c r="A280" s="13"/>
      <c r="B280" s="224"/>
      <c r="C280" s="225"/>
      <c r="D280" s="226" t="s">
        <v>145</v>
      </c>
      <c r="E280" s="227" t="s">
        <v>31</v>
      </c>
      <c r="F280" s="228" t="s">
        <v>390</v>
      </c>
      <c r="G280" s="225"/>
      <c r="H280" s="229">
        <v>90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145</v>
      </c>
      <c r="AU280" s="235" t="s">
        <v>20</v>
      </c>
      <c r="AV280" s="13" t="s">
        <v>20</v>
      </c>
      <c r="AW280" s="13" t="s">
        <v>39</v>
      </c>
      <c r="AX280" s="13" t="s">
        <v>80</v>
      </c>
      <c r="AY280" s="235" t="s">
        <v>134</v>
      </c>
    </row>
    <row r="281" s="14" customFormat="1">
      <c r="A281" s="14"/>
      <c r="B281" s="236"/>
      <c r="C281" s="237"/>
      <c r="D281" s="226" t="s">
        <v>145</v>
      </c>
      <c r="E281" s="238" t="s">
        <v>31</v>
      </c>
      <c r="F281" s="239" t="s">
        <v>147</v>
      </c>
      <c r="G281" s="237"/>
      <c r="H281" s="238" t="s">
        <v>31</v>
      </c>
      <c r="I281" s="240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145</v>
      </c>
      <c r="AU281" s="245" t="s">
        <v>20</v>
      </c>
      <c r="AV281" s="14" t="s">
        <v>88</v>
      </c>
      <c r="AW281" s="14" t="s">
        <v>39</v>
      </c>
      <c r="AX281" s="14" t="s">
        <v>80</v>
      </c>
      <c r="AY281" s="245" t="s">
        <v>134</v>
      </c>
    </row>
    <row r="282" s="15" customFormat="1">
      <c r="A282" s="15"/>
      <c r="B282" s="246"/>
      <c r="C282" s="247"/>
      <c r="D282" s="226" t="s">
        <v>145</v>
      </c>
      <c r="E282" s="248" t="s">
        <v>31</v>
      </c>
      <c r="F282" s="249" t="s">
        <v>148</v>
      </c>
      <c r="G282" s="247"/>
      <c r="H282" s="250">
        <v>90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145</v>
      </c>
      <c r="AU282" s="256" t="s">
        <v>20</v>
      </c>
      <c r="AV282" s="15" t="s">
        <v>141</v>
      </c>
      <c r="AW282" s="15" t="s">
        <v>39</v>
      </c>
      <c r="AX282" s="15" t="s">
        <v>88</v>
      </c>
      <c r="AY282" s="256" t="s">
        <v>134</v>
      </c>
    </row>
    <row r="283" s="2" customFormat="1" ht="16.5" customHeight="1">
      <c r="A283" s="41"/>
      <c r="B283" s="42"/>
      <c r="C283" s="257" t="s">
        <v>391</v>
      </c>
      <c r="D283" s="257" t="s">
        <v>380</v>
      </c>
      <c r="E283" s="258" t="s">
        <v>392</v>
      </c>
      <c r="F283" s="259" t="s">
        <v>393</v>
      </c>
      <c r="G283" s="260" t="s">
        <v>274</v>
      </c>
      <c r="H283" s="261">
        <v>9</v>
      </c>
      <c r="I283" s="262"/>
      <c r="J283" s="261">
        <f>ROUND(I283*H283,2)</f>
        <v>0</v>
      </c>
      <c r="K283" s="259" t="s">
        <v>140</v>
      </c>
      <c r="L283" s="263"/>
      <c r="M283" s="264" t="s">
        <v>31</v>
      </c>
      <c r="N283" s="265" t="s">
        <v>51</v>
      </c>
      <c r="O283" s="87"/>
      <c r="P283" s="215">
        <f>O283*H283</f>
        <v>0</v>
      </c>
      <c r="Q283" s="215">
        <v>0.20999999999999999</v>
      </c>
      <c r="R283" s="215">
        <f>Q283*H283</f>
        <v>1.8899999999999999</v>
      </c>
      <c r="S283" s="215">
        <v>0</v>
      </c>
      <c r="T283" s="21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7" t="s">
        <v>217</v>
      </c>
      <c r="AT283" s="217" t="s">
        <v>380</v>
      </c>
      <c r="AU283" s="217" t="s">
        <v>20</v>
      </c>
      <c r="AY283" s="19" t="s">
        <v>134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88</v>
      </c>
      <c r="BK283" s="218">
        <f>ROUND(I283*H283,2)</f>
        <v>0</v>
      </c>
      <c r="BL283" s="19" t="s">
        <v>141</v>
      </c>
      <c r="BM283" s="217" t="s">
        <v>394</v>
      </c>
    </row>
    <row r="284" s="2" customFormat="1" ht="37.8" customHeight="1">
      <c r="A284" s="41"/>
      <c r="B284" s="42"/>
      <c r="C284" s="207" t="s">
        <v>395</v>
      </c>
      <c r="D284" s="207" t="s">
        <v>136</v>
      </c>
      <c r="E284" s="208" t="s">
        <v>396</v>
      </c>
      <c r="F284" s="209" t="s">
        <v>397</v>
      </c>
      <c r="G284" s="210" t="s">
        <v>139</v>
      </c>
      <c r="H284" s="211">
        <v>90</v>
      </c>
      <c r="I284" s="212"/>
      <c r="J284" s="211">
        <f>ROUND(I284*H284,2)</f>
        <v>0</v>
      </c>
      <c r="K284" s="209" t="s">
        <v>140</v>
      </c>
      <c r="L284" s="47"/>
      <c r="M284" s="213" t="s">
        <v>31</v>
      </c>
      <c r="N284" s="214" t="s">
        <v>51</v>
      </c>
      <c r="O284" s="87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7" t="s">
        <v>141</v>
      </c>
      <c r="AT284" s="217" t="s">
        <v>136</v>
      </c>
      <c r="AU284" s="217" t="s">
        <v>20</v>
      </c>
      <c r="AY284" s="19" t="s">
        <v>134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88</v>
      </c>
      <c r="BK284" s="218">
        <f>ROUND(I284*H284,2)</f>
        <v>0</v>
      </c>
      <c r="BL284" s="19" t="s">
        <v>141</v>
      </c>
      <c r="BM284" s="217" t="s">
        <v>398</v>
      </c>
    </row>
    <row r="285" s="2" customFormat="1">
      <c r="A285" s="41"/>
      <c r="B285" s="42"/>
      <c r="C285" s="43"/>
      <c r="D285" s="219" t="s">
        <v>143</v>
      </c>
      <c r="E285" s="43"/>
      <c r="F285" s="220" t="s">
        <v>399</v>
      </c>
      <c r="G285" s="43"/>
      <c r="H285" s="43"/>
      <c r="I285" s="221"/>
      <c r="J285" s="43"/>
      <c r="K285" s="43"/>
      <c r="L285" s="47"/>
      <c r="M285" s="222"/>
      <c r="N285" s="22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19" t="s">
        <v>143</v>
      </c>
      <c r="AU285" s="19" t="s">
        <v>20</v>
      </c>
    </row>
    <row r="286" s="13" customFormat="1">
      <c r="A286" s="13"/>
      <c r="B286" s="224"/>
      <c r="C286" s="225"/>
      <c r="D286" s="226" t="s">
        <v>145</v>
      </c>
      <c r="E286" s="227" t="s">
        <v>31</v>
      </c>
      <c r="F286" s="228" t="s">
        <v>390</v>
      </c>
      <c r="G286" s="225"/>
      <c r="H286" s="229">
        <v>90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145</v>
      </c>
      <c r="AU286" s="235" t="s">
        <v>20</v>
      </c>
      <c r="AV286" s="13" t="s">
        <v>20</v>
      </c>
      <c r="AW286" s="13" t="s">
        <v>39</v>
      </c>
      <c r="AX286" s="13" t="s">
        <v>80</v>
      </c>
      <c r="AY286" s="235" t="s">
        <v>134</v>
      </c>
    </row>
    <row r="287" s="14" customFormat="1">
      <c r="A287" s="14"/>
      <c r="B287" s="236"/>
      <c r="C287" s="237"/>
      <c r="D287" s="226" t="s">
        <v>145</v>
      </c>
      <c r="E287" s="238" t="s">
        <v>31</v>
      </c>
      <c r="F287" s="239" t="s">
        <v>147</v>
      </c>
      <c r="G287" s="237"/>
      <c r="H287" s="238" t="s">
        <v>31</v>
      </c>
      <c r="I287" s="240"/>
      <c r="J287" s="237"/>
      <c r="K287" s="237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145</v>
      </c>
      <c r="AU287" s="245" t="s">
        <v>20</v>
      </c>
      <c r="AV287" s="14" t="s">
        <v>88</v>
      </c>
      <c r="AW287" s="14" t="s">
        <v>39</v>
      </c>
      <c r="AX287" s="14" t="s">
        <v>80</v>
      </c>
      <c r="AY287" s="245" t="s">
        <v>134</v>
      </c>
    </row>
    <row r="288" s="15" customFormat="1">
      <c r="A288" s="15"/>
      <c r="B288" s="246"/>
      <c r="C288" s="247"/>
      <c r="D288" s="226" t="s">
        <v>145</v>
      </c>
      <c r="E288" s="248" t="s">
        <v>31</v>
      </c>
      <c r="F288" s="249" t="s">
        <v>148</v>
      </c>
      <c r="G288" s="247"/>
      <c r="H288" s="250">
        <v>90</v>
      </c>
      <c r="I288" s="251"/>
      <c r="J288" s="247"/>
      <c r="K288" s="247"/>
      <c r="L288" s="252"/>
      <c r="M288" s="253"/>
      <c r="N288" s="254"/>
      <c r="O288" s="254"/>
      <c r="P288" s="254"/>
      <c r="Q288" s="254"/>
      <c r="R288" s="254"/>
      <c r="S288" s="254"/>
      <c r="T288" s="25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6" t="s">
        <v>145</v>
      </c>
      <c r="AU288" s="256" t="s">
        <v>20</v>
      </c>
      <c r="AV288" s="15" t="s">
        <v>141</v>
      </c>
      <c r="AW288" s="15" t="s">
        <v>39</v>
      </c>
      <c r="AX288" s="15" t="s">
        <v>88</v>
      </c>
      <c r="AY288" s="256" t="s">
        <v>134</v>
      </c>
    </row>
    <row r="289" s="2" customFormat="1" ht="16.5" customHeight="1">
      <c r="A289" s="41"/>
      <c r="B289" s="42"/>
      <c r="C289" s="257" t="s">
        <v>400</v>
      </c>
      <c r="D289" s="257" t="s">
        <v>380</v>
      </c>
      <c r="E289" s="258" t="s">
        <v>401</v>
      </c>
      <c r="F289" s="259" t="s">
        <v>402</v>
      </c>
      <c r="G289" s="260" t="s">
        <v>403</v>
      </c>
      <c r="H289" s="261">
        <v>1.8</v>
      </c>
      <c r="I289" s="262"/>
      <c r="J289" s="261">
        <f>ROUND(I289*H289,2)</f>
        <v>0</v>
      </c>
      <c r="K289" s="259" t="s">
        <v>140</v>
      </c>
      <c r="L289" s="263"/>
      <c r="M289" s="264" t="s">
        <v>31</v>
      </c>
      <c r="N289" s="265" t="s">
        <v>51</v>
      </c>
      <c r="O289" s="87"/>
      <c r="P289" s="215">
        <f>O289*H289</f>
        <v>0</v>
      </c>
      <c r="Q289" s="215">
        <v>0.001</v>
      </c>
      <c r="R289" s="215">
        <f>Q289*H289</f>
        <v>0.0018000000000000002</v>
      </c>
      <c r="S289" s="215">
        <v>0</v>
      </c>
      <c r="T289" s="21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7" t="s">
        <v>217</v>
      </c>
      <c r="AT289" s="217" t="s">
        <v>380</v>
      </c>
      <c r="AU289" s="217" t="s">
        <v>20</v>
      </c>
      <c r="AY289" s="19" t="s">
        <v>134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88</v>
      </c>
      <c r="BK289" s="218">
        <f>ROUND(I289*H289,2)</f>
        <v>0</v>
      </c>
      <c r="BL289" s="19" t="s">
        <v>141</v>
      </c>
      <c r="BM289" s="217" t="s">
        <v>404</v>
      </c>
    </row>
    <row r="290" s="13" customFormat="1">
      <c r="A290" s="13"/>
      <c r="B290" s="224"/>
      <c r="C290" s="225"/>
      <c r="D290" s="226" t="s">
        <v>145</v>
      </c>
      <c r="E290" s="225"/>
      <c r="F290" s="228" t="s">
        <v>405</v>
      </c>
      <c r="G290" s="225"/>
      <c r="H290" s="229">
        <v>1.8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145</v>
      </c>
      <c r="AU290" s="235" t="s">
        <v>20</v>
      </c>
      <c r="AV290" s="13" t="s">
        <v>20</v>
      </c>
      <c r="AW290" s="13" t="s">
        <v>4</v>
      </c>
      <c r="AX290" s="13" t="s">
        <v>88</v>
      </c>
      <c r="AY290" s="235" t="s">
        <v>134</v>
      </c>
    </row>
    <row r="291" s="2" customFormat="1" ht="33" customHeight="1">
      <c r="A291" s="41"/>
      <c r="B291" s="42"/>
      <c r="C291" s="207" t="s">
        <v>406</v>
      </c>
      <c r="D291" s="207" t="s">
        <v>136</v>
      </c>
      <c r="E291" s="208" t="s">
        <v>407</v>
      </c>
      <c r="F291" s="209" t="s">
        <v>408</v>
      </c>
      <c r="G291" s="210" t="s">
        <v>139</v>
      </c>
      <c r="H291" s="211">
        <v>90</v>
      </c>
      <c r="I291" s="212"/>
      <c r="J291" s="211">
        <f>ROUND(I291*H291,2)</f>
        <v>0</v>
      </c>
      <c r="K291" s="209" t="s">
        <v>140</v>
      </c>
      <c r="L291" s="47"/>
      <c r="M291" s="213" t="s">
        <v>31</v>
      </c>
      <c r="N291" s="214" t="s">
        <v>51</v>
      </c>
      <c r="O291" s="87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7" t="s">
        <v>141</v>
      </c>
      <c r="AT291" s="217" t="s">
        <v>136</v>
      </c>
      <c r="AU291" s="217" t="s">
        <v>20</v>
      </c>
      <c r="AY291" s="19" t="s">
        <v>134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88</v>
      </c>
      <c r="BK291" s="218">
        <f>ROUND(I291*H291,2)</f>
        <v>0</v>
      </c>
      <c r="BL291" s="19" t="s">
        <v>141</v>
      </c>
      <c r="BM291" s="217" t="s">
        <v>409</v>
      </c>
    </row>
    <row r="292" s="2" customFormat="1">
      <c r="A292" s="41"/>
      <c r="B292" s="42"/>
      <c r="C292" s="43"/>
      <c r="D292" s="219" t="s">
        <v>143</v>
      </c>
      <c r="E292" s="43"/>
      <c r="F292" s="220" t="s">
        <v>410</v>
      </c>
      <c r="G292" s="43"/>
      <c r="H292" s="43"/>
      <c r="I292" s="221"/>
      <c r="J292" s="43"/>
      <c r="K292" s="43"/>
      <c r="L292" s="47"/>
      <c r="M292" s="222"/>
      <c r="N292" s="22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143</v>
      </c>
      <c r="AU292" s="19" t="s">
        <v>20</v>
      </c>
    </row>
    <row r="293" s="13" customFormat="1">
      <c r="A293" s="13"/>
      <c r="B293" s="224"/>
      <c r="C293" s="225"/>
      <c r="D293" s="226" t="s">
        <v>145</v>
      </c>
      <c r="E293" s="227" t="s">
        <v>31</v>
      </c>
      <c r="F293" s="228" t="s">
        <v>390</v>
      </c>
      <c r="G293" s="225"/>
      <c r="H293" s="229">
        <v>90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145</v>
      </c>
      <c r="AU293" s="235" t="s">
        <v>20</v>
      </c>
      <c r="AV293" s="13" t="s">
        <v>20</v>
      </c>
      <c r="AW293" s="13" t="s">
        <v>39</v>
      </c>
      <c r="AX293" s="13" t="s">
        <v>80</v>
      </c>
      <c r="AY293" s="235" t="s">
        <v>134</v>
      </c>
    </row>
    <row r="294" s="14" customFormat="1">
      <c r="A294" s="14"/>
      <c r="B294" s="236"/>
      <c r="C294" s="237"/>
      <c r="D294" s="226" t="s">
        <v>145</v>
      </c>
      <c r="E294" s="238" t="s">
        <v>31</v>
      </c>
      <c r="F294" s="239" t="s">
        <v>147</v>
      </c>
      <c r="G294" s="237"/>
      <c r="H294" s="238" t="s">
        <v>31</v>
      </c>
      <c r="I294" s="240"/>
      <c r="J294" s="237"/>
      <c r="K294" s="237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145</v>
      </c>
      <c r="AU294" s="245" t="s">
        <v>20</v>
      </c>
      <c r="AV294" s="14" t="s">
        <v>88</v>
      </c>
      <c r="AW294" s="14" t="s">
        <v>39</v>
      </c>
      <c r="AX294" s="14" t="s">
        <v>80</v>
      </c>
      <c r="AY294" s="245" t="s">
        <v>134</v>
      </c>
    </row>
    <row r="295" s="15" customFormat="1">
      <c r="A295" s="15"/>
      <c r="B295" s="246"/>
      <c r="C295" s="247"/>
      <c r="D295" s="226" t="s">
        <v>145</v>
      </c>
      <c r="E295" s="248" t="s">
        <v>31</v>
      </c>
      <c r="F295" s="249" t="s">
        <v>148</v>
      </c>
      <c r="G295" s="247"/>
      <c r="H295" s="250">
        <v>90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145</v>
      </c>
      <c r="AU295" s="256" t="s">
        <v>20</v>
      </c>
      <c r="AV295" s="15" t="s">
        <v>141</v>
      </c>
      <c r="AW295" s="15" t="s">
        <v>39</v>
      </c>
      <c r="AX295" s="15" t="s">
        <v>88</v>
      </c>
      <c r="AY295" s="256" t="s">
        <v>134</v>
      </c>
    </row>
    <row r="296" s="2" customFormat="1" ht="33" customHeight="1">
      <c r="A296" s="41"/>
      <c r="B296" s="42"/>
      <c r="C296" s="207" t="s">
        <v>28</v>
      </c>
      <c r="D296" s="207" t="s">
        <v>136</v>
      </c>
      <c r="E296" s="208" t="s">
        <v>411</v>
      </c>
      <c r="F296" s="209" t="s">
        <v>412</v>
      </c>
      <c r="G296" s="210" t="s">
        <v>139</v>
      </c>
      <c r="H296" s="211">
        <v>1057</v>
      </c>
      <c r="I296" s="212"/>
      <c r="J296" s="211">
        <f>ROUND(I296*H296,2)</f>
        <v>0</v>
      </c>
      <c r="K296" s="209" t="s">
        <v>140</v>
      </c>
      <c r="L296" s="47"/>
      <c r="M296" s="213" t="s">
        <v>31</v>
      </c>
      <c r="N296" s="214" t="s">
        <v>51</v>
      </c>
      <c r="O296" s="87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7" t="s">
        <v>141</v>
      </c>
      <c r="AT296" s="217" t="s">
        <v>136</v>
      </c>
      <c r="AU296" s="217" t="s">
        <v>20</v>
      </c>
      <c r="AY296" s="19" t="s">
        <v>134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88</v>
      </c>
      <c r="BK296" s="218">
        <f>ROUND(I296*H296,2)</f>
        <v>0</v>
      </c>
      <c r="BL296" s="19" t="s">
        <v>141</v>
      </c>
      <c r="BM296" s="217" t="s">
        <v>413</v>
      </c>
    </row>
    <row r="297" s="2" customFormat="1">
      <c r="A297" s="41"/>
      <c r="B297" s="42"/>
      <c r="C297" s="43"/>
      <c r="D297" s="219" t="s">
        <v>143</v>
      </c>
      <c r="E297" s="43"/>
      <c r="F297" s="220" t="s">
        <v>414</v>
      </c>
      <c r="G297" s="43"/>
      <c r="H297" s="43"/>
      <c r="I297" s="221"/>
      <c r="J297" s="43"/>
      <c r="K297" s="43"/>
      <c r="L297" s="47"/>
      <c r="M297" s="222"/>
      <c r="N297" s="22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9" t="s">
        <v>143</v>
      </c>
      <c r="AU297" s="19" t="s">
        <v>20</v>
      </c>
    </row>
    <row r="298" s="13" customFormat="1">
      <c r="A298" s="13"/>
      <c r="B298" s="224"/>
      <c r="C298" s="225"/>
      <c r="D298" s="226" t="s">
        <v>145</v>
      </c>
      <c r="E298" s="227" t="s">
        <v>31</v>
      </c>
      <c r="F298" s="228" t="s">
        <v>415</v>
      </c>
      <c r="G298" s="225"/>
      <c r="H298" s="229">
        <v>1057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145</v>
      </c>
      <c r="AU298" s="235" t="s">
        <v>20</v>
      </c>
      <c r="AV298" s="13" t="s">
        <v>20</v>
      </c>
      <c r="AW298" s="13" t="s">
        <v>39</v>
      </c>
      <c r="AX298" s="13" t="s">
        <v>80</v>
      </c>
      <c r="AY298" s="235" t="s">
        <v>134</v>
      </c>
    </row>
    <row r="299" s="14" customFormat="1">
      <c r="A299" s="14"/>
      <c r="B299" s="236"/>
      <c r="C299" s="237"/>
      <c r="D299" s="226" t="s">
        <v>145</v>
      </c>
      <c r="E299" s="238" t="s">
        <v>31</v>
      </c>
      <c r="F299" s="239" t="s">
        <v>147</v>
      </c>
      <c r="G299" s="237"/>
      <c r="H299" s="238" t="s">
        <v>31</v>
      </c>
      <c r="I299" s="240"/>
      <c r="J299" s="237"/>
      <c r="K299" s="237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145</v>
      </c>
      <c r="AU299" s="245" t="s">
        <v>20</v>
      </c>
      <c r="AV299" s="14" t="s">
        <v>88</v>
      </c>
      <c r="AW299" s="14" t="s">
        <v>39</v>
      </c>
      <c r="AX299" s="14" t="s">
        <v>80</v>
      </c>
      <c r="AY299" s="245" t="s">
        <v>134</v>
      </c>
    </row>
    <row r="300" s="15" customFormat="1">
      <c r="A300" s="15"/>
      <c r="B300" s="246"/>
      <c r="C300" s="247"/>
      <c r="D300" s="226" t="s">
        <v>145</v>
      </c>
      <c r="E300" s="248" t="s">
        <v>31</v>
      </c>
      <c r="F300" s="249" t="s">
        <v>148</v>
      </c>
      <c r="G300" s="247"/>
      <c r="H300" s="250">
        <v>1057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145</v>
      </c>
      <c r="AU300" s="256" t="s">
        <v>20</v>
      </c>
      <c r="AV300" s="15" t="s">
        <v>141</v>
      </c>
      <c r="AW300" s="15" t="s">
        <v>39</v>
      </c>
      <c r="AX300" s="15" t="s">
        <v>88</v>
      </c>
      <c r="AY300" s="256" t="s">
        <v>134</v>
      </c>
    </row>
    <row r="301" s="2" customFormat="1" ht="33" customHeight="1">
      <c r="A301" s="41"/>
      <c r="B301" s="42"/>
      <c r="C301" s="207" t="s">
        <v>416</v>
      </c>
      <c r="D301" s="207" t="s">
        <v>136</v>
      </c>
      <c r="E301" s="208" t="s">
        <v>417</v>
      </c>
      <c r="F301" s="209" t="s">
        <v>418</v>
      </c>
      <c r="G301" s="210" t="s">
        <v>238</v>
      </c>
      <c r="H301" s="211">
        <v>16</v>
      </c>
      <c r="I301" s="212"/>
      <c r="J301" s="211">
        <f>ROUND(I301*H301,2)</f>
        <v>0</v>
      </c>
      <c r="K301" s="209" t="s">
        <v>140</v>
      </c>
      <c r="L301" s="47"/>
      <c r="M301" s="213" t="s">
        <v>31</v>
      </c>
      <c r="N301" s="214" t="s">
        <v>51</v>
      </c>
      <c r="O301" s="87"/>
      <c r="P301" s="215">
        <f>O301*H301</f>
        <v>0</v>
      </c>
      <c r="Q301" s="215">
        <v>0.01125</v>
      </c>
      <c r="R301" s="215">
        <f>Q301*H301</f>
        <v>0.17999999999999999</v>
      </c>
      <c r="S301" s="215">
        <v>0</v>
      </c>
      <c r="T301" s="21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7" t="s">
        <v>141</v>
      </c>
      <c r="AT301" s="217" t="s">
        <v>136</v>
      </c>
      <c r="AU301" s="217" t="s">
        <v>20</v>
      </c>
      <c r="AY301" s="19" t="s">
        <v>134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88</v>
      </c>
      <c r="BK301" s="218">
        <f>ROUND(I301*H301,2)</f>
        <v>0</v>
      </c>
      <c r="BL301" s="19" t="s">
        <v>141</v>
      </c>
      <c r="BM301" s="217" t="s">
        <v>419</v>
      </c>
    </row>
    <row r="302" s="2" customFormat="1">
      <c r="A302" s="41"/>
      <c r="B302" s="42"/>
      <c r="C302" s="43"/>
      <c r="D302" s="219" t="s">
        <v>143</v>
      </c>
      <c r="E302" s="43"/>
      <c r="F302" s="220" t="s">
        <v>420</v>
      </c>
      <c r="G302" s="43"/>
      <c r="H302" s="43"/>
      <c r="I302" s="221"/>
      <c r="J302" s="43"/>
      <c r="K302" s="43"/>
      <c r="L302" s="47"/>
      <c r="M302" s="222"/>
      <c r="N302" s="22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143</v>
      </c>
      <c r="AU302" s="19" t="s">
        <v>20</v>
      </c>
    </row>
    <row r="303" s="12" customFormat="1" ht="22.8" customHeight="1">
      <c r="A303" s="12"/>
      <c r="B303" s="191"/>
      <c r="C303" s="192"/>
      <c r="D303" s="193" t="s">
        <v>79</v>
      </c>
      <c r="E303" s="205" t="s">
        <v>20</v>
      </c>
      <c r="F303" s="205" t="s">
        <v>421</v>
      </c>
      <c r="G303" s="192"/>
      <c r="H303" s="192"/>
      <c r="I303" s="195"/>
      <c r="J303" s="206">
        <f>BK303</f>
        <v>0</v>
      </c>
      <c r="K303" s="192"/>
      <c r="L303" s="197"/>
      <c r="M303" s="198"/>
      <c r="N303" s="199"/>
      <c r="O303" s="199"/>
      <c r="P303" s="200">
        <f>SUM(P304:P364)</f>
        <v>0</v>
      </c>
      <c r="Q303" s="199"/>
      <c r="R303" s="200">
        <f>SUM(R304:R364)</f>
        <v>123.50699</v>
      </c>
      <c r="S303" s="199"/>
      <c r="T303" s="201">
        <f>SUM(T304:T364)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2" t="s">
        <v>88</v>
      </c>
      <c r="AT303" s="203" t="s">
        <v>79</v>
      </c>
      <c r="AU303" s="203" t="s">
        <v>88</v>
      </c>
      <c r="AY303" s="202" t="s">
        <v>134</v>
      </c>
      <c r="BK303" s="204">
        <f>SUM(BK304:BK364)</f>
        <v>0</v>
      </c>
    </row>
    <row r="304" s="2" customFormat="1" ht="37.8" customHeight="1">
      <c r="A304" s="41"/>
      <c r="B304" s="42"/>
      <c r="C304" s="207" t="s">
        <v>422</v>
      </c>
      <c r="D304" s="207" t="s">
        <v>136</v>
      </c>
      <c r="E304" s="208" t="s">
        <v>423</v>
      </c>
      <c r="F304" s="209" t="s">
        <v>424</v>
      </c>
      <c r="G304" s="210" t="s">
        <v>139</v>
      </c>
      <c r="H304" s="211">
        <v>56</v>
      </c>
      <c r="I304" s="212"/>
      <c r="J304" s="211">
        <f>ROUND(I304*H304,2)</f>
        <v>0</v>
      </c>
      <c r="K304" s="209" t="s">
        <v>140</v>
      </c>
      <c r="L304" s="47"/>
      <c r="M304" s="213" t="s">
        <v>31</v>
      </c>
      <c r="N304" s="214" t="s">
        <v>51</v>
      </c>
      <c r="O304" s="87"/>
      <c r="P304" s="215">
        <f>O304*H304</f>
        <v>0</v>
      </c>
      <c r="Q304" s="215">
        <v>0.00017000000000000001</v>
      </c>
      <c r="R304" s="215">
        <f>Q304*H304</f>
        <v>0.0095200000000000007</v>
      </c>
      <c r="S304" s="215">
        <v>0</v>
      </c>
      <c r="T304" s="21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7" t="s">
        <v>141</v>
      </c>
      <c r="AT304" s="217" t="s">
        <v>136</v>
      </c>
      <c r="AU304" s="217" t="s">
        <v>20</v>
      </c>
      <c r="AY304" s="19" t="s">
        <v>134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88</v>
      </c>
      <c r="BK304" s="218">
        <f>ROUND(I304*H304,2)</f>
        <v>0</v>
      </c>
      <c r="BL304" s="19" t="s">
        <v>141</v>
      </c>
      <c r="BM304" s="217" t="s">
        <v>425</v>
      </c>
    </row>
    <row r="305" s="2" customFormat="1">
      <c r="A305" s="41"/>
      <c r="B305" s="42"/>
      <c r="C305" s="43"/>
      <c r="D305" s="219" t="s">
        <v>143</v>
      </c>
      <c r="E305" s="43"/>
      <c r="F305" s="220" t="s">
        <v>426</v>
      </c>
      <c r="G305" s="43"/>
      <c r="H305" s="43"/>
      <c r="I305" s="221"/>
      <c r="J305" s="43"/>
      <c r="K305" s="43"/>
      <c r="L305" s="47"/>
      <c r="M305" s="222"/>
      <c r="N305" s="22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9" t="s">
        <v>143</v>
      </c>
      <c r="AU305" s="19" t="s">
        <v>20</v>
      </c>
    </row>
    <row r="306" s="13" customFormat="1">
      <c r="A306" s="13"/>
      <c r="B306" s="224"/>
      <c r="C306" s="225"/>
      <c r="D306" s="226" t="s">
        <v>145</v>
      </c>
      <c r="E306" s="227" t="s">
        <v>31</v>
      </c>
      <c r="F306" s="228" t="s">
        <v>427</v>
      </c>
      <c r="G306" s="225"/>
      <c r="H306" s="229">
        <v>56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145</v>
      </c>
      <c r="AU306" s="235" t="s">
        <v>20</v>
      </c>
      <c r="AV306" s="13" t="s">
        <v>20</v>
      </c>
      <c r="AW306" s="13" t="s">
        <v>39</v>
      </c>
      <c r="AX306" s="13" t="s">
        <v>80</v>
      </c>
      <c r="AY306" s="235" t="s">
        <v>134</v>
      </c>
    </row>
    <row r="307" s="14" customFormat="1">
      <c r="A307" s="14"/>
      <c r="B307" s="236"/>
      <c r="C307" s="237"/>
      <c r="D307" s="226" t="s">
        <v>145</v>
      </c>
      <c r="E307" s="238" t="s">
        <v>31</v>
      </c>
      <c r="F307" s="239" t="s">
        <v>278</v>
      </c>
      <c r="G307" s="237"/>
      <c r="H307" s="238" t="s">
        <v>31</v>
      </c>
      <c r="I307" s="240"/>
      <c r="J307" s="237"/>
      <c r="K307" s="237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145</v>
      </c>
      <c r="AU307" s="245" t="s">
        <v>20</v>
      </c>
      <c r="AV307" s="14" t="s">
        <v>88</v>
      </c>
      <c r="AW307" s="14" t="s">
        <v>39</v>
      </c>
      <c r="AX307" s="14" t="s">
        <v>80</v>
      </c>
      <c r="AY307" s="245" t="s">
        <v>134</v>
      </c>
    </row>
    <row r="308" s="15" customFormat="1">
      <c r="A308" s="15"/>
      <c r="B308" s="246"/>
      <c r="C308" s="247"/>
      <c r="D308" s="226" t="s">
        <v>145</v>
      </c>
      <c r="E308" s="248" t="s">
        <v>31</v>
      </c>
      <c r="F308" s="249" t="s">
        <v>148</v>
      </c>
      <c r="G308" s="247"/>
      <c r="H308" s="250">
        <v>56</v>
      </c>
      <c r="I308" s="251"/>
      <c r="J308" s="247"/>
      <c r="K308" s="247"/>
      <c r="L308" s="252"/>
      <c r="M308" s="253"/>
      <c r="N308" s="254"/>
      <c r="O308" s="254"/>
      <c r="P308" s="254"/>
      <c r="Q308" s="254"/>
      <c r="R308" s="254"/>
      <c r="S308" s="254"/>
      <c r="T308" s="25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6" t="s">
        <v>145</v>
      </c>
      <c r="AU308" s="256" t="s">
        <v>20</v>
      </c>
      <c r="AV308" s="15" t="s">
        <v>141</v>
      </c>
      <c r="AW308" s="15" t="s">
        <v>39</v>
      </c>
      <c r="AX308" s="15" t="s">
        <v>88</v>
      </c>
      <c r="AY308" s="256" t="s">
        <v>134</v>
      </c>
    </row>
    <row r="309" s="2" customFormat="1" ht="24.15" customHeight="1">
      <c r="A309" s="41"/>
      <c r="B309" s="42"/>
      <c r="C309" s="257" t="s">
        <v>428</v>
      </c>
      <c r="D309" s="257" t="s">
        <v>380</v>
      </c>
      <c r="E309" s="258" t="s">
        <v>429</v>
      </c>
      <c r="F309" s="259" t="s">
        <v>430</v>
      </c>
      <c r="G309" s="260" t="s">
        <v>139</v>
      </c>
      <c r="H309" s="261">
        <v>58.799999999999997</v>
      </c>
      <c r="I309" s="262"/>
      <c r="J309" s="261">
        <f>ROUND(I309*H309,2)</f>
        <v>0</v>
      </c>
      <c r="K309" s="259" t="s">
        <v>140</v>
      </c>
      <c r="L309" s="263"/>
      <c r="M309" s="264" t="s">
        <v>31</v>
      </c>
      <c r="N309" s="265" t="s">
        <v>51</v>
      </c>
      <c r="O309" s="87"/>
      <c r="P309" s="215">
        <f>O309*H309</f>
        <v>0</v>
      </c>
      <c r="Q309" s="215">
        <v>0.001</v>
      </c>
      <c r="R309" s="215">
        <f>Q309*H309</f>
        <v>0.058799999999999998</v>
      </c>
      <c r="S309" s="215">
        <v>0</v>
      </c>
      <c r="T309" s="21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7" t="s">
        <v>217</v>
      </c>
      <c r="AT309" s="217" t="s">
        <v>380</v>
      </c>
      <c r="AU309" s="217" t="s">
        <v>20</v>
      </c>
      <c r="AY309" s="19" t="s">
        <v>134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88</v>
      </c>
      <c r="BK309" s="218">
        <f>ROUND(I309*H309,2)</f>
        <v>0</v>
      </c>
      <c r="BL309" s="19" t="s">
        <v>141</v>
      </c>
      <c r="BM309" s="217" t="s">
        <v>431</v>
      </c>
    </row>
    <row r="310" s="13" customFormat="1">
      <c r="A310" s="13"/>
      <c r="B310" s="224"/>
      <c r="C310" s="225"/>
      <c r="D310" s="226" t="s">
        <v>145</v>
      </c>
      <c r="E310" s="225"/>
      <c r="F310" s="228" t="s">
        <v>432</v>
      </c>
      <c r="G310" s="225"/>
      <c r="H310" s="229">
        <v>58.799999999999997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145</v>
      </c>
      <c r="AU310" s="235" t="s">
        <v>20</v>
      </c>
      <c r="AV310" s="13" t="s">
        <v>20</v>
      </c>
      <c r="AW310" s="13" t="s">
        <v>4</v>
      </c>
      <c r="AX310" s="13" t="s">
        <v>88</v>
      </c>
      <c r="AY310" s="235" t="s">
        <v>134</v>
      </c>
    </row>
    <row r="311" s="2" customFormat="1" ht="62.7" customHeight="1">
      <c r="A311" s="41"/>
      <c r="B311" s="42"/>
      <c r="C311" s="207" t="s">
        <v>270</v>
      </c>
      <c r="D311" s="207" t="s">
        <v>136</v>
      </c>
      <c r="E311" s="208" t="s">
        <v>433</v>
      </c>
      <c r="F311" s="209" t="s">
        <v>434</v>
      </c>
      <c r="G311" s="210" t="s">
        <v>238</v>
      </c>
      <c r="H311" s="211">
        <v>4</v>
      </c>
      <c r="I311" s="212"/>
      <c r="J311" s="211">
        <f>ROUND(I311*H311,2)</f>
        <v>0</v>
      </c>
      <c r="K311" s="209" t="s">
        <v>140</v>
      </c>
      <c r="L311" s="47"/>
      <c r="M311" s="213" t="s">
        <v>31</v>
      </c>
      <c r="N311" s="214" t="s">
        <v>51</v>
      </c>
      <c r="O311" s="87"/>
      <c r="P311" s="215">
        <f>O311*H311</f>
        <v>0</v>
      </c>
      <c r="Q311" s="215">
        <v>0.28716999999999998</v>
      </c>
      <c r="R311" s="215">
        <f>Q311*H311</f>
        <v>1.1486799999999999</v>
      </c>
      <c r="S311" s="215">
        <v>0</v>
      </c>
      <c r="T311" s="21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7" t="s">
        <v>141</v>
      </c>
      <c r="AT311" s="217" t="s">
        <v>136</v>
      </c>
      <c r="AU311" s="217" t="s">
        <v>20</v>
      </c>
      <c r="AY311" s="19" t="s">
        <v>134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88</v>
      </c>
      <c r="BK311" s="218">
        <f>ROUND(I311*H311,2)</f>
        <v>0</v>
      </c>
      <c r="BL311" s="19" t="s">
        <v>141</v>
      </c>
      <c r="BM311" s="217" t="s">
        <v>435</v>
      </c>
    </row>
    <row r="312" s="2" customFormat="1">
      <c r="A312" s="41"/>
      <c r="B312" s="42"/>
      <c r="C312" s="43"/>
      <c r="D312" s="219" t="s">
        <v>143</v>
      </c>
      <c r="E312" s="43"/>
      <c r="F312" s="220" t="s">
        <v>436</v>
      </c>
      <c r="G312" s="43"/>
      <c r="H312" s="43"/>
      <c r="I312" s="221"/>
      <c r="J312" s="43"/>
      <c r="K312" s="43"/>
      <c r="L312" s="47"/>
      <c r="M312" s="222"/>
      <c r="N312" s="22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143</v>
      </c>
      <c r="AU312" s="19" t="s">
        <v>20</v>
      </c>
    </row>
    <row r="313" s="13" customFormat="1">
      <c r="A313" s="13"/>
      <c r="B313" s="224"/>
      <c r="C313" s="225"/>
      <c r="D313" s="226" t="s">
        <v>145</v>
      </c>
      <c r="E313" s="227" t="s">
        <v>31</v>
      </c>
      <c r="F313" s="228" t="s">
        <v>437</v>
      </c>
      <c r="G313" s="225"/>
      <c r="H313" s="229">
        <v>4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145</v>
      </c>
      <c r="AU313" s="235" t="s">
        <v>20</v>
      </c>
      <c r="AV313" s="13" t="s">
        <v>20</v>
      </c>
      <c r="AW313" s="13" t="s">
        <v>39</v>
      </c>
      <c r="AX313" s="13" t="s">
        <v>80</v>
      </c>
      <c r="AY313" s="235" t="s">
        <v>134</v>
      </c>
    </row>
    <row r="314" s="14" customFormat="1">
      <c r="A314" s="14"/>
      <c r="B314" s="236"/>
      <c r="C314" s="237"/>
      <c r="D314" s="226" t="s">
        <v>145</v>
      </c>
      <c r="E314" s="238" t="s">
        <v>31</v>
      </c>
      <c r="F314" s="239" t="s">
        <v>147</v>
      </c>
      <c r="G314" s="237"/>
      <c r="H314" s="238" t="s">
        <v>31</v>
      </c>
      <c r="I314" s="240"/>
      <c r="J314" s="237"/>
      <c r="K314" s="237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145</v>
      </c>
      <c r="AU314" s="245" t="s">
        <v>20</v>
      </c>
      <c r="AV314" s="14" t="s">
        <v>88</v>
      </c>
      <c r="AW314" s="14" t="s">
        <v>39</v>
      </c>
      <c r="AX314" s="14" t="s">
        <v>80</v>
      </c>
      <c r="AY314" s="245" t="s">
        <v>134</v>
      </c>
    </row>
    <row r="315" s="15" customFormat="1">
      <c r="A315" s="15"/>
      <c r="B315" s="246"/>
      <c r="C315" s="247"/>
      <c r="D315" s="226" t="s">
        <v>145</v>
      </c>
      <c r="E315" s="248" t="s">
        <v>31</v>
      </c>
      <c r="F315" s="249" t="s">
        <v>148</v>
      </c>
      <c r="G315" s="247"/>
      <c r="H315" s="250">
        <v>4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145</v>
      </c>
      <c r="AU315" s="256" t="s">
        <v>20</v>
      </c>
      <c r="AV315" s="15" t="s">
        <v>141</v>
      </c>
      <c r="AW315" s="15" t="s">
        <v>39</v>
      </c>
      <c r="AX315" s="15" t="s">
        <v>88</v>
      </c>
      <c r="AY315" s="256" t="s">
        <v>134</v>
      </c>
    </row>
    <row r="316" s="2" customFormat="1" ht="55.5" customHeight="1">
      <c r="A316" s="41"/>
      <c r="B316" s="42"/>
      <c r="C316" s="207" t="s">
        <v>438</v>
      </c>
      <c r="D316" s="207" t="s">
        <v>136</v>
      </c>
      <c r="E316" s="208" t="s">
        <v>439</v>
      </c>
      <c r="F316" s="209" t="s">
        <v>440</v>
      </c>
      <c r="G316" s="210" t="s">
        <v>238</v>
      </c>
      <c r="H316" s="211">
        <v>28</v>
      </c>
      <c r="I316" s="212"/>
      <c r="J316" s="211">
        <f>ROUND(I316*H316,2)</f>
        <v>0</v>
      </c>
      <c r="K316" s="209" t="s">
        <v>140</v>
      </c>
      <c r="L316" s="47"/>
      <c r="M316" s="213" t="s">
        <v>31</v>
      </c>
      <c r="N316" s="214" t="s">
        <v>51</v>
      </c>
      <c r="O316" s="87"/>
      <c r="P316" s="215">
        <f>O316*H316</f>
        <v>0</v>
      </c>
      <c r="Q316" s="215">
        <v>0.27411000000000002</v>
      </c>
      <c r="R316" s="215">
        <f>Q316*H316</f>
        <v>7.6750800000000003</v>
      </c>
      <c r="S316" s="215">
        <v>0</v>
      </c>
      <c r="T316" s="21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7" t="s">
        <v>141</v>
      </c>
      <c r="AT316" s="217" t="s">
        <v>136</v>
      </c>
      <c r="AU316" s="217" t="s">
        <v>20</v>
      </c>
      <c r="AY316" s="19" t="s">
        <v>134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88</v>
      </c>
      <c r="BK316" s="218">
        <f>ROUND(I316*H316,2)</f>
        <v>0</v>
      </c>
      <c r="BL316" s="19" t="s">
        <v>141</v>
      </c>
      <c r="BM316" s="217" t="s">
        <v>441</v>
      </c>
    </row>
    <row r="317" s="2" customFormat="1">
      <c r="A317" s="41"/>
      <c r="B317" s="42"/>
      <c r="C317" s="43"/>
      <c r="D317" s="219" t="s">
        <v>143</v>
      </c>
      <c r="E317" s="43"/>
      <c r="F317" s="220" t="s">
        <v>442</v>
      </c>
      <c r="G317" s="43"/>
      <c r="H317" s="43"/>
      <c r="I317" s="221"/>
      <c r="J317" s="43"/>
      <c r="K317" s="43"/>
      <c r="L317" s="47"/>
      <c r="M317" s="222"/>
      <c r="N317" s="223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143</v>
      </c>
      <c r="AU317" s="19" t="s">
        <v>20</v>
      </c>
    </row>
    <row r="318" s="13" customFormat="1">
      <c r="A318" s="13"/>
      <c r="B318" s="224"/>
      <c r="C318" s="225"/>
      <c r="D318" s="226" t="s">
        <v>145</v>
      </c>
      <c r="E318" s="227" t="s">
        <v>31</v>
      </c>
      <c r="F318" s="228" t="s">
        <v>443</v>
      </c>
      <c r="G318" s="225"/>
      <c r="H318" s="229">
        <v>28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145</v>
      </c>
      <c r="AU318" s="235" t="s">
        <v>20</v>
      </c>
      <c r="AV318" s="13" t="s">
        <v>20</v>
      </c>
      <c r="AW318" s="13" t="s">
        <v>39</v>
      </c>
      <c r="AX318" s="13" t="s">
        <v>80</v>
      </c>
      <c r="AY318" s="235" t="s">
        <v>134</v>
      </c>
    </row>
    <row r="319" s="15" customFormat="1">
      <c r="A319" s="15"/>
      <c r="B319" s="246"/>
      <c r="C319" s="247"/>
      <c r="D319" s="226" t="s">
        <v>145</v>
      </c>
      <c r="E319" s="248" t="s">
        <v>31</v>
      </c>
      <c r="F319" s="249" t="s">
        <v>148</v>
      </c>
      <c r="G319" s="247"/>
      <c r="H319" s="250">
        <v>28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145</v>
      </c>
      <c r="AU319" s="256" t="s">
        <v>20</v>
      </c>
      <c r="AV319" s="15" t="s">
        <v>141</v>
      </c>
      <c r="AW319" s="15" t="s">
        <v>39</v>
      </c>
      <c r="AX319" s="15" t="s">
        <v>88</v>
      </c>
      <c r="AY319" s="256" t="s">
        <v>134</v>
      </c>
    </row>
    <row r="320" s="2" customFormat="1" ht="37.8" customHeight="1">
      <c r="A320" s="41"/>
      <c r="B320" s="42"/>
      <c r="C320" s="207" t="s">
        <v>444</v>
      </c>
      <c r="D320" s="207" t="s">
        <v>136</v>
      </c>
      <c r="E320" s="208" t="s">
        <v>445</v>
      </c>
      <c r="F320" s="209" t="s">
        <v>446</v>
      </c>
      <c r="G320" s="210" t="s">
        <v>238</v>
      </c>
      <c r="H320" s="211">
        <v>448</v>
      </c>
      <c r="I320" s="212"/>
      <c r="J320" s="211">
        <f>ROUND(I320*H320,2)</f>
        <v>0</v>
      </c>
      <c r="K320" s="209" t="s">
        <v>140</v>
      </c>
      <c r="L320" s="47"/>
      <c r="M320" s="213" t="s">
        <v>31</v>
      </c>
      <c r="N320" s="214" t="s">
        <v>51</v>
      </c>
      <c r="O320" s="87"/>
      <c r="P320" s="215">
        <f>O320*H320</f>
        <v>0</v>
      </c>
      <c r="Q320" s="215">
        <v>0.00040000000000000002</v>
      </c>
      <c r="R320" s="215">
        <f>Q320*H320</f>
        <v>0.1792</v>
      </c>
      <c r="S320" s="215">
        <v>0</v>
      </c>
      <c r="T320" s="21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7" t="s">
        <v>141</v>
      </c>
      <c r="AT320" s="217" t="s">
        <v>136</v>
      </c>
      <c r="AU320" s="217" t="s">
        <v>20</v>
      </c>
      <c r="AY320" s="19" t="s">
        <v>134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88</v>
      </c>
      <c r="BK320" s="218">
        <f>ROUND(I320*H320,2)</f>
        <v>0</v>
      </c>
      <c r="BL320" s="19" t="s">
        <v>141</v>
      </c>
      <c r="BM320" s="217" t="s">
        <v>447</v>
      </c>
    </row>
    <row r="321" s="2" customFormat="1">
      <c r="A321" s="41"/>
      <c r="B321" s="42"/>
      <c r="C321" s="43"/>
      <c r="D321" s="219" t="s">
        <v>143</v>
      </c>
      <c r="E321" s="43"/>
      <c r="F321" s="220" t="s">
        <v>448</v>
      </c>
      <c r="G321" s="43"/>
      <c r="H321" s="43"/>
      <c r="I321" s="221"/>
      <c r="J321" s="43"/>
      <c r="K321" s="43"/>
      <c r="L321" s="47"/>
      <c r="M321" s="222"/>
      <c r="N321" s="22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9" t="s">
        <v>143</v>
      </c>
      <c r="AU321" s="19" t="s">
        <v>20</v>
      </c>
    </row>
    <row r="322" s="13" customFormat="1">
      <c r="A322" s="13"/>
      <c r="B322" s="224"/>
      <c r="C322" s="225"/>
      <c r="D322" s="226" t="s">
        <v>145</v>
      </c>
      <c r="E322" s="227" t="s">
        <v>31</v>
      </c>
      <c r="F322" s="228" t="s">
        <v>449</v>
      </c>
      <c r="G322" s="225"/>
      <c r="H322" s="229">
        <v>448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145</v>
      </c>
      <c r="AU322" s="235" t="s">
        <v>20</v>
      </c>
      <c r="AV322" s="13" t="s">
        <v>20</v>
      </c>
      <c r="AW322" s="13" t="s">
        <v>39</v>
      </c>
      <c r="AX322" s="13" t="s">
        <v>80</v>
      </c>
      <c r="AY322" s="235" t="s">
        <v>134</v>
      </c>
    </row>
    <row r="323" s="14" customFormat="1">
      <c r="A323" s="14"/>
      <c r="B323" s="236"/>
      <c r="C323" s="237"/>
      <c r="D323" s="226" t="s">
        <v>145</v>
      </c>
      <c r="E323" s="238" t="s">
        <v>31</v>
      </c>
      <c r="F323" s="239" t="s">
        <v>147</v>
      </c>
      <c r="G323" s="237"/>
      <c r="H323" s="238" t="s">
        <v>31</v>
      </c>
      <c r="I323" s="240"/>
      <c r="J323" s="237"/>
      <c r="K323" s="237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145</v>
      </c>
      <c r="AU323" s="245" t="s">
        <v>20</v>
      </c>
      <c r="AV323" s="14" t="s">
        <v>88</v>
      </c>
      <c r="AW323" s="14" t="s">
        <v>39</v>
      </c>
      <c r="AX323" s="14" t="s">
        <v>80</v>
      </c>
      <c r="AY323" s="245" t="s">
        <v>134</v>
      </c>
    </row>
    <row r="324" s="15" customFormat="1">
      <c r="A324" s="15"/>
      <c r="B324" s="246"/>
      <c r="C324" s="247"/>
      <c r="D324" s="226" t="s">
        <v>145</v>
      </c>
      <c r="E324" s="248" t="s">
        <v>31</v>
      </c>
      <c r="F324" s="249" t="s">
        <v>148</v>
      </c>
      <c r="G324" s="247"/>
      <c r="H324" s="250">
        <v>448</v>
      </c>
      <c r="I324" s="251"/>
      <c r="J324" s="247"/>
      <c r="K324" s="247"/>
      <c r="L324" s="252"/>
      <c r="M324" s="253"/>
      <c r="N324" s="254"/>
      <c r="O324" s="254"/>
      <c r="P324" s="254"/>
      <c r="Q324" s="254"/>
      <c r="R324" s="254"/>
      <c r="S324" s="254"/>
      <c r="T324" s="25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6" t="s">
        <v>145</v>
      </c>
      <c r="AU324" s="256" t="s">
        <v>20</v>
      </c>
      <c r="AV324" s="15" t="s">
        <v>141</v>
      </c>
      <c r="AW324" s="15" t="s">
        <v>39</v>
      </c>
      <c r="AX324" s="15" t="s">
        <v>88</v>
      </c>
      <c r="AY324" s="256" t="s">
        <v>134</v>
      </c>
    </row>
    <row r="325" s="2" customFormat="1" ht="24.15" customHeight="1">
      <c r="A325" s="41"/>
      <c r="B325" s="42"/>
      <c r="C325" s="207" t="s">
        <v>450</v>
      </c>
      <c r="D325" s="207" t="s">
        <v>136</v>
      </c>
      <c r="E325" s="208" t="s">
        <v>451</v>
      </c>
      <c r="F325" s="209" t="s">
        <v>452</v>
      </c>
      <c r="G325" s="210" t="s">
        <v>453</v>
      </c>
      <c r="H325" s="211">
        <v>1</v>
      </c>
      <c r="I325" s="212"/>
      <c r="J325" s="211">
        <f>ROUND(I325*H325,2)</f>
        <v>0</v>
      </c>
      <c r="K325" s="209" t="s">
        <v>31</v>
      </c>
      <c r="L325" s="47"/>
      <c r="M325" s="213" t="s">
        <v>31</v>
      </c>
      <c r="N325" s="214" t="s">
        <v>51</v>
      </c>
      <c r="O325" s="87"/>
      <c r="P325" s="215">
        <f>O325*H325</f>
        <v>0</v>
      </c>
      <c r="Q325" s="215">
        <v>0.00040000000000000002</v>
      </c>
      <c r="R325" s="215">
        <f>Q325*H325</f>
        <v>0.00040000000000000002</v>
      </c>
      <c r="S325" s="215">
        <v>0</v>
      </c>
      <c r="T325" s="21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7" t="s">
        <v>141</v>
      </c>
      <c r="AT325" s="217" t="s">
        <v>136</v>
      </c>
      <c r="AU325" s="217" t="s">
        <v>20</v>
      </c>
      <c r="AY325" s="19" t="s">
        <v>134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88</v>
      </c>
      <c r="BK325" s="218">
        <f>ROUND(I325*H325,2)</f>
        <v>0</v>
      </c>
      <c r="BL325" s="19" t="s">
        <v>141</v>
      </c>
      <c r="BM325" s="217" t="s">
        <v>454</v>
      </c>
    </row>
    <row r="326" s="2" customFormat="1" ht="24.15" customHeight="1">
      <c r="A326" s="41"/>
      <c r="B326" s="42"/>
      <c r="C326" s="207" t="s">
        <v>455</v>
      </c>
      <c r="D326" s="207" t="s">
        <v>136</v>
      </c>
      <c r="E326" s="208" t="s">
        <v>456</v>
      </c>
      <c r="F326" s="209" t="s">
        <v>457</v>
      </c>
      <c r="G326" s="210" t="s">
        <v>260</v>
      </c>
      <c r="H326" s="211">
        <v>31.5</v>
      </c>
      <c r="I326" s="212"/>
      <c r="J326" s="211">
        <f>ROUND(I326*H326,2)</f>
        <v>0</v>
      </c>
      <c r="K326" s="209" t="s">
        <v>140</v>
      </c>
      <c r="L326" s="47"/>
      <c r="M326" s="213" t="s">
        <v>31</v>
      </c>
      <c r="N326" s="214" t="s">
        <v>51</v>
      </c>
      <c r="O326" s="87"/>
      <c r="P326" s="215">
        <f>O326*H326</f>
        <v>0</v>
      </c>
      <c r="Q326" s="215">
        <v>0.00013999999999999999</v>
      </c>
      <c r="R326" s="215">
        <f>Q326*H326</f>
        <v>0.0044099999999999999</v>
      </c>
      <c r="S326" s="215">
        <v>0</v>
      </c>
      <c r="T326" s="21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7" t="s">
        <v>141</v>
      </c>
      <c r="AT326" s="217" t="s">
        <v>136</v>
      </c>
      <c r="AU326" s="217" t="s">
        <v>20</v>
      </c>
      <c r="AY326" s="19" t="s">
        <v>134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88</v>
      </c>
      <c r="BK326" s="218">
        <f>ROUND(I326*H326,2)</f>
        <v>0</v>
      </c>
      <c r="BL326" s="19" t="s">
        <v>141</v>
      </c>
      <c r="BM326" s="217" t="s">
        <v>458</v>
      </c>
    </row>
    <row r="327" s="2" customFormat="1">
      <c r="A327" s="41"/>
      <c r="B327" s="42"/>
      <c r="C327" s="43"/>
      <c r="D327" s="219" t="s">
        <v>143</v>
      </c>
      <c r="E327" s="43"/>
      <c r="F327" s="220" t="s">
        <v>459</v>
      </c>
      <c r="G327" s="43"/>
      <c r="H327" s="43"/>
      <c r="I327" s="221"/>
      <c r="J327" s="43"/>
      <c r="K327" s="43"/>
      <c r="L327" s="47"/>
      <c r="M327" s="222"/>
      <c r="N327" s="223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9" t="s">
        <v>143</v>
      </c>
      <c r="AU327" s="19" t="s">
        <v>20</v>
      </c>
    </row>
    <row r="328" s="13" customFormat="1">
      <c r="A328" s="13"/>
      <c r="B328" s="224"/>
      <c r="C328" s="225"/>
      <c r="D328" s="226" t="s">
        <v>145</v>
      </c>
      <c r="E328" s="227" t="s">
        <v>31</v>
      </c>
      <c r="F328" s="228" t="s">
        <v>460</v>
      </c>
      <c r="G328" s="225"/>
      <c r="H328" s="229">
        <v>31.5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145</v>
      </c>
      <c r="AU328" s="235" t="s">
        <v>20</v>
      </c>
      <c r="AV328" s="13" t="s">
        <v>20</v>
      </c>
      <c r="AW328" s="13" t="s">
        <v>39</v>
      </c>
      <c r="AX328" s="13" t="s">
        <v>80</v>
      </c>
      <c r="AY328" s="235" t="s">
        <v>134</v>
      </c>
    </row>
    <row r="329" s="14" customFormat="1">
      <c r="A329" s="14"/>
      <c r="B329" s="236"/>
      <c r="C329" s="237"/>
      <c r="D329" s="226" t="s">
        <v>145</v>
      </c>
      <c r="E329" s="238" t="s">
        <v>31</v>
      </c>
      <c r="F329" s="239" t="s">
        <v>147</v>
      </c>
      <c r="G329" s="237"/>
      <c r="H329" s="238" t="s">
        <v>31</v>
      </c>
      <c r="I329" s="240"/>
      <c r="J329" s="237"/>
      <c r="K329" s="237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145</v>
      </c>
      <c r="AU329" s="245" t="s">
        <v>20</v>
      </c>
      <c r="AV329" s="14" t="s">
        <v>88</v>
      </c>
      <c r="AW329" s="14" t="s">
        <v>39</v>
      </c>
      <c r="AX329" s="14" t="s">
        <v>80</v>
      </c>
      <c r="AY329" s="245" t="s">
        <v>134</v>
      </c>
    </row>
    <row r="330" s="15" customFormat="1">
      <c r="A330" s="15"/>
      <c r="B330" s="246"/>
      <c r="C330" s="247"/>
      <c r="D330" s="226" t="s">
        <v>145</v>
      </c>
      <c r="E330" s="248" t="s">
        <v>31</v>
      </c>
      <c r="F330" s="249" t="s">
        <v>148</v>
      </c>
      <c r="G330" s="247"/>
      <c r="H330" s="250">
        <v>31.5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6" t="s">
        <v>145</v>
      </c>
      <c r="AU330" s="256" t="s">
        <v>20</v>
      </c>
      <c r="AV330" s="15" t="s">
        <v>141</v>
      </c>
      <c r="AW330" s="15" t="s">
        <v>39</v>
      </c>
      <c r="AX330" s="15" t="s">
        <v>88</v>
      </c>
      <c r="AY330" s="256" t="s">
        <v>134</v>
      </c>
    </row>
    <row r="331" s="2" customFormat="1" ht="33" customHeight="1">
      <c r="A331" s="41"/>
      <c r="B331" s="42"/>
      <c r="C331" s="207" t="s">
        <v>461</v>
      </c>
      <c r="D331" s="207" t="s">
        <v>136</v>
      </c>
      <c r="E331" s="208" t="s">
        <v>462</v>
      </c>
      <c r="F331" s="209" t="s">
        <v>463</v>
      </c>
      <c r="G331" s="210" t="s">
        <v>260</v>
      </c>
      <c r="H331" s="211">
        <v>86</v>
      </c>
      <c r="I331" s="212"/>
      <c r="J331" s="211">
        <f>ROUND(I331*H331,2)</f>
        <v>0</v>
      </c>
      <c r="K331" s="209" t="s">
        <v>140</v>
      </c>
      <c r="L331" s="47"/>
      <c r="M331" s="213" t="s">
        <v>31</v>
      </c>
      <c r="N331" s="214" t="s">
        <v>51</v>
      </c>
      <c r="O331" s="87"/>
      <c r="P331" s="215">
        <f>O331*H331</f>
        <v>0</v>
      </c>
      <c r="Q331" s="215">
        <v>0.00014999999999999999</v>
      </c>
      <c r="R331" s="215">
        <f>Q331*H331</f>
        <v>0.012899999999999998</v>
      </c>
      <c r="S331" s="215">
        <v>0</v>
      </c>
      <c r="T331" s="21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7" t="s">
        <v>141</v>
      </c>
      <c r="AT331" s="217" t="s">
        <v>136</v>
      </c>
      <c r="AU331" s="217" t="s">
        <v>20</v>
      </c>
      <c r="AY331" s="19" t="s">
        <v>134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88</v>
      </c>
      <c r="BK331" s="218">
        <f>ROUND(I331*H331,2)</f>
        <v>0</v>
      </c>
      <c r="BL331" s="19" t="s">
        <v>141</v>
      </c>
      <c r="BM331" s="217" t="s">
        <v>464</v>
      </c>
    </row>
    <row r="332" s="2" customFormat="1">
      <c r="A332" s="41"/>
      <c r="B332" s="42"/>
      <c r="C332" s="43"/>
      <c r="D332" s="219" t="s">
        <v>143</v>
      </c>
      <c r="E332" s="43"/>
      <c r="F332" s="220" t="s">
        <v>465</v>
      </c>
      <c r="G332" s="43"/>
      <c r="H332" s="43"/>
      <c r="I332" s="221"/>
      <c r="J332" s="43"/>
      <c r="K332" s="43"/>
      <c r="L332" s="47"/>
      <c r="M332" s="222"/>
      <c r="N332" s="22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143</v>
      </c>
      <c r="AU332" s="19" t="s">
        <v>20</v>
      </c>
    </row>
    <row r="333" s="13" customFormat="1">
      <c r="A333" s="13"/>
      <c r="B333" s="224"/>
      <c r="C333" s="225"/>
      <c r="D333" s="226" t="s">
        <v>145</v>
      </c>
      <c r="E333" s="227" t="s">
        <v>31</v>
      </c>
      <c r="F333" s="228" t="s">
        <v>466</v>
      </c>
      <c r="G333" s="225"/>
      <c r="H333" s="229">
        <v>86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145</v>
      </c>
      <c r="AU333" s="235" t="s">
        <v>20</v>
      </c>
      <c r="AV333" s="13" t="s">
        <v>20</v>
      </c>
      <c r="AW333" s="13" t="s">
        <v>39</v>
      </c>
      <c r="AX333" s="13" t="s">
        <v>80</v>
      </c>
      <c r="AY333" s="235" t="s">
        <v>134</v>
      </c>
    </row>
    <row r="334" s="14" customFormat="1">
      <c r="A334" s="14"/>
      <c r="B334" s="236"/>
      <c r="C334" s="237"/>
      <c r="D334" s="226" t="s">
        <v>145</v>
      </c>
      <c r="E334" s="238" t="s">
        <v>31</v>
      </c>
      <c r="F334" s="239" t="s">
        <v>467</v>
      </c>
      <c r="G334" s="237"/>
      <c r="H334" s="238" t="s">
        <v>31</v>
      </c>
      <c r="I334" s="240"/>
      <c r="J334" s="237"/>
      <c r="K334" s="237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145</v>
      </c>
      <c r="AU334" s="245" t="s">
        <v>20</v>
      </c>
      <c r="AV334" s="14" t="s">
        <v>88</v>
      </c>
      <c r="AW334" s="14" t="s">
        <v>39</v>
      </c>
      <c r="AX334" s="14" t="s">
        <v>80</v>
      </c>
      <c r="AY334" s="245" t="s">
        <v>134</v>
      </c>
    </row>
    <row r="335" s="15" customFormat="1">
      <c r="A335" s="15"/>
      <c r="B335" s="246"/>
      <c r="C335" s="247"/>
      <c r="D335" s="226" t="s">
        <v>145</v>
      </c>
      <c r="E335" s="248" t="s">
        <v>31</v>
      </c>
      <c r="F335" s="249" t="s">
        <v>148</v>
      </c>
      <c r="G335" s="247"/>
      <c r="H335" s="250">
        <v>86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145</v>
      </c>
      <c r="AU335" s="256" t="s">
        <v>20</v>
      </c>
      <c r="AV335" s="15" t="s">
        <v>141</v>
      </c>
      <c r="AW335" s="15" t="s">
        <v>39</v>
      </c>
      <c r="AX335" s="15" t="s">
        <v>88</v>
      </c>
      <c r="AY335" s="256" t="s">
        <v>134</v>
      </c>
    </row>
    <row r="336" s="2" customFormat="1" ht="24.15" customHeight="1">
      <c r="A336" s="41"/>
      <c r="B336" s="42"/>
      <c r="C336" s="257" t="s">
        <v>468</v>
      </c>
      <c r="D336" s="257" t="s">
        <v>380</v>
      </c>
      <c r="E336" s="258" t="s">
        <v>469</v>
      </c>
      <c r="F336" s="259" t="s">
        <v>470</v>
      </c>
      <c r="G336" s="260" t="s">
        <v>357</v>
      </c>
      <c r="H336" s="261">
        <v>24.120000000000001</v>
      </c>
      <c r="I336" s="262"/>
      <c r="J336" s="261">
        <f>ROUND(I336*H336,2)</f>
        <v>0</v>
      </c>
      <c r="K336" s="259" t="s">
        <v>140</v>
      </c>
      <c r="L336" s="263"/>
      <c r="M336" s="264" t="s">
        <v>31</v>
      </c>
      <c r="N336" s="265" t="s">
        <v>51</v>
      </c>
      <c r="O336" s="87"/>
      <c r="P336" s="215">
        <f>O336*H336</f>
        <v>0</v>
      </c>
      <c r="Q336" s="215">
        <v>1</v>
      </c>
      <c r="R336" s="215">
        <f>Q336*H336</f>
        <v>24.120000000000001</v>
      </c>
      <c r="S336" s="215">
        <v>0</v>
      </c>
      <c r="T336" s="21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7" t="s">
        <v>217</v>
      </c>
      <c r="AT336" s="217" t="s">
        <v>380</v>
      </c>
      <c r="AU336" s="217" t="s">
        <v>20</v>
      </c>
      <c r="AY336" s="19" t="s">
        <v>134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88</v>
      </c>
      <c r="BK336" s="218">
        <f>ROUND(I336*H336,2)</f>
        <v>0</v>
      </c>
      <c r="BL336" s="19" t="s">
        <v>141</v>
      </c>
      <c r="BM336" s="217" t="s">
        <v>471</v>
      </c>
    </row>
    <row r="337" s="2" customFormat="1" ht="37.8" customHeight="1">
      <c r="A337" s="41"/>
      <c r="B337" s="42"/>
      <c r="C337" s="207" t="s">
        <v>472</v>
      </c>
      <c r="D337" s="207" t="s">
        <v>136</v>
      </c>
      <c r="E337" s="208" t="s">
        <v>473</v>
      </c>
      <c r="F337" s="209" t="s">
        <v>474</v>
      </c>
      <c r="G337" s="210" t="s">
        <v>238</v>
      </c>
      <c r="H337" s="211">
        <v>168</v>
      </c>
      <c r="I337" s="212"/>
      <c r="J337" s="211">
        <f>ROUND(I337*H337,2)</f>
        <v>0</v>
      </c>
      <c r="K337" s="209" t="s">
        <v>140</v>
      </c>
      <c r="L337" s="47"/>
      <c r="M337" s="213" t="s">
        <v>31</v>
      </c>
      <c r="N337" s="214" t="s">
        <v>51</v>
      </c>
      <c r="O337" s="87"/>
      <c r="P337" s="215">
        <f>O337*H337</f>
        <v>0</v>
      </c>
      <c r="Q337" s="215">
        <v>0.03739</v>
      </c>
      <c r="R337" s="215">
        <f>Q337*H337</f>
        <v>6.2815199999999995</v>
      </c>
      <c r="S337" s="215">
        <v>0</v>
      </c>
      <c r="T337" s="21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7" t="s">
        <v>141</v>
      </c>
      <c r="AT337" s="217" t="s">
        <v>136</v>
      </c>
      <c r="AU337" s="217" t="s">
        <v>20</v>
      </c>
      <c r="AY337" s="19" t="s">
        <v>134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88</v>
      </c>
      <c r="BK337" s="218">
        <f>ROUND(I337*H337,2)</f>
        <v>0</v>
      </c>
      <c r="BL337" s="19" t="s">
        <v>141</v>
      </c>
      <c r="BM337" s="217" t="s">
        <v>475</v>
      </c>
    </row>
    <row r="338" s="2" customFormat="1">
      <c r="A338" s="41"/>
      <c r="B338" s="42"/>
      <c r="C338" s="43"/>
      <c r="D338" s="219" t="s">
        <v>143</v>
      </c>
      <c r="E338" s="43"/>
      <c r="F338" s="220" t="s">
        <v>476</v>
      </c>
      <c r="G338" s="43"/>
      <c r="H338" s="43"/>
      <c r="I338" s="221"/>
      <c r="J338" s="43"/>
      <c r="K338" s="43"/>
      <c r="L338" s="47"/>
      <c r="M338" s="222"/>
      <c r="N338" s="223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9" t="s">
        <v>143</v>
      </c>
      <c r="AU338" s="19" t="s">
        <v>20</v>
      </c>
    </row>
    <row r="339" s="13" customFormat="1">
      <c r="A339" s="13"/>
      <c r="B339" s="224"/>
      <c r="C339" s="225"/>
      <c r="D339" s="226" t="s">
        <v>145</v>
      </c>
      <c r="E339" s="227" t="s">
        <v>31</v>
      </c>
      <c r="F339" s="228" t="s">
        <v>477</v>
      </c>
      <c r="G339" s="225"/>
      <c r="H339" s="229">
        <v>168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145</v>
      </c>
      <c r="AU339" s="235" t="s">
        <v>20</v>
      </c>
      <c r="AV339" s="13" t="s">
        <v>20</v>
      </c>
      <c r="AW339" s="13" t="s">
        <v>39</v>
      </c>
      <c r="AX339" s="13" t="s">
        <v>80</v>
      </c>
      <c r="AY339" s="235" t="s">
        <v>134</v>
      </c>
    </row>
    <row r="340" s="14" customFormat="1">
      <c r="A340" s="14"/>
      <c r="B340" s="236"/>
      <c r="C340" s="237"/>
      <c r="D340" s="226" t="s">
        <v>145</v>
      </c>
      <c r="E340" s="238" t="s">
        <v>31</v>
      </c>
      <c r="F340" s="239" t="s">
        <v>147</v>
      </c>
      <c r="G340" s="237"/>
      <c r="H340" s="238" t="s">
        <v>31</v>
      </c>
      <c r="I340" s="240"/>
      <c r="J340" s="237"/>
      <c r="K340" s="237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145</v>
      </c>
      <c r="AU340" s="245" t="s">
        <v>20</v>
      </c>
      <c r="AV340" s="14" t="s">
        <v>88</v>
      </c>
      <c r="AW340" s="14" t="s">
        <v>39</v>
      </c>
      <c r="AX340" s="14" t="s">
        <v>80</v>
      </c>
      <c r="AY340" s="245" t="s">
        <v>134</v>
      </c>
    </row>
    <row r="341" s="15" customFormat="1">
      <c r="A341" s="15"/>
      <c r="B341" s="246"/>
      <c r="C341" s="247"/>
      <c r="D341" s="226" t="s">
        <v>145</v>
      </c>
      <c r="E341" s="248" t="s">
        <v>31</v>
      </c>
      <c r="F341" s="249" t="s">
        <v>148</v>
      </c>
      <c r="G341" s="247"/>
      <c r="H341" s="250">
        <v>168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145</v>
      </c>
      <c r="AU341" s="256" t="s">
        <v>20</v>
      </c>
      <c r="AV341" s="15" t="s">
        <v>141</v>
      </c>
      <c r="AW341" s="15" t="s">
        <v>39</v>
      </c>
      <c r="AX341" s="15" t="s">
        <v>88</v>
      </c>
      <c r="AY341" s="256" t="s">
        <v>134</v>
      </c>
    </row>
    <row r="342" s="2" customFormat="1" ht="24.15" customHeight="1">
      <c r="A342" s="41"/>
      <c r="B342" s="42"/>
      <c r="C342" s="257" t="s">
        <v>478</v>
      </c>
      <c r="D342" s="257" t="s">
        <v>380</v>
      </c>
      <c r="E342" s="258" t="s">
        <v>479</v>
      </c>
      <c r="F342" s="259" t="s">
        <v>480</v>
      </c>
      <c r="G342" s="260" t="s">
        <v>238</v>
      </c>
      <c r="H342" s="261">
        <v>184.80000000000001</v>
      </c>
      <c r="I342" s="262"/>
      <c r="J342" s="261">
        <f>ROUND(I342*H342,2)</f>
        <v>0</v>
      </c>
      <c r="K342" s="259" t="s">
        <v>31</v>
      </c>
      <c r="L342" s="263"/>
      <c r="M342" s="264" t="s">
        <v>31</v>
      </c>
      <c r="N342" s="265" t="s">
        <v>51</v>
      </c>
      <c r="O342" s="87"/>
      <c r="P342" s="215">
        <f>O342*H342</f>
        <v>0</v>
      </c>
      <c r="Q342" s="215">
        <v>0.043400000000000001</v>
      </c>
      <c r="R342" s="215">
        <f>Q342*H342</f>
        <v>8.0203199999999999</v>
      </c>
      <c r="S342" s="215">
        <v>0</v>
      </c>
      <c r="T342" s="21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7" t="s">
        <v>217</v>
      </c>
      <c r="AT342" s="217" t="s">
        <v>380</v>
      </c>
      <c r="AU342" s="217" t="s">
        <v>20</v>
      </c>
      <c r="AY342" s="19" t="s">
        <v>134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88</v>
      </c>
      <c r="BK342" s="218">
        <f>ROUND(I342*H342,2)</f>
        <v>0</v>
      </c>
      <c r="BL342" s="19" t="s">
        <v>141</v>
      </c>
      <c r="BM342" s="217" t="s">
        <v>481</v>
      </c>
    </row>
    <row r="343" s="13" customFormat="1">
      <c r="A343" s="13"/>
      <c r="B343" s="224"/>
      <c r="C343" s="225"/>
      <c r="D343" s="226" t="s">
        <v>145</v>
      </c>
      <c r="E343" s="225"/>
      <c r="F343" s="228" t="s">
        <v>482</v>
      </c>
      <c r="G343" s="225"/>
      <c r="H343" s="229">
        <v>184.80000000000001</v>
      </c>
      <c r="I343" s="230"/>
      <c r="J343" s="225"/>
      <c r="K343" s="225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145</v>
      </c>
      <c r="AU343" s="235" t="s">
        <v>20</v>
      </c>
      <c r="AV343" s="13" t="s">
        <v>20</v>
      </c>
      <c r="AW343" s="13" t="s">
        <v>4</v>
      </c>
      <c r="AX343" s="13" t="s">
        <v>88</v>
      </c>
      <c r="AY343" s="235" t="s">
        <v>134</v>
      </c>
    </row>
    <row r="344" s="2" customFormat="1" ht="37.8" customHeight="1">
      <c r="A344" s="41"/>
      <c r="B344" s="42"/>
      <c r="C344" s="207" t="s">
        <v>483</v>
      </c>
      <c r="D344" s="207" t="s">
        <v>136</v>
      </c>
      <c r="E344" s="208" t="s">
        <v>484</v>
      </c>
      <c r="F344" s="209" t="s">
        <v>485</v>
      </c>
      <c r="G344" s="210" t="s">
        <v>238</v>
      </c>
      <c r="H344" s="211">
        <v>280</v>
      </c>
      <c r="I344" s="212"/>
      <c r="J344" s="211">
        <f>ROUND(I344*H344,2)</f>
        <v>0</v>
      </c>
      <c r="K344" s="209" t="s">
        <v>140</v>
      </c>
      <c r="L344" s="47"/>
      <c r="M344" s="213" t="s">
        <v>31</v>
      </c>
      <c r="N344" s="214" t="s">
        <v>51</v>
      </c>
      <c r="O344" s="87"/>
      <c r="P344" s="215">
        <f>O344*H344</f>
        <v>0</v>
      </c>
      <c r="Q344" s="215">
        <v>0.03739</v>
      </c>
      <c r="R344" s="215">
        <f>Q344*H344</f>
        <v>10.469200000000001</v>
      </c>
      <c r="S344" s="215">
        <v>0</v>
      </c>
      <c r="T344" s="21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7" t="s">
        <v>141</v>
      </c>
      <c r="AT344" s="217" t="s">
        <v>136</v>
      </c>
      <c r="AU344" s="217" t="s">
        <v>20</v>
      </c>
      <c r="AY344" s="19" t="s">
        <v>134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88</v>
      </c>
      <c r="BK344" s="218">
        <f>ROUND(I344*H344,2)</f>
        <v>0</v>
      </c>
      <c r="BL344" s="19" t="s">
        <v>141</v>
      </c>
      <c r="BM344" s="217" t="s">
        <v>486</v>
      </c>
    </row>
    <row r="345" s="2" customFormat="1">
      <c r="A345" s="41"/>
      <c r="B345" s="42"/>
      <c r="C345" s="43"/>
      <c r="D345" s="219" t="s">
        <v>143</v>
      </c>
      <c r="E345" s="43"/>
      <c r="F345" s="220" t="s">
        <v>487</v>
      </c>
      <c r="G345" s="43"/>
      <c r="H345" s="43"/>
      <c r="I345" s="221"/>
      <c r="J345" s="43"/>
      <c r="K345" s="43"/>
      <c r="L345" s="47"/>
      <c r="M345" s="222"/>
      <c r="N345" s="223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143</v>
      </c>
      <c r="AU345" s="19" t="s">
        <v>20</v>
      </c>
    </row>
    <row r="346" s="13" customFormat="1">
      <c r="A346" s="13"/>
      <c r="B346" s="224"/>
      <c r="C346" s="225"/>
      <c r="D346" s="226" t="s">
        <v>145</v>
      </c>
      <c r="E346" s="227" t="s">
        <v>31</v>
      </c>
      <c r="F346" s="228" t="s">
        <v>488</v>
      </c>
      <c r="G346" s="225"/>
      <c r="H346" s="229">
        <v>280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145</v>
      </c>
      <c r="AU346" s="235" t="s">
        <v>20</v>
      </c>
      <c r="AV346" s="13" t="s">
        <v>20</v>
      </c>
      <c r="AW346" s="13" t="s">
        <v>39</v>
      </c>
      <c r="AX346" s="13" t="s">
        <v>80</v>
      </c>
      <c r="AY346" s="235" t="s">
        <v>134</v>
      </c>
    </row>
    <row r="347" s="14" customFormat="1">
      <c r="A347" s="14"/>
      <c r="B347" s="236"/>
      <c r="C347" s="237"/>
      <c r="D347" s="226" t="s">
        <v>145</v>
      </c>
      <c r="E347" s="238" t="s">
        <v>31</v>
      </c>
      <c r="F347" s="239" t="s">
        <v>147</v>
      </c>
      <c r="G347" s="237"/>
      <c r="H347" s="238" t="s">
        <v>31</v>
      </c>
      <c r="I347" s="240"/>
      <c r="J347" s="237"/>
      <c r="K347" s="237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145</v>
      </c>
      <c r="AU347" s="245" t="s">
        <v>20</v>
      </c>
      <c r="AV347" s="14" t="s">
        <v>88</v>
      </c>
      <c r="AW347" s="14" t="s">
        <v>39</v>
      </c>
      <c r="AX347" s="14" t="s">
        <v>80</v>
      </c>
      <c r="AY347" s="245" t="s">
        <v>134</v>
      </c>
    </row>
    <row r="348" s="15" customFormat="1">
      <c r="A348" s="15"/>
      <c r="B348" s="246"/>
      <c r="C348" s="247"/>
      <c r="D348" s="226" t="s">
        <v>145</v>
      </c>
      <c r="E348" s="248" t="s">
        <v>31</v>
      </c>
      <c r="F348" s="249" t="s">
        <v>148</v>
      </c>
      <c r="G348" s="247"/>
      <c r="H348" s="250">
        <v>280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145</v>
      </c>
      <c r="AU348" s="256" t="s">
        <v>20</v>
      </c>
      <c r="AV348" s="15" t="s">
        <v>141</v>
      </c>
      <c r="AW348" s="15" t="s">
        <v>39</v>
      </c>
      <c r="AX348" s="15" t="s">
        <v>88</v>
      </c>
      <c r="AY348" s="256" t="s">
        <v>134</v>
      </c>
    </row>
    <row r="349" s="2" customFormat="1" ht="24.15" customHeight="1">
      <c r="A349" s="41"/>
      <c r="B349" s="42"/>
      <c r="C349" s="257" t="s">
        <v>489</v>
      </c>
      <c r="D349" s="257" t="s">
        <v>380</v>
      </c>
      <c r="E349" s="258" t="s">
        <v>479</v>
      </c>
      <c r="F349" s="259" t="s">
        <v>480</v>
      </c>
      <c r="G349" s="260" t="s">
        <v>238</v>
      </c>
      <c r="H349" s="261">
        <v>308</v>
      </c>
      <c r="I349" s="262"/>
      <c r="J349" s="261">
        <f>ROUND(I349*H349,2)</f>
        <v>0</v>
      </c>
      <c r="K349" s="259" t="s">
        <v>31</v>
      </c>
      <c r="L349" s="263"/>
      <c r="M349" s="264" t="s">
        <v>31</v>
      </c>
      <c r="N349" s="265" t="s">
        <v>51</v>
      </c>
      <c r="O349" s="87"/>
      <c r="P349" s="215">
        <f>O349*H349</f>
        <v>0</v>
      </c>
      <c r="Q349" s="215">
        <v>0.043400000000000001</v>
      </c>
      <c r="R349" s="215">
        <f>Q349*H349</f>
        <v>13.3672</v>
      </c>
      <c r="S349" s="215">
        <v>0</v>
      </c>
      <c r="T349" s="21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7" t="s">
        <v>217</v>
      </c>
      <c r="AT349" s="217" t="s">
        <v>380</v>
      </c>
      <c r="AU349" s="217" t="s">
        <v>20</v>
      </c>
      <c r="AY349" s="19" t="s">
        <v>134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88</v>
      </c>
      <c r="BK349" s="218">
        <f>ROUND(I349*H349,2)</f>
        <v>0</v>
      </c>
      <c r="BL349" s="19" t="s">
        <v>141</v>
      </c>
      <c r="BM349" s="217" t="s">
        <v>490</v>
      </c>
    </row>
    <row r="350" s="13" customFormat="1">
      <c r="A350" s="13"/>
      <c r="B350" s="224"/>
      <c r="C350" s="225"/>
      <c r="D350" s="226" t="s">
        <v>145</v>
      </c>
      <c r="E350" s="225"/>
      <c r="F350" s="228" t="s">
        <v>491</v>
      </c>
      <c r="G350" s="225"/>
      <c r="H350" s="229">
        <v>308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145</v>
      </c>
      <c r="AU350" s="235" t="s">
        <v>20</v>
      </c>
      <c r="AV350" s="13" t="s">
        <v>20</v>
      </c>
      <c r="AW350" s="13" t="s">
        <v>4</v>
      </c>
      <c r="AX350" s="13" t="s">
        <v>88</v>
      </c>
      <c r="AY350" s="235" t="s">
        <v>134</v>
      </c>
    </row>
    <row r="351" s="2" customFormat="1" ht="24.15" customHeight="1">
      <c r="A351" s="41"/>
      <c r="B351" s="42"/>
      <c r="C351" s="207" t="s">
        <v>492</v>
      </c>
      <c r="D351" s="207" t="s">
        <v>136</v>
      </c>
      <c r="E351" s="208" t="s">
        <v>493</v>
      </c>
      <c r="F351" s="209" t="s">
        <v>494</v>
      </c>
      <c r="G351" s="210" t="s">
        <v>157</v>
      </c>
      <c r="H351" s="211">
        <v>56</v>
      </c>
      <c r="I351" s="212"/>
      <c r="J351" s="211">
        <f>ROUND(I351*H351,2)</f>
        <v>0</v>
      </c>
      <c r="K351" s="209" t="s">
        <v>140</v>
      </c>
      <c r="L351" s="47"/>
      <c r="M351" s="213" t="s">
        <v>31</v>
      </c>
      <c r="N351" s="214" t="s">
        <v>51</v>
      </c>
      <c r="O351" s="87"/>
      <c r="P351" s="215">
        <f>O351*H351</f>
        <v>0</v>
      </c>
      <c r="Q351" s="215">
        <v>0.00071000000000000002</v>
      </c>
      <c r="R351" s="215">
        <f>Q351*H351</f>
        <v>0.039760000000000004</v>
      </c>
      <c r="S351" s="215">
        <v>0</v>
      </c>
      <c r="T351" s="21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7" t="s">
        <v>141</v>
      </c>
      <c r="AT351" s="217" t="s">
        <v>136</v>
      </c>
      <c r="AU351" s="217" t="s">
        <v>20</v>
      </c>
      <c r="AY351" s="19" t="s">
        <v>134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88</v>
      </c>
      <c r="BK351" s="218">
        <f>ROUND(I351*H351,2)</f>
        <v>0</v>
      </c>
      <c r="BL351" s="19" t="s">
        <v>141</v>
      </c>
      <c r="BM351" s="217" t="s">
        <v>495</v>
      </c>
    </row>
    <row r="352" s="2" customFormat="1">
      <c r="A352" s="41"/>
      <c r="B352" s="42"/>
      <c r="C352" s="43"/>
      <c r="D352" s="219" t="s">
        <v>143</v>
      </c>
      <c r="E352" s="43"/>
      <c r="F352" s="220" t="s">
        <v>496</v>
      </c>
      <c r="G352" s="43"/>
      <c r="H352" s="43"/>
      <c r="I352" s="221"/>
      <c r="J352" s="43"/>
      <c r="K352" s="43"/>
      <c r="L352" s="47"/>
      <c r="M352" s="222"/>
      <c r="N352" s="223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9" t="s">
        <v>143</v>
      </c>
      <c r="AU352" s="19" t="s">
        <v>20</v>
      </c>
    </row>
    <row r="353" s="13" customFormat="1">
      <c r="A353" s="13"/>
      <c r="B353" s="224"/>
      <c r="C353" s="225"/>
      <c r="D353" s="226" t="s">
        <v>145</v>
      </c>
      <c r="E353" s="227" t="s">
        <v>31</v>
      </c>
      <c r="F353" s="228" t="s">
        <v>497</v>
      </c>
      <c r="G353" s="225"/>
      <c r="H353" s="229">
        <v>56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145</v>
      </c>
      <c r="AU353" s="235" t="s">
        <v>20</v>
      </c>
      <c r="AV353" s="13" t="s">
        <v>20</v>
      </c>
      <c r="AW353" s="13" t="s">
        <v>39</v>
      </c>
      <c r="AX353" s="13" t="s">
        <v>80</v>
      </c>
      <c r="AY353" s="235" t="s">
        <v>134</v>
      </c>
    </row>
    <row r="354" s="14" customFormat="1">
      <c r="A354" s="14"/>
      <c r="B354" s="236"/>
      <c r="C354" s="237"/>
      <c r="D354" s="226" t="s">
        <v>145</v>
      </c>
      <c r="E354" s="238" t="s">
        <v>31</v>
      </c>
      <c r="F354" s="239" t="s">
        <v>147</v>
      </c>
      <c r="G354" s="237"/>
      <c r="H354" s="238" t="s">
        <v>31</v>
      </c>
      <c r="I354" s="240"/>
      <c r="J354" s="237"/>
      <c r="K354" s="237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145</v>
      </c>
      <c r="AU354" s="245" t="s">
        <v>20</v>
      </c>
      <c r="AV354" s="14" t="s">
        <v>88</v>
      </c>
      <c r="AW354" s="14" t="s">
        <v>39</v>
      </c>
      <c r="AX354" s="14" t="s">
        <v>80</v>
      </c>
      <c r="AY354" s="245" t="s">
        <v>134</v>
      </c>
    </row>
    <row r="355" s="15" customFormat="1">
      <c r="A355" s="15"/>
      <c r="B355" s="246"/>
      <c r="C355" s="247"/>
      <c r="D355" s="226" t="s">
        <v>145</v>
      </c>
      <c r="E355" s="248" t="s">
        <v>31</v>
      </c>
      <c r="F355" s="249" t="s">
        <v>148</v>
      </c>
      <c r="G355" s="247"/>
      <c r="H355" s="250">
        <v>56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145</v>
      </c>
      <c r="AU355" s="256" t="s">
        <v>20</v>
      </c>
      <c r="AV355" s="15" t="s">
        <v>141</v>
      </c>
      <c r="AW355" s="15" t="s">
        <v>39</v>
      </c>
      <c r="AX355" s="15" t="s">
        <v>88</v>
      </c>
      <c r="AY355" s="256" t="s">
        <v>134</v>
      </c>
    </row>
    <row r="356" s="2" customFormat="1" ht="21.75" customHeight="1">
      <c r="A356" s="41"/>
      <c r="B356" s="42"/>
      <c r="C356" s="257" t="s">
        <v>498</v>
      </c>
      <c r="D356" s="257" t="s">
        <v>380</v>
      </c>
      <c r="E356" s="258" t="s">
        <v>499</v>
      </c>
      <c r="F356" s="259" t="s">
        <v>500</v>
      </c>
      <c r="G356" s="260" t="s">
        <v>357</v>
      </c>
      <c r="H356" s="261">
        <v>0.59999999999999998</v>
      </c>
      <c r="I356" s="262"/>
      <c r="J356" s="261">
        <f>ROUND(I356*H356,2)</f>
        <v>0</v>
      </c>
      <c r="K356" s="259" t="s">
        <v>140</v>
      </c>
      <c r="L356" s="263"/>
      <c r="M356" s="264" t="s">
        <v>31</v>
      </c>
      <c r="N356" s="265" t="s">
        <v>51</v>
      </c>
      <c r="O356" s="87"/>
      <c r="P356" s="215">
        <f>O356*H356</f>
        <v>0</v>
      </c>
      <c r="Q356" s="215">
        <v>1</v>
      </c>
      <c r="R356" s="215">
        <f>Q356*H356</f>
        <v>0.59999999999999998</v>
      </c>
      <c r="S356" s="215">
        <v>0</v>
      </c>
      <c r="T356" s="21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7" t="s">
        <v>217</v>
      </c>
      <c r="AT356" s="217" t="s">
        <v>380</v>
      </c>
      <c r="AU356" s="217" t="s">
        <v>20</v>
      </c>
      <c r="AY356" s="19" t="s">
        <v>134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88</v>
      </c>
      <c r="BK356" s="218">
        <f>ROUND(I356*H356,2)</f>
        <v>0</v>
      </c>
      <c r="BL356" s="19" t="s">
        <v>141</v>
      </c>
      <c r="BM356" s="217" t="s">
        <v>501</v>
      </c>
    </row>
    <row r="357" s="13" customFormat="1">
      <c r="A357" s="13"/>
      <c r="B357" s="224"/>
      <c r="C357" s="225"/>
      <c r="D357" s="226" t="s">
        <v>145</v>
      </c>
      <c r="E357" s="227" t="s">
        <v>31</v>
      </c>
      <c r="F357" s="228" t="s">
        <v>502</v>
      </c>
      <c r="G357" s="225"/>
      <c r="H357" s="229">
        <v>0.59999999999999998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145</v>
      </c>
      <c r="AU357" s="235" t="s">
        <v>20</v>
      </c>
      <c r="AV357" s="13" t="s">
        <v>20</v>
      </c>
      <c r="AW357" s="13" t="s">
        <v>39</v>
      </c>
      <c r="AX357" s="13" t="s">
        <v>80</v>
      </c>
      <c r="AY357" s="235" t="s">
        <v>134</v>
      </c>
    </row>
    <row r="358" s="15" customFormat="1">
      <c r="A358" s="15"/>
      <c r="B358" s="246"/>
      <c r="C358" s="247"/>
      <c r="D358" s="226" t="s">
        <v>145</v>
      </c>
      <c r="E358" s="248" t="s">
        <v>31</v>
      </c>
      <c r="F358" s="249" t="s">
        <v>148</v>
      </c>
      <c r="G358" s="247"/>
      <c r="H358" s="250">
        <v>0.59999999999999998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145</v>
      </c>
      <c r="AU358" s="256" t="s">
        <v>20</v>
      </c>
      <c r="AV358" s="15" t="s">
        <v>141</v>
      </c>
      <c r="AW358" s="15" t="s">
        <v>39</v>
      </c>
      <c r="AX358" s="15" t="s">
        <v>88</v>
      </c>
      <c r="AY358" s="256" t="s">
        <v>134</v>
      </c>
    </row>
    <row r="359" s="2" customFormat="1" ht="24.15" customHeight="1">
      <c r="A359" s="41"/>
      <c r="B359" s="42"/>
      <c r="C359" s="207" t="s">
        <v>497</v>
      </c>
      <c r="D359" s="207" t="s">
        <v>136</v>
      </c>
      <c r="E359" s="208" t="s">
        <v>503</v>
      </c>
      <c r="F359" s="209" t="s">
        <v>504</v>
      </c>
      <c r="G359" s="210" t="s">
        <v>139</v>
      </c>
      <c r="H359" s="211">
        <v>84</v>
      </c>
      <c r="I359" s="212"/>
      <c r="J359" s="211">
        <f>ROUND(I359*H359,2)</f>
        <v>0</v>
      </c>
      <c r="K359" s="209" t="s">
        <v>140</v>
      </c>
      <c r="L359" s="47"/>
      <c r="M359" s="213" t="s">
        <v>31</v>
      </c>
      <c r="N359" s="214" t="s">
        <v>51</v>
      </c>
      <c r="O359" s="87"/>
      <c r="P359" s="215">
        <f>O359*H359</f>
        <v>0</v>
      </c>
      <c r="Q359" s="215">
        <v>0.108</v>
      </c>
      <c r="R359" s="215">
        <f>Q359*H359</f>
        <v>9.0719999999999992</v>
      </c>
      <c r="S359" s="215">
        <v>0</v>
      </c>
      <c r="T359" s="21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7" t="s">
        <v>141</v>
      </c>
      <c r="AT359" s="217" t="s">
        <v>136</v>
      </c>
      <c r="AU359" s="217" t="s">
        <v>20</v>
      </c>
      <c r="AY359" s="19" t="s">
        <v>134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88</v>
      </c>
      <c r="BK359" s="218">
        <f>ROUND(I359*H359,2)</f>
        <v>0</v>
      </c>
      <c r="BL359" s="19" t="s">
        <v>141</v>
      </c>
      <c r="BM359" s="217" t="s">
        <v>505</v>
      </c>
    </row>
    <row r="360" s="2" customFormat="1">
      <c r="A360" s="41"/>
      <c r="B360" s="42"/>
      <c r="C360" s="43"/>
      <c r="D360" s="219" t="s">
        <v>143</v>
      </c>
      <c r="E360" s="43"/>
      <c r="F360" s="220" t="s">
        <v>506</v>
      </c>
      <c r="G360" s="43"/>
      <c r="H360" s="43"/>
      <c r="I360" s="221"/>
      <c r="J360" s="43"/>
      <c r="K360" s="43"/>
      <c r="L360" s="47"/>
      <c r="M360" s="222"/>
      <c r="N360" s="22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9" t="s">
        <v>143</v>
      </c>
      <c r="AU360" s="19" t="s">
        <v>20</v>
      </c>
    </row>
    <row r="361" s="13" customFormat="1">
      <c r="A361" s="13"/>
      <c r="B361" s="224"/>
      <c r="C361" s="225"/>
      <c r="D361" s="226" t="s">
        <v>145</v>
      </c>
      <c r="E361" s="227" t="s">
        <v>31</v>
      </c>
      <c r="F361" s="228" t="s">
        <v>507</v>
      </c>
      <c r="G361" s="225"/>
      <c r="H361" s="229">
        <v>84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145</v>
      </c>
      <c r="AU361" s="235" t="s">
        <v>20</v>
      </c>
      <c r="AV361" s="13" t="s">
        <v>20</v>
      </c>
      <c r="AW361" s="13" t="s">
        <v>39</v>
      </c>
      <c r="AX361" s="13" t="s">
        <v>80</v>
      </c>
      <c r="AY361" s="235" t="s">
        <v>134</v>
      </c>
    </row>
    <row r="362" s="14" customFormat="1">
      <c r="A362" s="14"/>
      <c r="B362" s="236"/>
      <c r="C362" s="237"/>
      <c r="D362" s="226" t="s">
        <v>145</v>
      </c>
      <c r="E362" s="238" t="s">
        <v>31</v>
      </c>
      <c r="F362" s="239" t="s">
        <v>147</v>
      </c>
      <c r="G362" s="237"/>
      <c r="H362" s="238" t="s">
        <v>31</v>
      </c>
      <c r="I362" s="240"/>
      <c r="J362" s="237"/>
      <c r="K362" s="237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145</v>
      </c>
      <c r="AU362" s="245" t="s">
        <v>20</v>
      </c>
      <c r="AV362" s="14" t="s">
        <v>88</v>
      </c>
      <c r="AW362" s="14" t="s">
        <v>39</v>
      </c>
      <c r="AX362" s="14" t="s">
        <v>80</v>
      </c>
      <c r="AY362" s="245" t="s">
        <v>134</v>
      </c>
    </row>
    <row r="363" s="15" customFormat="1">
      <c r="A363" s="15"/>
      <c r="B363" s="246"/>
      <c r="C363" s="247"/>
      <c r="D363" s="226" t="s">
        <v>145</v>
      </c>
      <c r="E363" s="248" t="s">
        <v>31</v>
      </c>
      <c r="F363" s="249" t="s">
        <v>148</v>
      </c>
      <c r="G363" s="247"/>
      <c r="H363" s="250">
        <v>84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6" t="s">
        <v>145</v>
      </c>
      <c r="AU363" s="256" t="s">
        <v>20</v>
      </c>
      <c r="AV363" s="15" t="s">
        <v>141</v>
      </c>
      <c r="AW363" s="15" t="s">
        <v>39</v>
      </c>
      <c r="AX363" s="15" t="s">
        <v>88</v>
      </c>
      <c r="AY363" s="256" t="s">
        <v>134</v>
      </c>
    </row>
    <row r="364" s="2" customFormat="1" ht="16.5" customHeight="1">
      <c r="A364" s="41"/>
      <c r="B364" s="42"/>
      <c r="C364" s="257" t="s">
        <v>508</v>
      </c>
      <c r="D364" s="257" t="s">
        <v>380</v>
      </c>
      <c r="E364" s="258" t="s">
        <v>509</v>
      </c>
      <c r="F364" s="259" t="s">
        <v>510</v>
      </c>
      <c r="G364" s="260" t="s">
        <v>157</v>
      </c>
      <c r="H364" s="261">
        <v>28</v>
      </c>
      <c r="I364" s="262"/>
      <c r="J364" s="261">
        <f>ROUND(I364*H364,2)</f>
        <v>0</v>
      </c>
      <c r="K364" s="259" t="s">
        <v>140</v>
      </c>
      <c r="L364" s="263"/>
      <c r="M364" s="264" t="s">
        <v>31</v>
      </c>
      <c r="N364" s="265" t="s">
        <v>51</v>
      </c>
      <c r="O364" s="87"/>
      <c r="P364" s="215">
        <f>O364*H364</f>
        <v>0</v>
      </c>
      <c r="Q364" s="215">
        <v>1.516</v>
      </c>
      <c r="R364" s="215">
        <f>Q364*H364</f>
        <v>42.448</v>
      </c>
      <c r="S364" s="215">
        <v>0</v>
      </c>
      <c r="T364" s="21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7" t="s">
        <v>217</v>
      </c>
      <c r="AT364" s="217" t="s">
        <v>380</v>
      </c>
      <c r="AU364" s="217" t="s">
        <v>20</v>
      </c>
      <c r="AY364" s="19" t="s">
        <v>134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88</v>
      </c>
      <c r="BK364" s="218">
        <f>ROUND(I364*H364,2)</f>
        <v>0</v>
      </c>
      <c r="BL364" s="19" t="s">
        <v>141</v>
      </c>
      <c r="BM364" s="217" t="s">
        <v>511</v>
      </c>
    </row>
    <row r="365" s="12" customFormat="1" ht="22.8" customHeight="1">
      <c r="A365" s="12"/>
      <c r="B365" s="191"/>
      <c r="C365" s="192"/>
      <c r="D365" s="193" t="s">
        <v>79</v>
      </c>
      <c r="E365" s="205" t="s">
        <v>185</v>
      </c>
      <c r="F365" s="205" t="s">
        <v>512</v>
      </c>
      <c r="G365" s="192"/>
      <c r="H365" s="192"/>
      <c r="I365" s="195"/>
      <c r="J365" s="206">
        <f>BK365</f>
        <v>0</v>
      </c>
      <c r="K365" s="192"/>
      <c r="L365" s="197"/>
      <c r="M365" s="198"/>
      <c r="N365" s="199"/>
      <c r="O365" s="199"/>
      <c r="P365" s="200">
        <f>SUM(P366:P416)</f>
        <v>0</v>
      </c>
      <c r="Q365" s="199"/>
      <c r="R365" s="200">
        <f>SUM(R366:R416)</f>
        <v>342.0059703</v>
      </c>
      <c r="S365" s="199"/>
      <c r="T365" s="201">
        <f>SUM(T366:T416)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2" t="s">
        <v>88</v>
      </c>
      <c r="AT365" s="203" t="s">
        <v>79</v>
      </c>
      <c r="AU365" s="203" t="s">
        <v>88</v>
      </c>
      <c r="AY365" s="202" t="s">
        <v>134</v>
      </c>
      <c r="BK365" s="204">
        <f>SUM(BK366:BK416)</f>
        <v>0</v>
      </c>
    </row>
    <row r="366" s="2" customFormat="1" ht="33" customHeight="1">
      <c r="A366" s="41"/>
      <c r="B366" s="42"/>
      <c r="C366" s="207" t="s">
        <v>513</v>
      </c>
      <c r="D366" s="207" t="s">
        <v>136</v>
      </c>
      <c r="E366" s="208" t="s">
        <v>514</v>
      </c>
      <c r="F366" s="209" t="s">
        <v>515</v>
      </c>
      <c r="G366" s="210" t="s">
        <v>157</v>
      </c>
      <c r="H366" s="211">
        <v>36</v>
      </c>
      <c r="I366" s="212"/>
      <c r="J366" s="211">
        <f>ROUND(I366*H366,2)</f>
        <v>0</v>
      </c>
      <c r="K366" s="209" t="s">
        <v>140</v>
      </c>
      <c r="L366" s="47"/>
      <c r="M366" s="213" t="s">
        <v>31</v>
      </c>
      <c r="N366" s="214" t="s">
        <v>51</v>
      </c>
      <c r="O366" s="87"/>
      <c r="P366" s="215">
        <f>O366*H366</f>
        <v>0</v>
      </c>
      <c r="Q366" s="215">
        <v>0.00033</v>
      </c>
      <c r="R366" s="215">
        <f>Q366*H366</f>
        <v>0.01188</v>
      </c>
      <c r="S366" s="215">
        <v>0</v>
      </c>
      <c r="T366" s="21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7" t="s">
        <v>141</v>
      </c>
      <c r="AT366" s="217" t="s">
        <v>136</v>
      </c>
      <c r="AU366" s="217" t="s">
        <v>20</v>
      </c>
      <c r="AY366" s="19" t="s">
        <v>134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88</v>
      </c>
      <c r="BK366" s="218">
        <f>ROUND(I366*H366,2)</f>
        <v>0</v>
      </c>
      <c r="BL366" s="19" t="s">
        <v>141</v>
      </c>
      <c r="BM366" s="217" t="s">
        <v>516</v>
      </c>
    </row>
    <row r="367" s="2" customFormat="1">
      <c r="A367" s="41"/>
      <c r="B367" s="42"/>
      <c r="C367" s="43"/>
      <c r="D367" s="219" t="s">
        <v>143</v>
      </c>
      <c r="E367" s="43"/>
      <c r="F367" s="220" t="s">
        <v>517</v>
      </c>
      <c r="G367" s="43"/>
      <c r="H367" s="43"/>
      <c r="I367" s="221"/>
      <c r="J367" s="43"/>
      <c r="K367" s="43"/>
      <c r="L367" s="47"/>
      <c r="M367" s="222"/>
      <c r="N367" s="223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143</v>
      </c>
      <c r="AU367" s="19" t="s">
        <v>20</v>
      </c>
    </row>
    <row r="368" s="13" customFormat="1">
      <c r="A368" s="13"/>
      <c r="B368" s="224"/>
      <c r="C368" s="225"/>
      <c r="D368" s="226" t="s">
        <v>145</v>
      </c>
      <c r="E368" s="227" t="s">
        <v>31</v>
      </c>
      <c r="F368" s="228" t="s">
        <v>379</v>
      </c>
      <c r="G368" s="225"/>
      <c r="H368" s="229">
        <v>36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145</v>
      </c>
      <c r="AU368" s="235" t="s">
        <v>20</v>
      </c>
      <c r="AV368" s="13" t="s">
        <v>20</v>
      </c>
      <c r="AW368" s="13" t="s">
        <v>39</v>
      </c>
      <c r="AX368" s="13" t="s">
        <v>80</v>
      </c>
      <c r="AY368" s="235" t="s">
        <v>134</v>
      </c>
    </row>
    <row r="369" s="15" customFormat="1">
      <c r="A369" s="15"/>
      <c r="B369" s="246"/>
      <c r="C369" s="247"/>
      <c r="D369" s="226" t="s">
        <v>145</v>
      </c>
      <c r="E369" s="248" t="s">
        <v>31</v>
      </c>
      <c r="F369" s="249" t="s">
        <v>148</v>
      </c>
      <c r="G369" s="247"/>
      <c r="H369" s="250">
        <v>36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145</v>
      </c>
      <c r="AU369" s="256" t="s">
        <v>20</v>
      </c>
      <c r="AV369" s="15" t="s">
        <v>141</v>
      </c>
      <c r="AW369" s="15" t="s">
        <v>39</v>
      </c>
      <c r="AX369" s="15" t="s">
        <v>88</v>
      </c>
      <c r="AY369" s="256" t="s">
        <v>134</v>
      </c>
    </row>
    <row r="370" s="2" customFormat="1" ht="24.15" customHeight="1">
      <c r="A370" s="41"/>
      <c r="B370" s="42"/>
      <c r="C370" s="257" t="s">
        <v>518</v>
      </c>
      <c r="D370" s="257" t="s">
        <v>380</v>
      </c>
      <c r="E370" s="258" t="s">
        <v>519</v>
      </c>
      <c r="F370" s="259" t="s">
        <v>520</v>
      </c>
      <c r="G370" s="260" t="s">
        <v>157</v>
      </c>
      <c r="H370" s="261">
        <v>36</v>
      </c>
      <c r="I370" s="262"/>
      <c r="J370" s="261">
        <f>ROUND(I370*H370,2)</f>
        <v>0</v>
      </c>
      <c r="K370" s="259" t="s">
        <v>140</v>
      </c>
      <c r="L370" s="263"/>
      <c r="M370" s="264" t="s">
        <v>31</v>
      </c>
      <c r="N370" s="265" t="s">
        <v>51</v>
      </c>
      <c r="O370" s="87"/>
      <c r="P370" s="215">
        <f>O370*H370</f>
        <v>0</v>
      </c>
      <c r="Q370" s="215">
        <v>0.0019</v>
      </c>
      <c r="R370" s="215">
        <f>Q370*H370</f>
        <v>0.068400000000000002</v>
      </c>
      <c r="S370" s="215">
        <v>0</v>
      </c>
      <c r="T370" s="21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7" t="s">
        <v>217</v>
      </c>
      <c r="AT370" s="217" t="s">
        <v>380</v>
      </c>
      <c r="AU370" s="217" t="s">
        <v>20</v>
      </c>
      <c r="AY370" s="19" t="s">
        <v>134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88</v>
      </c>
      <c r="BK370" s="218">
        <f>ROUND(I370*H370,2)</f>
        <v>0</v>
      </c>
      <c r="BL370" s="19" t="s">
        <v>141</v>
      </c>
      <c r="BM370" s="217" t="s">
        <v>521</v>
      </c>
    </row>
    <row r="371" s="2" customFormat="1" ht="37.8" customHeight="1">
      <c r="A371" s="41"/>
      <c r="B371" s="42"/>
      <c r="C371" s="207" t="s">
        <v>522</v>
      </c>
      <c r="D371" s="207" t="s">
        <v>136</v>
      </c>
      <c r="E371" s="208" t="s">
        <v>523</v>
      </c>
      <c r="F371" s="209" t="s">
        <v>524</v>
      </c>
      <c r="G371" s="210" t="s">
        <v>274</v>
      </c>
      <c r="H371" s="211">
        <v>18.960000000000001</v>
      </c>
      <c r="I371" s="212"/>
      <c r="J371" s="211">
        <f>ROUND(I371*H371,2)</f>
        <v>0</v>
      </c>
      <c r="K371" s="209" t="s">
        <v>31</v>
      </c>
      <c r="L371" s="47"/>
      <c r="M371" s="213" t="s">
        <v>31</v>
      </c>
      <c r="N371" s="214" t="s">
        <v>51</v>
      </c>
      <c r="O371" s="87"/>
      <c r="P371" s="215">
        <f>O371*H371</f>
        <v>0</v>
      </c>
      <c r="Q371" s="215">
        <v>2.5018799999999999</v>
      </c>
      <c r="R371" s="215">
        <f>Q371*H371</f>
        <v>47.435644799999999</v>
      </c>
      <c r="S371" s="215">
        <v>0</v>
      </c>
      <c r="T371" s="21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7" t="s">
        <v>141</v>
      </c>
      <c r="AT371" s="217" t="s">
        <v>136</v>
      </c>
      <c r="AU371" s="217" t="s">
        <v>20</v>
      </c>
      <c r="AY371" s="19" t="s">
        <v>134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88</v>
      </c>
      <c r="BK371" s="218">
        <f>ROUND(I371*H371,2)</f>
        <v>0</v>
      </c>
      <c r="BL371" s="19" t="s">
        <v>141</v>
      </c>
      <c r="BM371" s="217" t="s">
        <v>525</v>
      </c>
    </row>
    <row r="372" s="13" customFormat="1">
      <c r="A372" s="13"/>
      <c r="B372" s="224"/>
      <c r="C372" s="225"/>
      <c r="D372" s="226" t="s">
        <v>145</v>
      </c>
      <c r="E372" s="227" t="s">
        <v>31</v>
      </c>
      <c r="F372" s="228" t="s">
        <v>526</v>
      </c>
      <c r="G372" s="225"/>
      <c r="H372" s="229">
        <v>18.960000000000001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5" t="s">
        <v>145</v>
      </c>
      <c r="AU372" s="235" t="s">
        <v>20</v>
      </c>
      <c r="AV372" s="13" t="s">
        <v>20</v>
      </c>
      <c r="AW372" s="13" t="s">
        <v>39</v>
      </c>
      <c r="AX372" s="13" t="s">
        <v>80</v>
      </c>
      <c r="AY372" s="235" t="s">
        <v>134</v>
      </c>
    </row>
    <row r="373" s="15" customFormat="1">
      <c r="A373" s="15"/>
      <c r="B373" s="246"/>
      <c r="C373" s="247"/>
      <c r="D373" s="226" t="s">
        <v>145</v>
      </c>
      <c r="E373" s="248" t="s">
        <v>31</v>
      </c>
      <c r="F373" s="249" t="s">
        <v>148</v>
      </c>
      <c r="G373" s="247"/>
      <c r="H373" s="250">
        <v>18.960000000000001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145</v>
      </c>
      <c r="AU373" s="256" t="s">
        <v>20</v>
      </c>
      <c r="AV373" s="15" t="s">
        <v>141</v>
      </c>
      <c r="AW373" s="15" t="s">
        <v>39</v>
      </c>
      <c r="AX373" s="15" t="s">
        <v>88</v>
      </c>
      <c r="AY373" s="256" t="s">
        <v>134</v>
      </c>
    </row>
    <row r="374" s="2" customFormat="1" ht="24.15" customHeight="1">
      <c r="A374" s="41"/>
      <c r="B374" s="42"/>
      <c r="C374" s="207" t="s">
        <v>527</v>
      </c>
      <c r="D374" s="207" t="s">
        <v>136</v>
      </c>
      <c r="E374" s="208" t="s">
        <v>528</v>
      </c>
      <c r="F374" s="209" t="s">
        <v>529</v>
      </c>
      <c r="G374" s="210" t="s">
        <v>357</v>
      </c>
      <c r="H374" s="211">
        <v>3.5</v>
      </c>
      <c r="I374" s="212"/>
      <c r="J374" s="211">
        <f>ROUND(I374*H374,2)</f>
        <v>0</v>
      </c>
      <c r="K374" s="209" t="s">
        <v>140</v>
      </c>
      <c r="L374" s="47"/>
      <c r="M374" s="213" t="s">
        <v>31</v>
      </c>
      <c r="N374" s="214" t="s">
        <v>51</v>
      </c>
      <c r="O374" s="87"/>
      <c r="P374" s="215">
        <f>O374*H374</f>
        <v>0</v>
      </c>
      <c r="Q374" s="215">
        <v>1.04877</v>
      </c>
      <c r="R374" s="215">
        <f>Q374*H374</f>
        <v>3.6706949999999998</v>
      </c>
      <c r="S374" s="215">
        <v>0</v>
      </c>
      <c r="T374" s="21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7" t="s">
        <v>141</v>
      </c>
      <c r="AT374" s="217" t="s">
        <v>136</v>
      </c>
      <c r="AU374" s="217" t="s">
        <v>20</v>
      </c>
      <c r="AY374" s="19" t="s">
        <v>134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88</v>
      </c>
      <c r="BK374" s="218">
        <f>ROUND(I374*H374,2)</f>
        <v>0</v>
      </c>
      <c r="BL374" s="19" t="s">
        <v>141</v>
      </c>
      <c r="BM374" s="217" t="s">
        <v>530</v>
      </c>
    </row>
    <row r="375" s="2" customFormat="1">
      <c r="A375" s="41"/>
      <c r="B375" s="42"/>
      <c r="C375" s="43"/>
      <c r="D375" s="219" t="s">
        <v>143</v>
      </c>
      <c r="E375" s="43"/>
      <c r="F375" s="220" t="s">
        <v>531</v>
      </c>
      <c r="G375" s="43"/>
      <c r="H375" s="43"/>
      <c r="I375" s="221"/>
      <c r="J375" s="43"/>
      <c r="K375" s="43"/>
      <c r="L375" s="47"/>
      <c r="M375" s="222"/>
      <c r="N375" s="22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143</v>
      </c>
      <c r="AU375" s="19" t="s">
        <v>20</v>
      </c>
    </row>
    <row r="376" s="13" customFormat="1">
      <c r="A376" s="13"/>
      <c r="B376" s="224"/>
      <c r="C376" s="225"/>
      <c r="D376" s="226" t="s">
        <v>145</v>
      </c>
      <c r="E376" s="227" t="s">
        <v>31</v>
      </c>
      <c r="F376" s="228" t="s">
        <v>532</v>
      </c>
      <c r="G376" s="225"/>
      <c r="H376" s="229">
        <v>3.5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145</v>
      </c>
      <c r="AU376" s="235" t="s">
        <v>20</v>
      </c>
      <c r="AV376" s="13" t="s">
        <v>20</v>
      </c>
      <c r="AW376" s="13" t="s">
        <v>39</v>
      </c>
      <c r="AX376" s="13" t="s">
        <v>80</v>
      </c>
      <c r="AY376" s="235" t="s">
        <v>134</v>
      </c>
    </row>
    <row r="377" s="14" customFormat="1">
      <c r="A377" s="14"/>
      <c r="B377" s="236"/>
      <c r="C377" s="237"/>
      <c r="D377" s="226" t="s">
        <v>145</v>
      </c>
      <c r="E377" s="238" t="s">
        <v>31</v>
      </c>
      <c r="F377" s="239" t="s">
        <v>147</v>
      </c>
      <c r="G377" s="237"/>
      <c r="H377" s="238" t="s">
        <v>31</v>
      </c>
      <c r="I377" s="240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145</v>
      </c>
      <c r="AU377" s="245" t="s">
        <v>20</v>
      </c>
      <c r="AV377" s="14" t="s">
        <v>88</v>
      </c>
      <c r="AW377" s="14" t="s">
        <v>39</v>
      </c>
      <c r="AX377" s="14" t="s">
        <v>80</v>
      </c>
      <c r="AY377" s="245" t="s">
        <v>134</v>
      </c>
    </row>
    <row r="378" s="15" customFormat="1">
      <c r="A378" s="15"/>
      <c r="B378" s="246"/>
      <c r="C378" s="247"/>
      <c r="D378" s="226" t="s">
        <v>145</v>
      </c>
      <c r="E378" s="248" t="s">
        <v>31</v>
      </c>
      <c r="F378" s="249" t="s">
        <v>148</v>
      </c>
      <c r="G378" s="247"/>
      <c r="H378" s="250">
        <v>3.5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145</v>
      </c>
      <c r="AU378" s="256" t="s">
        <v>20</v>
      </c>
      <c r="AV378" s="15" t="s">
        <v>141</v>
      </c>
      <c r="AW378" s="15" t="s">
        <v>39</v>
      </c>
      <c r="AX378" s="15" t="s">
        <v>88</v>
      </c>
      <c r="AY378" s="256" t="s">
        <v>134</v>
      </c>
    </row>
    <row r="379" s="2" customFormat="1" ht="24.15" customHeight="1">
      <c r="A379" s="41"/>
      <c r="B379" s="42"/>
      <c r="C379" s="207" t="s">
        <v>533</v>
      </c>
      <c r="D379" s="207" t="s">
        <v>136</v>
      </c>
      <c r="E379" s="208" t="s">
        <v>534</v>
      </c>
      <c r="F379" s="209" t="s">
        <v>535</v>
      </c>
      <c r="G379" s="210" t="s">
        <v>357</v>
      </c>
      <c r="H379" s="211">
        <v>0.40000000000000002</v>
      </c>
      <c r="I379" s="212"/>
      <c r="J379" s="211">
        <f>ROUND(I379*H379,2)</f>
        <v>0</v>
      </c>
      <c r="K379" s="209" t="s">
        <v>140</v>
      </c>
      <c r="L379" s="47"/>
      <c r="M379" s="213" t="s">
        <v>31</v>
      </c>
      <c r="N379" s="214" t="s">
        <v>51</v>
      </c>
      <c r="O379" s="87"/>
      <c r="P379" s="215">
        <f>O379*H379</f>
        <v>0</v>
      </c>
      <c r="Q379" s="215">
        <v>1.11277</v>
      </c>
      <c r="R379" s="215">
        <f>Q379*H379</f>
        <v>0.44510800000000006</v>
      </c>
      <c r="S379" s="215">
        <v>0</v>
      </c>
      <c r="T379" s="21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7" t="s">
        <v>141</v>
      </c>
      <c r="AT379" s="217" t="s">
        <v>136</v>
      </c>
      <c r="AU379" s="217" t="s">
        <v>20</v>
      </c>
      <c r="AY379" s="19" t="s">
        <v>134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88</v>
      </c>
      <c r="BK379" s="218">
        <f>ROUND(I379*H379,2)</f>
        <v>0</v>
      </c>
      <c r="BL379" s="19" t="s">
        <v>141</v>
      </c>
      <c r="BM379" s="217" t="s">
        <v>536</v>
      </c>
    </row>
    <row r="380" s="2" customFormat="1">
      <c r="A380" s="41"/>
      <c r="B380" s="42"/>
      <c r="C380" s="43"/>
      <c r="D380" s="219" t="s">
        <v>143</v>
      </c>
      <c r="E380" s="43"/>
      <c r="F380" s="220" t="s">
        <v>537</v>
      </c>
      <c r="G380" s="43"/>
      <c r="H380" s="43"/>
      <c r="I380" s="221"/>
      <c r="J380" s="43"/>
      <c r="K380" s="43"/>
      <c r="L380" s="47"/>
      <c r="M380" s="222"/>
      <c r="N380" s="22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143</v>
      </c>
      <c r="AU380" s="19" t="s">
        <v>20</v>
      </c>
    </row>
    <row r="381" s="13" customFormat="1">
      <c r="A381" s="13"/>
      <c r="B381" s="224"/>
      <c r="C381" s="225"/>
      <c r="D381" s="226" t="s">
        <v>145</v>
      </c>
      <c r="E381" s="227" t="s">
        <v>31</v>
      </c>
      <c r="F381" s="228" t="s">
        <v>538</v>
      </c>
      <c r="G381" s="225"/>
      <c r="H381" s="229">
        <v>0.40000000000000002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145</v>
      </c>
      <c r="AU381" s="235" t="s">
        <v>20</v>
      </c>
      <c r="AV381" s="13" t="s">
        <v>20</v>
      </c>
      <c r="AW381" s="13" t="s">
        <v>39</v>
      </c>
      <c r="AX381" s="13" t="s">
        <v>80</v>
      </c>
      <c r="AY381" s="235" t="s">
        <v>134</v>
      </c>
    </row>
    <row r="382" s="14" customFormat="1">
      <c r="A382" s="14"/>
      <c r="B382" s="236"/>
      <c r="C382" s="237"/>
      <c r="D382" s="226" t="s">
        <v>145</v>
      </c>
      <c r="E382" s="238" t="s">
        <v>31</v>
      </c>
      <c r="F382" s="239" t="s">
        <v>147</v>
      </c>
      <c r="G382" s="237"/>
      <c r="H382" s="238" t="s">
        <v>31</v>
      </c>
      <c r="I382" s="240"/>
      <c r="J382" s="237"/>
      <c r="K382" s="237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145</v>
      </c>
      <c r="AU382" s="245" t="s">
        <v>20</v>
      </c>
      <c r="AV382" s="14" t="s">
        <v>88</v>
      </c>
      <c r="AW382" s="14" t="s">
        <v>39</v>
      </c>
      <c r="AX382" s="14" t="s">
        <v>80</v>
      </c>
      <c r="AY382" s="245" t="s">
        <v>134</v>
      </c>
    </row>
    <row r="383" s="15" customFormat="1">
      <c r="A383" s="15"/>
      <c r="B383" s="246"/>
      <c r="C383" s="247"/>
      <c r="D383" s="226" t="s">
        <v>145</v>
      </c>
      <c r="E383" s="248" t="s">
        <v>31</v>
      </c>
      <c r="F383" s="249" t="s">
        <v>148</v>
      </c>
      <c r="G383" s="247"/>
      <c r="H383" s="250">
        <v>0.40000000000000002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145</v>
      </c>
      <c r="AU383" s="256" t="s">
        <v>20</v>
      </c>
      <c r="AV383" s="15" t="s">
        <v>141</v>
      </c>
      <c r="AW383" s="15" t="s">
        <v>39</v>
      </c>
      <c r="AX383" s="15" t="s">
        <v>88</v>
      </c>
      <c r="AY383" s="256" t="s">
        <v>134</v>
      </c>
    </row>
    <row r="384" s="2" customFormat="1" ht="24.15" customHeight="1">
      <c r="A384" s="41"/>
      <c r="B384" s="42"/>
      <c r="C384" s="207" t="s">
        <v>539</v>
      </c>
      <c r="D384" s="207" t="s">
        <v>136</v>
      </c>
      <c r="E384" s="208" t="s">
        <v>540</v>
      </c>
      <c r="F384" s="209" t="s">
        <v>541</v>
      </c>
      <c r="G384" s="210" t="s">
        <v>238</v>
      </c>
      <c r="H384" s="211">
        <v>76</v>
      </c>
      <c r="I384" s="212"/>
      <c r="J384" s="211">
        <f>ROUND(I384*H384,2)</f>
        <v>0</v>
      </c>
      <c r="K384" s="209" t="s">
        <v>140</v>
      </c>
      <c r="L384" s="47"/>
      <c r="M384" s="213" t="s">
        <v>31</v>
      </c>
      <c r="N384" s="214" t="s">
        <v>51</v>
      </c>
      <c r="O384" s="87"/>
      <c r="P384" s="215">
        <f>O384*H384</f>
        <v>0</v>
      </c>
      <c r="Q384" s="215">
        <v>0.00019000000000000001</v>
      </c>
      <c r="R384" s="215">
        <f>Q384*H384</f>
        <v>0.014440000000000001</v>
      </c>
      <c r="S384" s="215">
        <v>0</v>
      </c>
      <c r="T384" s="21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7" t="s">
        <v>141</v>
      </c>
      <c r="AT384" s="217" t="s">
        <v>136</v>
      </c>
      <c r="AU384" s="217" t="s">
        <v>20</v>
      </c>
      <c r="AY384" s="19" t="s">
        <v>134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88</v>
      </c>
      <c r="BK384" s="218">
        <f>ROUND(I384*H384,2)</f>
        <v>0</v>
      </c>
      <c r="BL384" s="19" t="s">
        <v>141</v>
      </c>
      <c r="BM384" s="217" t="s">
        <v>542</v>
      </c>
    </row>
    <row r="385" s="2" customFormat="1">
      <c r="A385" s="41"/>
      <c r="B385" s="42"/>
      <c r="C385" s="43"/>
      <c r="D385" s="219" t="s">
        <v>143</v>
      </c>
      <c r="E385" s="43"/>
      <c r="F385" s="220" t="s">
        <v>543</v>
      </c>
      <c r="G385" s="43"/>
      <c r="H385" s="43"/>
      <c r="I385" s="221"/>
      <c r="J385" s="43"/>
      <c r="K385" s="43"/>
      <c r="L385" s="47"/>
      <c r="M385" s="222"/>
      <c r="N385" s="223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143</v>
      </c>
      <c r="AU385" s="19" t="s">
        <v>20</v>
      </c>
    </row>
    <row r="386" s="13" customFormat="1">
      <c r="A386" s="13"/>
      <c r="B386" s="224"/>
      <c r="C386" s="225"/>
      <c r="D386" s="226" t="s">
        <v>145</v>
      </c>
      <c r="E386" s="227" t="s">
        <v>31</v>
      </c>
      <c r="F386" s="228" t="s">
        <v>544</v>
      </c>
      <c r="G386" s="225"/>
      <c r="H386" s="229">
        <v>76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145</v>
      </c>
      <c r="AU386" s="235" t="s">
        <v>20</v>
      </c>
      <c r="AV386" s="13" t="s">
        <v>20</v>
      </c>
      <c r="AW386" s="13" t="s">
        <v>39</v>
      </c>
      <c r="AX386" s="13" t="s">
        <v>80</v>
      </c>
      <c r="AY386" s="235" t="s">
        <v>134</v>
      </c>
    </row>
    <row r="387" s="15" customFormat="1">
      <c r="A387" s="15"/>
      <c r="B387" s="246"/>
      <c r="C387" s="247"/>
      <c r="D387" s="226" t="s">
        <v>145</v>
      </c>
      <c r="E387" s="248" t="s">
        <v>31</v>
      </c>
      <c r="F387" s="249" t="s">
        <v>148</v>
      </c>
      <c r="G387" s="247"/>
      <c r="H387" s="250">
        <v>76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145</v>
      </c>
      <c r="AU387" s="256" t="s">
        <v>20</v>
      </c>
      <c r="AV387" s="15" t="s">
        <v>141</v>
      </c>
      <c r="AW387" s="15" t="s">
        <v>39</v>
      </c>
      <c r="AX387" s="15" t="s">
        <v>88</v>
      </c>
      <c r="AY387" s="256" t="s">
        <v>134</v>
      </c>
    </row>
    <row r="388" s="2" customFormat="1" ht="55.5" customHeight="1">
      <c r="A388" s="41"/>
      <c r="B388" s="42"/>
      <c r="C388" s="207" t="s">
        <v>545</v>
      </c>
      <c r="D388" s="207" t="s">
        <v>136</v>
      </c>
      <c r="E388" s="208" t="s">
        <v>546</v>
      </c>
      <c r="F388" s="209" t="s">
        <v>547</v>
      </c>
      <c r="G388" s="210" t="s">
        <v>274</v>
      </c>
      <c r="H388" s="211">
        <v>96</v>
      </c>
      <c r="I388" s="212"/>
      <c r="J388" s="211">
        <f>ROUND(I388*H388,2)</f>
        <v>0</v>
      </c>
      <c r="K388" s="209" t="s">
        <v>140</v>
      </c>
      <c r="L388" s="47"/>
      <c r="M388" s="213" t="s">
        <v>31</v>
      </c>
      <c r="N388" s="214" t="s">
        <v>51</v>
      </c>
      <c r="O388" s="87"/>
      <c r="P388" s="215">
        <f>O388*H388</f>
        <v>0</v>
      </c>
      <c r="Q388" s="215">
        <v>2.9324699999999999</v>
      </c>
      <c r="R388" s="215">
        <f>Q388*H388</f>
        <v>281.51711999999998</v>
      </c>
      <c r="S388" s="215">
        <v>0</v>
      </c>
      <c r="T388" s="21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7" t="s">
        <v>141</v>
      </c>
      <c r="AT388" s="217" t="s">
        <v>136</v>
      </c>
      <c r="AU388" s="217" t="s">
        <v>20</v>
      </c>
      <c r="AY388" s="19" t="s">
        <v>134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88</v>
      </c>
      <c r="BK388" s="218">
        <f>ROUND(I388*H388,2)</f>
        <v>0</v>
      </c>
      <c r="BL388" s="19" t="s">
        <v>141</v>
      </c>
      <c r="BM388" s="217" t="s">
        <v>548</v>
      </c>
    </row>
    <row r="389" s="2" customFormat="1">
      <c r="A389" s="41"/>
      <c r="B389" s="42"/>
      <c r="C389" s="43"/>
      <c r="D389" s="219" t="s">
        <v>143</v>
      </c>
      <c r="E389" s="43"/>
      <c r="F389" s="220" t="s">
        <v>549</v>
      </c>
      <c r="G389" s="43"/>
      <c r="H389" s="43"/>
      <c r="I389" s="221"/>
      <c r="J389" s="43"/>
      <c r="K389" s="43"/>
      <c r="L389" s="47"/>
      <c r="M389" s="222"/>
      <c r="N389" s="22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143</v>
      </c>
      <c r="AU389" s="19" t="s">
        <v>20</v>
      </c>
    </row>
    <row r="390" s="13" customFormat="1">
      <c r="A390" s="13"/>
      <c r="B390" s="224"/>
      <c r="C390" s="225"/>
      <c r="D390" s="226" t="s">
        <v>145</v>
      </c>
      <c r="E390" s="227" t="s">
        <v>31</v>
      </c>
      <c r="F390" s="228" t="s">
        <v>550</v>
      </c>
      <c r="G390" s="225"/>
      <c r="H390" s="229">
        <v>96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145</v>
      </c>
      <c r="AU390" s="235" t="s">
        <v>20</v>
      </c>
      <c r="AV390" s="13" t="s">
        <v>20</v>
      </c>
      <c r="AW390" s="13" t="s">
        <v>39</v>
      </c>
      <c r="AX390" s="13" t="s">
        <v>80</v>
      </c>
      <c r="AY390" s="235" t="s">
        <v>134</v>
      </c>
    </row>
    <row r="391" s="14" customFormat="1">
      <c r="A391" s="14"/>
      <c r="B391" s="236"/>
      <c r="C391" s="237"/>
      <c r="D391" s="226" t="s">
        <v>145</v>
      </c>
      <c r="E391" s="238" t="s">
        <v>31</v>
      </c>
      <c r="F391" s="239" t="s">
        <v>147</v>
      </c>
      <c r="G391" s="237"/>
      <c r="H391" s="238" t="s">
        <v>31</v>
      </c>
      <c r="I391" s="240"/>
      <c r="J391" s="237"/>
      <c r="K391" s="237"/>
      <c r="L391" s="241"/>
      <c r="M391" s="242"/>
      <c r="N391" s="243"/>
      <c r="O391" s="243"/>
      <c r="P391" s="243"/>
      <c r="Q391" s="243"/>
      <c r="R391" s="243"/>
      <c r="S391" s="243"/>
      <c r="T391" s="24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5" t="s">
        <v>145</v>
      </c>
      <c r="AU391" s="245" t="s">
        <v>20</v>
      </c>
      <c r="AV391" s="14" t="s">
        <v>88</v>
      </c>
      <c r="AW391" s="14" t="s">
        <v>39</v>
      </c>
      <c r="AX391" s="14" t="s">
        <v>80</v>
      </c>
      <c r="AY391" s="245" t="s">
        <v>134</v>
      </c>
    </row>
    <row r="392" s="15" customFormat="1">
      <c r="A392" s="15"/>
      <c r="B392" s="246"/>
      <c r="C392" s="247"/>
      <c r="D392" s="226" t="s">
        <v>145</v>
      </c>
      <c r="E392" s="248" t="s">
        <v>31</v>
      </c>
      <c r="F392" s="249" t="s">
        <v>148</v>
      </c>
      <c r="G392" s="247"/>
      <c r="H392" s="250">
        <v>96</v>
      </c>
      <c r="I392" s="251"/>
      <c r="J392" s="247"/>
      <c r="K392" s="247"/>
      <c r="L392" s="252"/>
      <c r="M392" s="253"/>
      <c r="N392" s="254"/>
      <c r="O392" s="254"/>
      <c r="P392" s="254"/>
      <c r="Q392" s="254"/>
      <c r="R392" s="254"/>
      <c r="S392" s="254"/>
      <c r="T392" s="25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6" t="s">
        <v>145</v>
      </c>
      <c r="AU392" s="256" t="s">
        <v>20</v>
      </c>
      <c r="AV392" s="15" t="s">
        <v>141</v>
      </c>
      <c r="AW392" s="15" t="s">
        <v>39</v>
      </c>
      <c r="AX392" s="15" t="s">
        <v>88</v>
      </c>
      <c r="AY392" s="256" t="s">
        <v>134</v>
      </c>
    </row>
    <row r="393" s="2" customFormat="1" ht="24.15" customHeight="1">
      <c r="A393" s="41"/>
      <c r="B393" s="42"/>
      <c r="C393" s="207" t="s">
        <v>551</v>
      </c>
      <c r="D393" s="207" t="s">
        <v>136</v>
      </c>
      <c r="E393" s="208" t="s">
        <v>552</v>
      </c>
      <c r="F393" s="209" t="s">
        <v>553</v>
      </c>
      <c r="G393" s="210" t="s">
        <v>274</v>
      </c>
      <c r="H393" s="211">
        <v>51.789999999999999</v>
      </c>
      <c r="I393" s="212"/>
      <c r="J393" s="211">
        <f>ROUND(I393*H393,2)</f>
        <v>0</v>
      </c>
      <c r="K393" s="209" t="s">
        <v>140</v>
      </c>
      <c r="L393" s="47"/>
      <c r="M393" s="213" t="s">
        <v>31</v>
      </c>
      <c r="N393" s="214" t="s">
        <v>51</v>
      </c>
      <c r="O393" s="87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7" t="s">
        <v>141</v>
      </c>
      <c r="AT393" s="217" t="s">
        <v>136</v>
      </c>
      <c r="AU393" s="217" t="s">
        <v>20</v>
      </c>
      <c r="AY393" s="19" t="s">
        <v>134</v>
      </c>
      <c r="BE393" s="218">
        <f>IF(N393="základní",J393,0)</f>
        <v>0</v>
      </c>
      <c r="BF393" s="218">
        <f>IF(N393="snížená",J393,0)</f>
        <v>0</v>
      </c>
      <c r="BG393" s="218">
        <f>IF(N393="zákl. přenesená",J393,0)</f>
        <v>0</v>
      </c>
      <c r="BH393" s="218">
        <f>IF(N393="sníž. přenesená",J393,0)</f>
        <v>0</v>
      </c>
      <c r="BI393" s="218">
        <f>IF(N393="nulová",J393,0)</f>
        <v>0</v>
      </c>
      <c r="BJ393" s="19" t="s">
        <v>88</v>
      </c>
      <c r="BK393" s="218">
        <f>ROUND(I393*H393,2)</f>
        <v>0</v>
      </c>
      <c r="BL393" s="19" t="s">
        <v>141</v>
      </c>
      <c r="BM393" s="217" t="s">
        <v>554</v>
      </c>
    </row>
    <row r="394" s="2" customFormat="1">
      <c r="A394" s="41"/>
      <c r="B394" s="42"/>
      <c r="C394" s="43"/>
      <c r="D394" s="219" t="s">
        <v>143</v>
      </c>
      <c r="E394" s="43"/>
      <c r="F394" s="220" t="s">
        <v>555</v>
      </c>
      <c r="G394" s="43"/>
      <c r="H394" s="43"/>
      <c r="I394" s="221"/>
      <c r="J394" s="43"/>
      <c r="K394" s="43"/>
      <c r="L394" s="47"/>
      <c r="M394" s="222"/>
      <c r="N394" s="223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19" t="s">
        <v>143</v>
      </c>
      <c r="AU394" s="19" t="s">
        <v>20</v>
      </c>
    </row>
    <row r="395" s="13" customFormat="1">
      <c r="A395" s="13"/>
      <c r="B395" s="224"/>
      <c r="C395" s="225"/>
      <c r="D395" s="226" t="s">
        <v>145</v>
      </c>
      <c r="E395" s="227" t="s">
        <v>31</v>
      </c>
      <c r="F395" s="228" t="s">
        <v>556</v>
      </c>
      <c r="G395" s="225"/>
      <c r="H395" s="229">
        <v>51.789999999999999</v>
      </c>
      <c r="I395" s="230"/>
      <c r="J395" s="225"/>
      <c r="K395" s="225"/>
      <c r="L395" s="231"/>
      <c r="M395" s="232"/>
      <c r="N395" s="233"/>
      <c r="O395" s="233"/>
      <c r="P395" s="233"/>
      <c r="Q395" s="233"/>
      <c r="R395" s="233"/>
      <c r="S395" s="233"/>
      <c r="T395" s="23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5" t="s">
        <v>145</v>
      </c>
      <c r="AU395" s="235" t="s">
        <v>20</v>
      </c>
      <c r="AV395" s="13" t="s">
        <v>20</v>
      </c>
      <c r="AW395" s="13" t="s">
        <v>39</v>
      </c>
      <c r="AX395" s="13" t="s">
        <v>80</v>
      </c>
      <c r="AY395" s="235" t="s">
        <v>134</v>
      </c>
    </row>
    <row r="396" s="14" customFormat="1">
      <c r="A396" s="14"/>
      <c r="B396" s="236"/>
      <c r="C396" s="237"/>
      <c r="D396" s="226" t="s">
        <v>145</v>
      </c>
      <c r="E396" s="238" t="s">
        <v>31</v>
      </c>
      <c r="F396" s="239" t="s">
        <v>147</v>
      </c>
      <c r="G396" s="237"/>
      <c r="H396" s="238" t="s">
        <v>31</v>
      </c>
      <c r="I396" s="240"/>
      <c r="J396" s="237"/>
      <c r="K396" s="237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145</v>
      </c>
      <c r="AU396" s="245" t="s">
        <v>20</v>
      </c>
      <c r="AV396" s="14" t="s">
        <v>88</v>
      </c>
      <c r="AW396" s="14" t="s">
        <v>39</v>
      </c>
      <c r="AX396" s="14" t="s">
        <v>80</v>
      </c>
      <c r="AY396" s="245" t="s">
        <v>134</v>
      </c>
    </row>
    <row r="397" s="15" customFormat="1">
      <c r="A397" s="15"/>
      <c r="B397" s="246"/>
      <c r="C397" s="247"/>
      <c r="D397" s="226" t="s">
        <v>145</v>
      </c>
      <c r="E397" s="248" t="s">
        <v>31</v>
      </c>
      <c r="F397" s="249" t="s">
        <v>148</v>
      </c>
      <c r="G397" s="247"/>
      <c r="H397" s="250">
        <v>51.789999999999999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145</v>
      </c>
      <c r="AU397" s="256" t="s">
        <v>20</v>
      </c>
      <c r="AV397" s="15" t="s">
        <v>141</v>
      </c>
      <c r="AW397" s="15" t="s">
        <v>39</v>
      </c>
      <c r="AX397" s="15" t="s">
        <v>88</v>
      </c>
      <c r="AY397" s="256" t="s">
        <v>134</v>
      </c>
    </row>
    <row r="398" s="2" customFormat="1" ht="44.25" customHeight="1">
      <c r="A398" s="41"/>
      <c r="B398" s="42"/>
      <c r="C398" s="207" t="s">
        <v>557</v>
      </c>
      <c r="D398" s="207" t="s">
        <v>136</v>
      </c>
      <c r="E398" s="208" t="s">
        <v>558</v>
      </c>
      <c r="F398" s="209" t="s">
        <v>559</v>
      </c>
      <c r="G398" s="210" t="s">
        <v>357</v>
      </c>
      <c r="H398" s="211">
        <v>6.75</v>
      </c>
      <c r="I398" s="212"/>
      <c r="J398" s="211">
        <f>ROUND(I398*H398,2)</f>
        <v>0</v>
      </c>
      <c r="K398" s="209" t="s">
        <v>140</v>
      </c>
      <c r="L398" s="47"/>
      <c r="M398" s="213" t="s">
        <v>31</v>
      </c>
      <c r="N398" s="214" t="s">
        <v>51</v>
      </c>
      <c r="O398" s="87"/>
      <c r="P398" s="215">
        <f>O398*H398</f>
        <v>0</v>
      </c>
      <c r="Q398" s="215">
        <v>1.0384500000000001</v>
      </c>
      <c r="R398" s="215">
        <f>Q398*H398</f>
        <v>7.0095375000000004</v>
      </c>
      <c r="S398" s="215">
        <v>0</v>
      </c>
      <c r="T398" s="21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7" t="s">
        <v>141</v>
      </c>
      <c r="AT398" s="217" t="s">
        <v>136</v>
      </c>
      <c r="AU398" s="217" t="s">
        <v>20</v>
      </c>
      <c r="AY398" s="19" t="s">
        <v>134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88</v>
      </c>
      <c r="BK398" s="218">
        <f>ROUND(I398*H398,2)</f>
        <v>0</v>
      </c>
      <c r="BL398" s="19" t="s">
        <v>141</v>
      </c>
      <c r="BM398" s="217" t="s">
        <v>560</v>
      </c>
    </row>
    <row r="399" s="2" customFormat="1">
      <c r="A399" s="41"/>
      <c r="B399" s="42"/>
      <c r="C399" s="43"/>
      <c r="D399" s="219" t="s">
        <v>143</v>
      </c>
      <c r="E399" s="43"/>
      <c r="F399" s="220" t="s">
        <v>561</v>
      </c>
      <c r="G399" s="43"/>
      <c r="H399" s="43"/>
      <c r="I399" s="221"/>
      <c r="J399" s="43"/>
      <c r="K399" s="43"/>
      <c r="L399" s="47"/>
      <c r="M399" s="222"/>
      <c r="N399" s="22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9" t="s">
        <v>143</v>
      </c>
      <c r="AU399" s="19" t="s">
        <v>20</v>
      </c>
    </row>
    <row r="400" s="13" customFormat="1">
      <c r="A400" s="13"/>
      <c r="B400" s="224"/>
      <c r="C400" s="225"/>
      <c r="D400" s="226" t="s">
        <v>145</v>
      </c>
      <c r="E400" s="227" t="s">
        <v>31</v>
      </c>
      <c r="F400" s="228" t="s">
        <v>562</v>
      </c>
      <c r="G400" s="225"/>
      <c r="H400" s="229">
        <v>6.75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145</v>
      </c>
      <c r="AU400" s="235" t="s">
        <v>20</v>
      </c>
      <c r="AV400" s="13" t="s">
        <v>20</v>
      </c>
      <c r="AW400" s="13" t="s">
        <v>39</v>
      </c>
      <c r="AX400" s="13" t="s">
        <v>80</v>
      </c>
      <c r="AY400" s="235" t="s">
        <v>134</v>
      </c>
    </row>
    <row r="401" s="14" customFormat="1">
      <c r="A401" s="14"/>
      <c r="B401" s="236"/>
      <c r="C401" s="237"/>
      <c r="D401" s="226" t="s">
        <v>145</v>
      </c>
      <c r="E401" s="238" t="s">
        <v>31</v>
      </c>
      <c r="F401" s="239" t="s">
        <v>147</v>
      </c>
      <c r="G401" s="237"/>
      <c r="H401" s="238" t="s">
        <v>31</v>
      </c>
      <c r="I401" s="240"/>
      <c r="J401" s="237"/>
      <c r="K401" s="237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145</v>
      </c>
      <c r="AU401" s="245" t="s">
        <v>20</v>
      </c>
      <c r="AV401" s="14" t="s">
        <v>88</v>
      </c>
      <c r="AW401" s="14" t="s">
        <v>39</v>
      </c>
      <c r="AX401" s="14" t="s">
        <v>80</v>
      </c>
      <c r="AY401" s="245" t="s">
        <v>134</v>
      </c>
    </row>
    <row r="402" s="15" customFormat="1">
      <c r="A402" s="15"/>
      <c r="B402" s="246"/>
      <c r="C402" s="247"/>
      <c r="D402" s="226" t="s">
        <v>145</v>
      </c>
      <c r="E402" s="248" t="s">
        <v>31</v>
      </c>
      <c r="F402" s="249" t="s">
        <v>148</v>
      </c>
      <c r="G402" s="247"/>
      <c r="H402" s="250">
        <v>6.75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6" t="s">
        <v>145</v>
      </c>
      <c r="AU402" s="256" t="s">
        <v>20</v>
      </c>
      <c r="AV402" s="15" t="s">
        <v>141</v>
      </c>
      <c r="AW402" s="15" t="s">
        <v>39</v>
      </c>
      <c r="AX402" s="15" t="s">
        <v>88</v>
      </c>
      <c r="AY402" s="256" t="s">
        <v>134</v>
      </c>
    </row>
    <row r="403" s="2" customFormat="1" ht="44.25" customHeight="1">
      <c r="A403" s="41"/>
      <c r="B403" s="42"/>
      <c r="C403" s="207" t="s">
        <v>563</v>
      </c>
      <c r="D403" s="207" t="s">
        <v>136</v>
      </c>
      <c r="E403" s="208" t="s">
        <v>564</v>
      </c>
      <c r="F403" s="209" t="s">
        <v>565</v>
      </c>
      <c r="G403" s="210" t="s">
        <v>357</v>
      </c>
      <c r="H403" s="211">
        <v>0.5</v>
      </c>
      <c r="I403" s="212"/>
      <c r="J403" s="211">
        <f>ROUND(I403*H403,2)</f>
        <v>0</v>
      </c>
      <c r="K403" s="209" t="s">
        <v>140</v>
      </c>
      <c r="L403" s="47"/>
      <c r="M403" s="213" t="s">
        <v>31</v>
      </c>
      <c r="N403" s="214" t="s">
        <v>51</v>
      </c>
      <c r="O403" s="87"/>
      <c r="P403" s="215">
        <f>O403*H403</f>
        <v>0</v>
      </c>
      <c r="Q403" s="215">
        <v>1.0597300000000001</v>
      </c>
      <c r="R403" s="215">
        <f>Q403*H403</f>
        <v>0.52986500000000003</v>
      </c>
      <c r="S403" s="215">
        <v>0</v>
      </c>
      <c r="T403" s="21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7" t="s">
        <v>141</v>
      </c>
      <c r="AT403" s="217" t="s">
        <v>136</v>
      </c>
      <c r="AU403" s="217" t="s">
        <v>20</v>
      </c>
      <c r="AY403" s="19" t="s">
        <v>134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88</v>
      </c>
      <c r="BK403" s="218">
        <f>ROUND(I403*H403,2)</f>
        <v>0</v>
      </c>
      <c r="BL403" s="19" t="s">
        <v>141</v>
      </c>
      <c r="BM403" s="217" t="s">
        <v>566</v>
      </c>
    </row>
    <row r="404" s="2" customFormat="1">
      <c r="A404" s="41"/>
      <c r="B404" s="42"/>
      <c r="C404" s="43"/>
      <c r="D404" s="219" t="s">
        <v>143</v>
      </c>
      <c r="E404" s="43"/>
      <c r="F404" s="220" t="s">
        <v>567</v>
      </c>
      <c r="G404" s="43"/>
      <c r="H404" s="43"/>
      <c r="I404" s="221"/>
      <c r="J404" s="43"/>
      <c r="K404" s="43"/>
      <c r="L404" s="47"/>
      <c r="M404" s="222"/>
      <c r="N404" s="22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19" t="s">
        <v>143</v>
      </c>
      <c r="AU404" s="19" t="s">
        <v>20</v>
      </c>
    </row>
    <row r="405" s="13" customFormat="1">
      <c r="A405" s="13"/>
      <c r="B405" s="224"/>
      <c r="C405" s="225"/>
      <c r="D405" s="226" t="s">
        <v>145</v>
      </c>
      <c r="E405" s="227" t="s">
        <v>31</v>
      </c>
      <c r="F405" s="228" t="s">
        <v>568</v>
      </c>
      <c r="G405" s="225"/>
      <c r="H405" s="229">
        <v>0.5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145</v>
      </c>
      <c r="AU405" s="235" t="s">
        <v>20</v>
      </c>
      <c r="AV405" s="13" t="s">
        <v>20</v>
      </c>
      <c r="AW405" s="13" t="s">
        <v>39</v>
      </c>
      <c r="AX405" s="13" t="s">
        <v>80</v>
      </c>
      <c r="AY405" s="235" t="s">
        <v>134</v>
      </c>
    </row>
    <row r="406" s="14" customFormat="1">
      <c r="A406" s="14"/>
      <c r="B406" s="236"/>
      <c r="C406" s="237"/>
      <c r="D406" s="226" t="s">
        <v>145</v>
      </c>
      <c r="E406" s="238" t="s">
        <v>31</v>
      </c>
      <c r="F406" s="239" t="s">
        <v>147</v>
      </c>
      <c r="G406" s="237"/>
      <c r="H406" s="238" t="s">
        <v>31</v>
      </c>
      <c r="I406" s="240"/>
      <c r="J406" s="237"/>
      <c r="K406" s="237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145</v>
      </c>
      <c r="AU406" s="245" t="s">
        <v>20</v>
      </c>
      <c r="AV406" s="14" t="s">
        <v>88</v>
      </c>
      <c r="AW406" s="14" t="s">
        <v>39</v>
      </c>
      <c r="AX406" s="14" t="s">
        <v>80</v>
      </c>
      <c r="AY406" s="245" t="s">
        <v>134</v>
      </c>
    </row>
    <row r="407" s="15" customFormat="1">
      <c r="A407" s="15"/>
      <c r="B407" s="246"/>
      <c r="C407" s="247"/>
      <c r="D407" s="226" t="s">
        <v>145</v>
      </c>
      <c r="E407" s="248" t="s">
        <v>31</v>
      </c>
      <c r="F407" s="249" t="s">
        <v>148</v>
      </c>
      <c r="G407" s="247"/>
      <c r="H407" s="250">
        <v>0.5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145</v>
      </c>
      <c r="AU407" s="256" t="s">
        <v>20</v>
      </c>
      <c r="AV407" s="15" t="s">
        <v>141</v>
      </c>
      <c r="AW407" s="15" t="s">
        <v>39</v>
      </c>
      <c r="AX407" s="15" t="s">
        <v>88</v>
      </c>
      <c r="AY407" s="256" t="s">
        <v>134</v>
      </c>
    </row>
    <row r="408" s="2" customFormat="1" ht="21.75" customHeight="1">
      <c r="A408" s="41"/>
      <c r="B408" s="42"/>
      <c r="C408" s="207" t="s">
        <v>569</v>
      </c>
      <c r="D408" s="207" t="s">
        <v>136</v>
      </c>
      <c r="E408" s="208" t="s">
        <v>570</v>
      </c>
      <c r="F408" s="209" t="s">
        <v>571</v>
      </c>
      <c r="G408" s="210" t="s">
        <v>238</v>
      </c>
      <c r="H408" s="211">
        <v>16</v>
      </c>
      <c r="I408" s="212"/>
      <c r="J408" s="211">
        <f>ROUND(I408*H408,2)</f>
        <v>0</v>
      </c>
      <c r="K408" s="209" t="s">
        <v>140</v>
      </c>
      <c r="L408" s="47"/>
      <c r="M408" s="213" t="s">
        <v>31</v>
      </c>
      <c r="N408" s="214" t="s">
        <v>51</v>
      </c>
      <c r="O408" s="87"/>
      <c r="P408" s="215">
        <f>O408*H408</f>
        <v>0</v>
      </c>
      <c r="Q408" s="215">
        <v>0.00033</v>
      </c>
      <c r="R408" s="215">
        <f>Q408*H408</f>
        <v>0.00528</v>
      </c>
      <c r="S408" s="215">
        <v>0</v>
      </c>
      <c r="T408" s="216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7" t="s">
        <v>141</v>
      </c>
      <c r="AT408" s="217" t="s">
        <v>136</v>
      </c>
      <c r="AU408" s="217" t="s">
        <v>20</v>
      </c>
      <c r="AY408" s="19" t="s">
        <v>134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88</v>
      </c>
      <c r="BK408" s="218">
        <f>ROUND(I408*H408,2)</f>
        <v>0</v>
      </c>
      <c r="BL408" s="19" t="s">
        <v>141</v>
      </c>
      <c r="BM408" s="217" t="s">
        <v>572</v>
      </c>
    </row>
    <row r="409" s="2" customFormat="1">
      <c r="A409" s="41"/>
      <c r="B409" s="42"/>
      <c r="C409" s="43"/>
      <c r="D409" s="219" t="s">
        <v>143</v>
      </c>
      <c r="E409" s="43"/>
      <c r="F409" s="220" t="s">
        <v>573</v>
      </c>
      <c r="G409" s="43"/>
      <c r="H409" s="43"/>
      <c r="I409" s="221"/>
      <c r="J409" s="43"/>
      <c r="K409" s="43"/>
      <c r="L409" s="47"/>
      <c r="M409" s="222"/>
      <c r="N409" s="223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9" t="s">
        <v>143</v>
      </c>
      <c r="AU409" s="19" t="s">
        <v>20</v>
      </c>
    </row>
    <row r="410" s="13" customFormat="1">
      <c r="A410" s="13"/>
      <c r="B410" s="224"/>
      <c r="C410" s="225"/>
      <c r="D410" s="226" t="s">
        <v>145</v>
      </c>
      <c r="E410" s="227" t="s">
        <v>31</v>
      </c>
      <c r="F410" s="228" t="s">
        <v>264</v>
      </c>
      <c r="G410" s="225"/>
      <c r="H410" s="229">
        <v>16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5" t="s">
        <v>145</v>
      </c>
      <c r="AU410" s="235" t="s">
        <v>20</v>
      </c>
      <c r="AV410" s="13" t="s">
        <v>20</v>
      </c>
      <c r="AW410" s="13" t="s">
        <v>39</v>
      </c>
      <c r="AX410" s="13" t="s">
        <v>80</v>
      </c>
      <c r="AY410" s="235" t="s">
        <v>134</v>
      </c>
    </row>
    <row r="411" s="14" customFormat="1">
      <c r="A411" s="14"/>
      <c r="B411" s="236"/>
      <c r="C411" s="237"/>
      <c r="D411" s="226" t="s">
        <v>145</v>
      </c>
      <c r="E411" s="238" t="s">
        <v>31</v>
      </c>
      <c r="F411" s="239" t="s">
        <v>147</v>
      </c>
      <c r="G411" s="237"/>
      <c r="H411" s="238" t="s">
        <v>31</v>
      </c>
      <c r="I411" s="240"/>
      <c r="J411" s="237"/>
      <c r="K411" s="237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145</v>
      </c>
      <c r="AU411" s="245" t="s">
        <v>20</v>
      </c>
      <c r="AV411" s="14" t="s">
        <v>88</v>
      </c>
      <c r="AW411" s="14" t="s">
        <v>39</v>
      </c>
      <c r="AX411" s="14" t="s">
        <v>80</v>
      </c>
      <c r="AY411" s="245" t="s">
        <v>134</v>
      </c>
    </row>
    <row r="412" s="15" customFormat="1">
      <c r="A412" s="15"/>
      <c r="B412" s="246"/>
      <c r="C412" s="247"/>
      <c r="D412" s="226" t="s">
        <v>145</v>
      </c>
      <c r="E412" s="248" t="s">
        <v>31</v>
      </c>
      <c r="F412" s="249" t="s">
        <v>148</v>
      </c>
      <c r="G412" s="247"/>
      <c r="H412" s="250">
        <v>16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145</v>
      </c>
      <c r="AU412" s="256" t="s">
        <v>20</v>
      </c>
      <c r="AV412" s="15" t="s">
        <v>141</v>
      </c>
      <c r="AW412" s="15" t="s">
        <v>39</v>
      </c>
      <c r="AX412" s="15" t="s">
        <v>88</v>
      </c>
      <c r="AY412" s="256" t="s">
        <v>134</v>
      </c>
    </row>
    <row r="413" s="2" customFormat="1" ht="44.25" customHeight="1">
      <c r="A413" s="41"/>
      <c r="B413" s="42"/>
      <c r="C413" s="257" t="s">
        <v>574</v>
      </c>
      <c r="D413" s="257" t="s">
        <v>380</v>
      </c>
      <c r="E413" s="258" t="s">
        <v>575</v>
      </c>
      <c r="F413" s="259" t="s">
        <v>576</v>
      </c>
      <c r="G413" s="260" t="s">
        <v>238</v>
      </c>
      <c r="H413" s="261">
        <v>16</v>
      </c>
      <c r="I413" s="262"/>
      <c r="J413" s="261">
        <f>ROUND(I413*H413,2)</f>
        <v>0</v>
      </c>
      <c r="K413" s="259" t="s">
        <v>31</v>
      </c>
      <c r="L413" s="263"/>
      <c r="M413" s="264" t="s">
        <v>31</v>
      </c>
      <c r="N413" s="265" t="s">
        <v>51</v>
      </c>
      <c r="O413" s="87"/>
      <c r="P413" s="215">
        <f>O413*H413</f>
        <v>0</v>
      </c>
      <c r="Q413" s="215">
        <v>0.070999999999999994</v>
      </c>
      <c r="R413" s="215">
        <f>Q413*H413</f>
        <v>1.1359999999999999</v>
      </c>
      <c r="S413" s="215">
        <v>0</v>
      </c>
      <c r="T413" s="21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7" t="s">
        <v>217</v>
      </c>
      <c r="AT413" s="217" t="s">
        <v>380</v>
      </c>
      <c r="AU413" s="217" t="s">
        <v>20</v>
      </c>
      <c r="AY413" s="19" t="s">
        <v>134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88</v>
      </c>
      <c r="BK413" s="218">
        <f>ROUND(I413*H413,2)</f>
        <v>0</v>
      </c>
      <c r="BL413" s="19" t="s">
        <v>141</v>
      </c>
      <c r="BM413" s="217" t="s">
        <v>577</v>
      </c>
    </row>
    <row r="414" s="2" customFormat="1" ht="16.5" customHeight="1">
      <c r="A414" s="41"/>
      <c r="B414" s="42"/>
      <c r="C414" s="207" t="s">
        <v>578</v>
      </c>
      <c r="D414" s="207" t="s">
        <v>136</v>
      </c>
      <c r="E414" s="208" t="s">
        <v>579</v>
      </c>
      <c r="F414" s="209" t="s">
        <v>580</v>
      </c>
      <c r="G414" s="210" t="s">
        <v>238</v>
      </c>
      <c r="H414" s="211">
        <v>200</v>
      </c>
      <c r="I414" s="212"/>
      <c r="J414" s="211">
        <f>ROUND(I414*H414,2)</f>
        <v>0</v>
      </c>
      <c r="K414" s="209" t="s">
        <v>31</v>
      </c>
      <c r="L414" s="47"/>
      <c r="M414" s="213" t="s">
        <v>31</v>
      </c>
      <c r="N414" s="214" t="s">
        <v>51</v>
      </c>
      <c r="O414" s="87"/>
      <c r="P414" s="215">
        <f>O414*H414</f>
        <v>0</v>
      </c>
      <c r="Q414" s="215">
        <v>0.00080999999999999996</v>
      </c>
      <c r="R414" s="215">
        <f>Q414*H414</f>
        <v>0.16199999999999998</v>
      </c>
      <c r="S414" s="215">
        <v>0</v>
      </c>
      <c r="T414" s="216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7" t="s">
        <v>141</v>
      </c>
      <c r="AT414" s="217" t="s">
        <v>136</v>
      </c>
      <c r="AU414" s="217" t="s">
        <v>20</v>
      </c>
      <c r="AY414" s="19" t="s">
        <v>134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88</v>
      </c>
      <c r="BK414" s="218">
        <f>ROUND(I414*H414,2)</f>
        <v>0</v>
      </c>
      <c r="BL414" s="19" t="s">
        <v>141</v>
      </c>
      <c r="BM414" s="217" t="s">
        <v>581</v>
      </c>
    </row>
    <row r="415" s="13" customFormat="1">
      <c r="A415" s="13"/>
      <c r="B415" s="224"/>
      <c r="C415" s="225"/>
      <c r="D415" s="226" t="s">
        <v>145</v>
      </c>
      <c r="E415" s="227" t="s">
        <v>31</v>
      </c>
      <c r="F415" s="228" t="s">
        <v>582</v>
      </c>
      <c r="G415" s="225"/>
      <c r="H415" s="229">
        <v>200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145</v>
      </c>
      <c r="AU415" s="235" t="s">
        <v>20</v>
      </c>
      <c r="AV415" s="13" t="s">
        <v>20</v>
      </c>
      <c r="AW415" s="13" t="s">
        <v>39</v>
      </c>
      <c r="AX415" s="13" t="s">
        <v>80</v>
      </c>
      <c r="AY415" s="235" t="s">
        <v>134</v>
      </c>
    </row>
    <row r="416" s="15" customFormat="1">
      <c r="A416" s="15"/>
      <c r="B416" s="246"/>
      <c r="C416" s="247"/>
      <c r="D416" s="226" t="s">
        <v>145</v>
      </c>
      <c r="E416" s="248" t="s">
        <v>31</v>
      </c>
      <c r="F416" s="249" t="s">
        <v>148</v>
      </c>
      <c r="G416" s="247"/>
      <c r="H416" s="250">
        <v>200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145</v>
      </c>
      <c r="AU416" s="256" t="s">
        <v>20</v>
      </c>
      <c r="AV416" s="15" t="s">
        <v>141</v>
      </c>
      <c r="AW416" s="15" t="s">
        <v>39</v>
      </c>
      <c r="AX416" s="15" t="s">
        <v>88</v>
      </c>
      <c r="AY416" s="256" t="s">
        <v>134</v>
      </c>
    </row>
    <row r="417" s="12" customFormat="1" ht="22.8" customHeight="1">
      <c r="A417" s="12"/>
      <c r="B417" s="191"/>
      <c r="C417" s="192"/>
      <c r="D417" s="193" t="s">
        <v>79</v>
      </c>
      <c r="E417" s="205" t="s">
        <v>141</v>
      </c>
      <c r="F417" s="205" t="s">
        <v>583</v>
      </c>
      <c r="G417" s="192"/>
      <c r="H417" s="192"/>
      <c r="I417" s="195"/>
      <c r="J417" s="206">
        <f>BK417</f>
        <v>0</v>
      </c>
      <c r="K417" s="192"/>
      <c r="L417" s="197"/>
      <c r="M417" s="198"/>
      <c r="N417" s="199"/>
      <c r="O417" s="199"/>
      <c r="P417" s="200">
        <f>SUM(P418:P511)</f>
        <v>0</v>
      </c>
      <c r="Q417" s="199"/>
      <c r="R417" s="200">
        <f>SUM(R418:R511)</f>
        <v>767.79819359999999</v>
      </c>
      <c r="S417" s="199"/>
      <c r="T417" s="201">
        <f>SUM(T418:T511)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2" t="s">
        <v>88</v>
      </c>
      <c r="AT417" s="203" t="s">
        <v>79</v>
      </c>
      <c r="AU417" s="203" t="s">
        <v>88</v>
      </c>
      <c r="AY417" s="202" t="s">
        <v>134</v>
      </c>
      <c r="BK417" s="204">
        <f>SUM(BK418:BK511)</f>
        <v>0</v>
      </c>
    </row>
    <row r="418" s="2" customFormat="1" ht="49.05" customHeight="1">
      <c r="A418" s="41"/>
      <c r="B418" s="42"/>
      <c r="C418" s="207" t="s">
        <v>584</v>
      </c>
      <c r="D418" s="207" t="s">
        <v>136</v>
      </c>
      <c r="E418" s="208" t="s">
        <v>585</v>
      </c>
      <c r="F418" s="209" t="s">
        <v>586</v>
      </c>
      <c r="G418" s="210" t="s">
        <v>274</v>
      </c>
      <c r="H418" s="211">
        <v>96.290000000000006</v>
      </c>
      <c r="I418" s="212"/>
      <c r="J418" s="211">
        <f>ROUND(I418*H418,2)</f>
        <v>0</v>
      </c>
      <c r="K418" s="209" t="s">
        <v>140</v>
      </c>
      <c r="L418" s="47"/>
      <c r="M418" s="213" t="s">
        <v>31</v>
      </c>
      <c r="N418" s="214" t="s">
        <v>51</v>
      </c>
      <c r="O418" s="87"/>
      <c r="P418" s="215">
        <f>O418*H418</f>
        <v>0</v>
      </c>
      <c r="Q418" s="215">
        <v>0</v>
      </c>
      <c r="R418" s="215">
        <f>Q418*H418</f>
        <v>0</v>
      </c>
      <c r="S418" s="215">
        <v>0</v>
      </c>
      <c r="T418" s="216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7" t="s">
        <v>141</v>
      </c>
      <c r="AT418" s="217" t="s">
        <v>136</v>
      </c>
      <c r="AU418" s="217" t="s">
        <v>20</v>
      </c>
      <c r="AY418" s="19" t="s">
        <v>134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88</v>
      </c>
      <c r="BK418" s="218">
        <f>ROUND(I418*H418,2)</f>
        <v>0</v>
      </c>
      <c r="BL418" s="19" t="s">
        <v>141</v>
      </c>
      <c r="BM418" s="217" t="s">
        <v>587</v>
      </c>
    </row>
    <row r="419" s="2" customFormat="1">
      <c r="A419" s="41"/>
      <c r="B419" s="42"/>
      <c r="C419" s="43"/>
      <c r="D419" s="219" t="s">
        <v>143</v>
      </c>
      <c r="E419" s="43"/>
      <c r="F419" s="220" t="s">
        <v>588</v>
      </c>
      <c r="G419" s="43"/>
      <c r="H419" s="43"/>
      <c r="I419" s="221"/>
      <c r="J419" s="43"/>
      <c r="K419" s="43"/>
      <c r="L419" s="47"/>
      <c r="M419" s="222"/>
      <c r="N419" s="223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9" t="s">
        <v>143</v>
      </c>
      <c r="AU419" s="19" t="s">
        <v>20</v>
      </c>
    </row>
    <row r="420" s="13" customFormat="1">
      <c r="A420" s="13"/>
      <c r="B420" s="224"/>
      <c r="C420" s="225"/>
      <c r="D420" s="226" t="s">
        <v>145</v>
      </c>
      <c r="E420" s="227" t="s">
        <v>31</v>
      </c>
      <c r="F420" s="228" t="s">
        <v>589</v>
      </c>
      <c r="G420" s="225"/>
      <c r="H420" s="229">
        <v>96.290000000000006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145</v>
      </c>
      <c r="AU420" s="235" t="s">
        <v>20</v>
      </c>
      <c r="AV420" s="13" t="s">
        <v>20</v>
      </c>
      <c r="AW420" s="13" t="s">
        <v>39</v>
      </c>
      <c r="AX420" s="13" t="s">
        <v>80</v>
      </c>
      <c r="AY420" s="235" t="s">
        <v>134</v>
      </c>
    </row>
    <row r="421" s="14" customFormat="1">
      <c r="A421" s="14"/>
      <c r="B421" s="236"/>
      <c r="C421" s="237"/>
      <c r="D421" s="226" t="s">
        <v>145</v>
      </c>
      <c r="E421" s="238" t="s">
        <v>31</v>
      </c>
      <c r="F421" s="239" t="s">
        <v>147</v>
      </c>
      <c r="G421" s="237"/>
      <c r="H421" s="238" t="s">
        <v>31</v>
      </c>
      <c r="I421" s="240"/>
      <c r="J421" s="237"/>
      <c r="K421" s="237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145</v>
      </c>
      <c r="AU421" s="245" t="s">
        <v>20</v>
      </c>
      <c r="AV421" s="14" t="s">
        <v>88</v>
      </c>
      <c r="AW421" s="14" t="s">
        <v>39</v>
      </c>
      <c r="AX421" s="14" t="s">
        <v>80</v>
      </c>
      <c r="AY421" s="245" t="s">
        <v>134</v>
      </c>
    </row>
    <row r="422" s="15" customFormat="1">
      <c r="A422" s="15"/>
      <c r="B422" s="246"/>
      <c r="C422" s="247"/>
      <c r="D422" s="226" t="s">
        <v>145</v>
      </c>
      <c r="E422" s="248" t="s">
        <v>31</v>
      </c>
      <c r="F422" s="249" t="s">
        <v>148</v>
      </c>
      <c r="G422" s="247"/>
      <c r="H422" s="250">
        <v>96.290000000000006</v>
      </c>
      <c r="I422" s="251"/>
      <c r="J422" s="247"/>
      <c r="K422" s="247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145</v>
      </c>
      <c r="AU422" s="256" t="s">
        <v>20</v>
      </c>
      <c r="AV422" s="15" t="s">
        <v>141</v>
      </c>
      <c r="AW422" s="15" t="s">
        <v>39</v>
      </c>
      <c r="AX422" s="15" t="s">
        <v>88</v>
      </c>
      <c r="AY422" s="256" t="s">
        <v>134</v>
      </c>
    </row>
    <row r="423" s="2" customFormat="1" ht="24.15" customHeight="1">
      <c r="A423" s="41"/>
      <c r="B423" s="42"/>
      <c r="C423" s="207" t="s">
        <v>590</v>
      </c>
      <c r="D423" s="207" t="s">
        <v>136</v>
      </c>
      <c r="E423" s="208" t="s">
        <v>591</v>
      </c>
      <c r="F423" s="209" t="s">
        <v>592</v>
      </c>
      <c r="G423" s="210" t="s">
        <v>357</v>
      </c>
      <c r="H423" s="211">
        <v>17.100000000000001</v>
      </c>
      <c r="I423" s="212"/>
      <c r="J423" s="211">
        <f>ROUND(I423*H423,2)</f>
        <v>0</v>
      </c>
      <c r="K423" s="209" t="s">
        <v>140</v>
      </c>
      <c r="L423" s="47"/>
      <c r="M423" s="213" t="s">
        <v>31</v>
      </c>
      <c r="N423" s="214" t="s">
        <v>51</v>
      </c>
      <c r="O423" s="87"/>
      <c r="P423" s="215">
        <f>O423*H423</f>
        <v>0</v>
      </c>
      <c r="Q423" s="215">
        <v>1.0492699999999999</v>
      </c>
      <c r="R423" s="215">
        <f>Q423*H423</f>
        <v>17.942516999999999</v>
      </c>
      <c r="S423" s="215">
        <v>0</v>
      </c>
      <c r="T423" s="21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7" t="s">
        <v>141</v>
      </c>
      <c r="AT423" s="217" t="s">
        <v>136</v>
      </c>
      <c r="AU423" s="217" t="s">
        <v>20</v>
      </c>
      <c r="AY423" s="19" t="s">
        <v>134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88</v>
      </c>
      <c r="BK423" s="218">
        <f>ROUND(I423*H423,2)</f>
        <v>0</v>
      </c>
      <c r="BL423" s="19" t="s">
        <v>141</v>
      </c>
      <c r="BM423" s="217" t="s">
        <v>593</v>
      </c>
    </row>
    <row r="424" s="2" customFormat="1">
      <c r="A424" s="41"/>
      <c r="B424" s="42"/>
      <c r="C424" s="43"/>
      <c r="D424" s="219" t="s">
        <v>143</v>
      </c>
      <c r="E424" s="43"/>
      <c r="F424" s="220" t="s">
        <v>594</v>
      </c>
      <c r="G424" s="43"/>
      <c r="H424" s="43"/>
      <c r="I424" s="221"/>
      <c r="J424" s="43"/>
      <c r="K424" s="43"/>
      <c r="L424" s="47"/>
      <c r="M424" s="222"/>
      <c r="N424" s="22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19" t="s">
        <v>143</v>
      </c>
      <c r="AU424" s="19" t="s">
        <v>20</v>
      </c>
    </row>
    <row r="425" s="13" customFormat="1">
      <c r="A425" s="13"/>
      <c r="B425" s="224"/>
      <c r="C425" s="225"/>
      <c r="D425" s="226" t="s">
        <v>145</v>
      </c>
      <c r="E425" s="227" t="s">
        <v>31</v>
      </c>
      <c r="F425" s="228" t="s">
        <v>595</v>
      </c>
      <c r="G425" s="225"/>
      <c r="H425" s="229">
        <v>17.100000000000001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145</v>
      </c>
      <c r="AU425" s="235" t="s">
        <v>20</v>
      </c>
      <c r="AV425" s="13" t="s">
        <v>20</v>
      </c>
      <c r="AW425" s="13" t="s">
        <v>39</v>
      </c>
      <c r="AX425" s="13" t="s">
        <v>80</v>
      </c>
      <c r="AY425" s="235" t="s">
        <v>134</v>
      </c>
    </row>
    <row r="426" s="14" customFormat="1">
      <c r="A426" s="14"/>
      <c r="B426" s="236"/>
      <c r="C426" s="237"/>
      <c r="D426" s="226" t="s">
        <v>145</v>
      </c>
      <c r="E426" s="238" t="s">
        <v>31</v>
      </c>
      <c r="F426" s="239" t="s">
        <v>278</v>
      </c>
      <c r="G426" s="237"/>
      <c r="H426" s="238" t="s">
        <v>31</v>
      </c>
      <c r="I426" s="240"/>
      <c r="J426" s="237"/>
      <c r="K426" s="237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145</v>
      </c>
      <c r="AU426" s="245" t="s">
        <v>20</v>
      </c>
      <c r="AV426" s="14" t="s">
        <v>88</v>
      </c>
      <c r="AW426" s="14" t="s">
        <v>39</v>
      </c>
      <c r="AX426" s="14" t="s">
        <v>80</v>
      </c>
      <c r="AY426" s="245" t="s">
        <v>134</v>
      </c>
    </row>
    <row r="427" s="15" customFormat="1">
      <c r="A427" s="15"/>
      <c r="B427" s="246"/>
      <c r="C427" s="247"/>
      <c r="D427" s="226" t="s">
        <v>145</v>
      </c>
      <c r="E427" s="248" t="s">
        <v>31</v>
      </c>
      <c r="F427" s="249" t="s">
        <v>148</v>
      </c>
      <c r="G427" s="247"/>
      <c r="H427" s="250">
        <v>17.100000000000001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145</v>
      </c>
      <c r="AU427" s="256" t="s">
        <v>20</v>
      </c>
      <c r="AV427" s="15" t="s">
        <v>141</v>
      </c>
      <c r="AW427" s="15" t="s">
        <v>39</v>
      </c>
      <c r="AX427" s="15" t="s">
        <v>88</v>
      </c>
      <c r="AY427" s="256" t="s">
        <v>134</v>
      </c>
    </row>
    <row r="428" s="2" customFormat="1" ht="24.15" customHeight="1">
      <c r="A428" s="41"/>
      <c r="B428" s="42"/>
      <c r="C428" s="207" t="s">
        <v>596</v>
      </c>
      <c r="D428" s="207" t="s">
        <v>136</v>
      </c>
      <c r="E428" s="208" t="s">
        <v>597</v>
      </c>
      <c r="F428" s="209" t="s">
        <v>598</v>
      </c>
      <c r="G428" s="210" t="s">
        <v>274</v>
      </c>
      <c r="H428" s="211">
        <v>14.970000000000001</v>
      </c>
      <c r="I428" s="212"/>
      <c r="J428" s="211">
        <f>ROUND(I428*H428,2)</f>
        <v>0</v>
      </c>
      <c r="K428" s="209" t="s">
        <v>140</v>
      </c>
      <c r="L428" s="47"/>
      <c r="M428" s="213" t="s">
        <v>31</v>
      </c>
      <c r="N428" s="214" t="s">
        <v>51</v>
      </c>
      <c r="O428" s="87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7" t="s">
        <v>141</v>
      </c>
      <c r="AT428" s="217" t="s">
        <v>136</v>
      </c>
      <c r="AU428" s="217" t="s">
        <v>20</v>
      </c>
      <c r="AY428" s="19" t="s">
        <v>134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88</v>
      </c>
      <c r="BK428" s="218">
        <f>ROUND(I428*H428,2)</f>
        <v>0</v>
      </c>
      <c r="BL428" s="19" t="s">
        <v>141</v>
      </c>
      <c r="BM428" s="217" t="s">
        <v>599</v>
      </c>
    </row>
    <row r="429" s="2" customFormat="1">
      <c r="A429" s="41"/>
      <c r="B429" s="42"/>
      <c r="C429" s="43"/>
      <c r="D429" s="219" t="s">
        <v>143</v>
      </c>
      <c r="E429" s="43"/>
      <c r="F429" s="220" t="s">
        <v>600</v>
      </c>
      <c r="G429" s="43"/>
      <c r="H429" s="43"/>
      <c r="I429" s="221"/>
      <c r="J429" s="43"/>
      <c r="K429" s="43"/>
      <c r="L429" s="47"/>
      <c r="M429" s="222"/>
      <c r="N429" s="223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19" t="s">
        <v>143</v>
      </c>
      <c r="AU429" s="19" t="s">
        <v>20</v>
      </c>
    </row>
    <row r="430" s="13" customFormat="1">
      <c r="A430" s="13"/>
      <c r="B430" s="224"/>
      <c r="C430" s="225"/>
      <c r="D430" s="226" t="s">
        <v>145</v>
      </c>
      <c r="E430" s="227" t="s">
        <v>31</v>
      </c>
      <c r="F430" s="228" t="s">
        <v>601</v>
      </c>
      <c r="G430" s="225"/>
      <c r="H430" s="229">
        <v>3.5600000000000001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145</v>
      </c>
      <c r="AU430" s="235" t="s">
        <v>20</v>
      </c>
      <c r="AV430" s="13" t="s">
        <v>20</v>
      </c>
      <c r="AW430" s="13" t="s">
        <v>39</v>
      </c>
      <c r="AX430" s="13" t="s">
        <v>80</v>
      </c>
      <c r="AY430" s="235" t="s">
        <v>134</v>
      </c>
    </row>
    <row r="431" s="14" customFormat="1">
      <c r="A431" s="14"/>
      <c r="B431" s="236"/>
      <c r="C431" s="237"/>
      <c r="D431" s="226" t="s">
        <v>145</v>
      </c>
      <c r="E431" s="238" t="s">
        <v>31</v>
      </c>
      <c r="F431" s="239" t="s">
        <v>602</v>
      </c>
      <c r="G431" s="237"/>
      <c r="H431" s="238" t="s">
        <v>31</v>
      </c>
      <c r="I431" s="240"/>
      <c r="J431" s="237"/>
      <c r="K431" s="237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145</v>
      </c>
      <c r="AU431" s="245" t="s">
        <v>20</v>
      </c>
      <c r="AV431" s="14" t="s">
        <v>88</v>
      </c>
      <c r="AW431" s="14" t="s">
        <v>39</v>
      </c>
      <c r="AX431" s="14" t="s">
        <v>80</v>
      </c>
      <c r="AY431" s="245" t="s">
        <v>134</v>
      </c>
    </row>
    <row r="432" s="13" customFormat="1">
      <c r="A432" s="13"/>
      <c r="B432" s="224"/>
      <c r="C432" s="225"/>
      <c r="D432" s="226" t="s">
        <v>145</v>
      </c>
      <c r="E432" s="227" t="s">
        <v>31</v>
      </c>
      <c r="F432" s="228" t="s">
        <v>603</v>
      </c>
      <c r="G432" s="225"/>
      <c r="H432" s="229">
        <v>11.41</v>
      </c>
      <c r="I432" s="230"/>
      <c r="J432" s="225"/>
      <c r="K432" s="225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145</v>
      </c>
      <c r="AU432" s="235" t="s">
        <v>20</v>
      </c>
      <c r="AV432" s="13" t="s">
        <v>20</v>
      </c>
      <c r="AW432" s="13" t="s">
        <v>39</v>
      </c>
      <c r="AX432" s="13" t="s">
        <v>80</v>
      </c>
      <c r="AY432" s="235" t="s">
        <v>134</v>
      </c>
    </row>
    <row r="433" s="14" customFormat="1">
      <c r="A433" s="14"/>
      <c r="B433" s="236"/>
      <c r="C433" s="237"/>
      <c r="D433" s="226" t="s">
        <v>145</v>
      </c>
      <c r="E433" s="238" t="s">
        <v>31</v>
      </c>
      <c r="F433" s="239" t="s">
        <v>604</v>
      </c>
      <c r="G433" s="237"/>
      <c r="H433" s="238" t="s">
        <v>31</v>
      </c>
      <c r="I433" s="240"/>
      <c r="J433" s="237"/>
      <c r="K433" s="237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145</v>
      </c>
      <c r="AU433" s="245" t="s">
        <v>20</v>
      </c>
      <c r="AV433" s="14" t="s">
        <v>88</v>
      </c>
      <c r="AW433" s="14" t="s">
        <v>39</v>
      </c>
      <c r="AX433" s="14" t="s">
        <v>80</v>
      </c>
      <c r="AY433" s="245" t="s">
        <v>134</v>
      </c>
    </row>
    <row r="434" s="14" customFormat="1">
      <c r="A434" s="14"/>
      <c r="B434" s="236"/>
      <c r="C434" s="237"/>
      <c r="D434" s="226" t="s">
        <v>145</v>
      </c>
      <c r="E434" s="238" t="s">
        <v>31</v>
      </c>
      <c r="F434" s="239" t="s">
        <v>147</v>
      </c>
      <c r="G434" s="237"/>
      <c r="H434" s="238" t="s">
        <v>31</v>
      </c>
      <c r="I434" s="240"/>
      <c r="J434" s="237"/>
      <c r="K434" s="237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145</v>
      </c>
      <c r="AU434" s="245" t="s">
        <v>20</v>
      </c>
      <c r="AV434" s="14" t="s">
        <v>88</v>
      </c>
      <c r="AW434" s="14" t="s">
        <v>39</v>
      </c>
      <c r="AX434" s="14" t="s">
        <v>80</v>
      </c>
      <c r="AY434" s="245" t="s">
        <v>134</v>
      </c>
    </row>
    <row r="435" s="15" customFormat="1">
      <c r="A435" s="15"/>
      <c r="B435" s="246"/>
      <c r="C435" s="247"/>
      <c r="D435" s="226" t="s">
        <v>145</v>
      </c>
      <c r="E435" s="248" t="s">
        <v>31</v>
      </c>
      <c r="F435" s="249" t="s">
        <v>148</v>
      </c>
      <c r="G435" s="247"/>
      <c r="H435" s="250">
        <v>14.970000000000001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145</v>
      </c>
      <c r="AU435" s="256" t="s">
        <v>20</v>
      </c>
      <c r="AV435" s="15" t="s">
        <v>141</v>
      </c>
      <c r="AW435" s="15" t="s">
        <v>39</v>
      </c>
      <c r="AX435" s="15" t="s">
        <v>88</v>
      </c>
      <c r="AY435" s="256" t="s">
        <v>134</v>
      </c>
    </row>
    <row r="436" s="2" customFormat="1" ht="24.15" customHeight="1">
      <c r="A436" s="41"/>
      <c r="B436" s="42"/>
      <c r="C436" s="207" t="s">
        <v>605</v>
      </c>
      <c r="D436" s="207" t="s">
        <v>136</v>
      </c>
      <c r="E436" s="208" t="s">
        <v>606</v>
      </c>
      <c r="F436" s="209" t="s">
        <v>607</v>
      </c>
      <c r="G436" s="210" t="s">
        <v>139</v>
      </c>
      <c r="H436" s="211">
        <v>13.08</v>
      </c>
      <c r="I436" s="212"/>
      <c r="J436" s="211">
        <f>ROUND(I436*H436,2)</f>
        <v>0</v>
      </c>
      <c r="K436" s="209" t="s">
        <v>140</v>
      </c>
      <c r="L436" s="47"/>
      <c r="M436" s="213" t="s">
        <v>31</v>
      </c>
      <c r="N436" s="214" t="s">
        <v>51</v>
      </c>
      <c r="O436" s="87"/>
      <c r="P436" s="215">
        <f>O436*H436</f>
        <v>0</v>
      </c>
      <c r="Q436" s="215">
        <v>0.018589999999999999</v>
      </c>
      <c r="R436" s="215">
        <f>Q436*H436</f>
        <v>0.24315719999999999</v>
      </c>
      <c r="S436" s="215">
        <v>0</v>
      </c>
      <c r="T436" s="21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7" t="s">
        <v>141</v>
      </c>
      <c r="AT436" s="217" t="s">
        <v>136</v>
      </c>
      <c r="AU436" s="217" t="s">
        <v>20</v>
      </c>
      <c r="AY436" s="19" t="s">
        <v>134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88</v>
      </c>
      <c r="BK436" s="218">
        <f>ROUND(I436*H436,2)</f>
        <v>0</v>
      </c>
      <c r="BL436" s="19" t="s">
        <v>141</v>
      </c>
      <c r="BM436" s="217" t="s">
        <v>608</v>
      </c>
    </row>
    <row r="437" s="2" customFormat="1">
      <c r="A437" s="41"/>
      <c r="B437" s="42"/>
      <c r="C437" s="43"/>
      <c r="D437" s="219" t="s">
        <v>143</v>
      </c>
      <c r="E437" s="43"/>
      <c r="F437" s="220" t="s">
        <v>609</v>
      </c>
      <c r="G437" s="43"/>
      <c r="H437" s="43"/>
      <c r="I437" s="221"/>
      <c r="J437" s="43"/>
      <c r="K437" s="43"/>
      <c r="L437" s="47"/>
      <c r="M437" s="222"/>
      <c r="N437" s="223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19" t="s">
        <v>143</v>
      </c>
      <c r="AU437" s="19" t="s">
        <v>20</v>
      </c>
    </row>
    <row r="438" s="13" customFormat="1">
      <c r="A438" s="13"/>
      <c r="B438" s="224"/>
      <c r="C438" s="225"/>
      <c r="D438" s="226" t="s">
        <v>145</v>
      </c>
      <c r="E438" s="227" t="s">
        <v>31</v>
      </c>
      <c r="F438" s="228" t="s">
        <v>610</v>
      </c>
      <c r="G438" s="225"/>
      <c r="H438" s="229">
        <v>13.08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145</v>
      </c>
      <c r="AU438" s="235" t="s">
        <v>20</v>
      </c>
      <c r="AV438" s="13" t="s">
        <v>20</v>
      </c>
      <c r="AW438" s="13" t="s">
        <v>39</v>
      </c>
      <c r="AX438" s="13" t="s">
        <v>80</v>
      </c>
      <c r="AY438" s="235" t="s">
        <v>134</v>
      </c>
    </row>
    <row r="439" s="14" customFormat="1">
      <c r="A439" s="14"/>
      <c r="B439" s="236"/>
      <c r="C439" s="237"/>
      <c r="D439" s="226" t="s">
        <v>145</v>
      </c>
      <c r="E439" s="238" t="s">
        <v>31</v>
      </c>
      <c r="F439" s="239" t="s">
        <v>147</v>
      </c>
      <c r="G439" s="237"/>
      <c r="H439" s="238" t="s">
        <v>31</v>
      </c>
      <c r="I439" s="240"/>
      <c r="J439" s="237"/>
      <c r="K439" s="237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145</v>
      </c>
      <c r="AU439" s="245" t="s">
        <v>20</v>
      </c>
      <c r="AV439" s="14" t="s">
        <v>88</v>
      </c>
      <c r="AW439" s="14" t="s">
        <v>39</v>
      </c>
      <c r="AX439" s="14" t="s">
        <v>80</v>
      </c>
      <c r="AY439" s="245" t="s">
        <v>134</v>
      </c>
    </row>
    <row r="440" s="15" customFormat="1">
      <c r="A440" s="15"/>
      <c r="B440" s="246"/>
      <c r="C440" s="247"/>
      <c r="D440" s="226" t="s">
        <v>145</v>
      </c>
      <c r="E440" s="248" t="s">
        <v>31</v>
      </c>
      <c r="F440" s="249" t="s">
        <v>148</v>
      </c>
      <c r="G440" s="247"/>
      <c r="H440" s="250">
        <v>13.08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145</v>
      </c>
      <c r="AU440" s="256" t="s">
        <v>20</v>
      </c>
      <c r="AV440" s="15" t="s">
        <v>141</v>
      </c>
      <c r="AW440" s="15" t="s">
        <v>39</v>
      </c>
      <c r="AX440" s="15" t="s">
        <v>88</v>
      </c>
      <c r="AY440" s="256" t="s">
        <v>134</v>
      </c>
    </row>
    <row r="441" s="2" customFormat="1" ht="24.15" customHeight="1">
      <c r="A441" s="41"/>
      <c r="B441" s="42"/>
      <c r="C441" s="207" t="s">
        <v>611</v>
      </c>
      <c r="D441" s="207" t="s">
        <v>136</v>
      </c>
      <c r="E441" s="208" t="s">
        <v>612</v>
      </c>
      <c r="F441" s="209" t="s">
        <v>613</v>
      </c>
      <c r="G441" s="210" t="s">
        <v>139</v>
      </c>
      <c r="H441" s="211">
        <v>13.08</v>
      </c>
      <c r="I441" s="212"/>
      <c r="J441" s="211">
        <f>ROUND(I441*H441,2)</f>
        <v>0</v>
      </c>
      <c r="K441" s="209" t="s">
        <v>140</v>
      </c>
      <c r="L441" s="47"/>
      <c r="M441" s="213" t="s">
        <v>31</v>
      </c>
      <c r="N441" s="214" t="s">
        <v>51</v>
      </c>
      <c r="O441" s="87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7" t="s">
        <v>141</v>
      </c>
      <c r="AT441" s="217" t="s">
        <v>136</v>
      </c>
      <c r="AU441" s="217" t="s">
        <v>20</v>
      </c>
      <c r="AY441" s="19" t="s">
        <v>134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88</v>
      </c>
      <c r="BK441" s="218">
        <f>ROUND(I441*H441,2)</f>
        <v>0</v>
      </c>
      <c r="BL441" s="19" t="s">
        <v>141</v>
      </c>
      <c r="BM441" s="217" t="s">
        <v>614</v>
      </c>
    </row>
    <row r="442" s="2" customFormat="1">
      <c r="A442" s="41"/>
      <c r="B442" s="42"/>
      <c r="C442" s="43"/>
      <c r="D442" s="219" t="s">
        <v>143</v>
      </c>
      <c r="E442" s="43"/>
      <c r="F442" s="220" t="s">
        <v>615</v>
      </c>
      <c r="G442" s="43"/>
      <c r="H442" s="43"/>
      <c r="I442" s="221"/>
      <c r="J442" s="43"/>
      <c r="K442" s="43"/>
      <c r="L442" s="47"/>
      <c r="M442" s="222"/>
      <c r="N442" s="22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19" t="s">
        <v>143</v>
      </c>
      <c r="AU442" s="19" t="s">
        <v>20</v>
      </c>
    </row>
    <row r="443" s="2" customFormat="1" ht="33" customHeight="1">
      <c r="A443" s="41"/>
      <c r="B443" s="42"/>
      <c r="C443" s="207" t="s">
        <v>616</v>
      </c>
      <c r="D443" s="207" t="s">
        <v>136</v>
      </c>
      <c r="E443" s="208" t="s">
        <v>617</v>
      </c>
      <c r="F443" s="209" t="s">
        <v>618</v>
      </c>
      <c r="G443" s="210" t="s">
        <v>357</v>
      </c>
      <c r="H443" s="211">
        <v>2.8999999999999999</v>
      </c>
      <c r="I443" s="212"/>
      <c r="J443" s="211">
        <f>ROUND(I443*H443,2)</f>
        <v>0</v>
      </c>
      <c r="K443" s="209" t="s">
        <v>140</v>
      </c>
      <c r="L443" s="47"/>
      <c r="M443" s="213" t="s">
        <v>31</v>
      </c>
      <c r="N443" s="214" t="s">
        <v>51</v>
      </c>
      <c r="O443" s="87"/>
      <c r="P443" s="215">
        <f>O443*H443</f>
        <v>0</v>
      </c>
      <c r="Q443" s="215">
        <v>1.0486899999999999</v>
      </c>
      <c r="R443" s="215">
        <f>Q443*H443</f>
        <v>3.0412009999999996</v>
      </c>
      <c r="S443" s="215">
        <v>0</v>
      </c>
      <c r="T443" s="21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7" t="s">
        <v>141</v>
      </c>
      <c r="AT443" s="217" t="s">
        <v>136</v>
      </c>
      <c r="AU443" s="217" t="s">
        <v>20</v>
      </c>
      <c r="AY443" s="19" t="s">
        <v>134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88</v>
      </c>
      <c r="BK443" s="218">
        <f>ROUND(I443*H443,2)</f>
        <v>0</v>
      </c>
      <c r="BL443" s="19" t="s">
        <v>141</v>
      </c>
      <c r="BM443" s="217" t="s">
        <v>619</v>
      </c>
    </row>
    <row r="444" s="2" customFormat="1">
      <c r="A444" s="41"/>
      <c r="B444" s="42"/>
      <c r="C444" s="43"/>
      <c r="D444" s="219" t="s">
        <v>143</v>
      </c>
      <c r="E444" s="43"/>
      <c r="F444" s="220" t="s">
        <v>620</v>
      </c>
      <c r="G444" s="43"/>
      <c r="H444" s="43"/>
      <c r="I444" s="221"/>
      <c r="J444" s="43"/>
      <c r="K444" s="43"/>
      <c r="L444" s="47"/>
      <c r="M444" s="222"/>
      <c r="N444" s="22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19" t="s">
        <v>143</v>
      </c>
      <c r="AU444" s="19" t="s">
        <v>20</v>
      </c>
    </row>
    <row r="445" s="13" customFormat="1">
      <c r="A445" s="13"/>
      <c r="B445" s="224"/>
      <c r="C445" s="225"/>
      <c r="D445" s="226" t="s">
        <v>145</v>
      </c>
      <c r="E445" s="227" t="s">
        <v>31</v>
      </c>
      <c r="F445" s="228" t="s">
        <v>621</v>
      </c>
      <c r="G445" s="225"/>
      <c r="H445" s="229">
        <v>2.8999999999999999</v>
      </c>
      <c r="I445" s="230"/>
      <c r="J445" s="225"/>
      <c r="K445" s="225"/>
      <c r="L445" s="231"/>
      <c r="M445" s="232"/>
      <c r="N445" s="233"/>
      <c r="O445" s="233"/>
      <c r="P445" s="233"/>
      <c r="Q445" s="233"/>
      <c r="R445" s="233"/>
      <c r="S445" s="233"/>
      <c r="T445" s="23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5" t="s">
        <v>145</v>
      </c>
      <c r="AU445" s="235" t="s">
        <v>20</v>
      </c>
      <c r="AV445" s="13" t="s">
        <v>20</v>
      </c>
      <c r="AW445" s="13" t="s">
        <v>39</v>
      </c>
      <c r="AX445" s="13" t="s">
        <v>80</v>
      </c>
      <c r="AY445" s="235" t="s">
        <v>134</v>
      </c>
    </row>
    <row r="446" s="14" customFormat="1">
      <c r="A446" s="14"/>
      <c r="B446" s="236"/>
      <c r="C446" s="237"/>
      <c r="D446" s="226" t="s">
        <v>145</v>
      </c>
      <c r="E446" s="238" t="s">
        <v>31</v>
      </c>
      <c r="F446" s="239" t="s">
        <v>622</v>
      </c>
      <c r="G446" s="237"/>
      <c r="H446" s="238" t="s">
        <v>31</v>
      </c>
      <c r="I446" s="240"/>
      <c r="J446" s="237"/>
      <c r="K446" s="237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145</v>
      </c>
      <c r="AU446" s="245" t="s">
        <v>20</v>
      </c>
      <c r="AV446" s="14" t="s">
        <v>88</v>
      </c>
      <c r="AW446" s="14" t="s">
        <v>39</v>
      </c>
      <c r="AX446" s="14" t="s">
        <v>80</v>
      </c>
      <c r="AY446" s="245" t="s">
        <v>134</v>
      </c>
    </row>
    <row r="447" s="15" customFormat="1">
      <c r="A447" s="15"/>
      <c r="B447" s="246"/>
      <c r="C447" s="247"/>
      <c r="D447" s="226" t="s">
        <v>145</v>
      </c>
      <c r="E447" s="248" t="s">
        <v>31</v>
      </c>
      <c r="F447" s="249" t="s">
        <v>148</v>
      </c>
      <c r="G447" s="247"/>
      <c r="H447" s="250">
        <v>2.8999999999999999</v>
      </c>
      <c r="I447" s="251"/>
      <c r="J447" s="247"/>
      <c r="K447" s="247"/>
      <c r="L447" s="252"/>
      <c r="M447" s="253"/>
      <c r="N447" s="254"/>
      <c r="O447" s="254"/>
      <c r="P447" s="254"/>
      <c r="Q447" s="254"/>
      <c r="R447" s="254"/>
      <c r="S447" s="254"/>
      <c r="T447" s="25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6" t="s">
        <v>145</v>
      </c>
      <c r="AU447" s="256" t="s">
        <v>20</v>
      </c>
      <c r="AV447" s="15" t="s">
        <v>141</v>
      </c>
      <c r="AW447" s="15" t="s">
        <v>39</v>
      </c>
      <c r="AX447" s="15" t="s">
        <v>88</v>
      </c>
      <c r="AY447" s="256" t="s">
        <v>134</v>
      </c>
    </row>
    <row r="448" s="2" customFormat="1" ht="24.15" customHeight="1">
      <c r="A448" s="41"/>
      <c r="B448" s="42"/>
      <c r="C448" s="207" t="s">
        <v>623</v>
      </c>
      <c r="D448" s="207" t="s">
        <v>136</v>
      </c>
      <c r="E448" s="208" t="s">
        <v>624</v>
      </c>
      <c r="F448" s="209" t="s">
        <v>625</v>
      </c>
      <c r="G448" s="210" t="s">
        <v>157</v>
      </c>
      <c r="H448" s="211">
        <v>2</v>
      </c>
      <c r="I448" s="212"/>
      <c r="J448" s="211">
        <f>ROUND(I448*H448,2)</f>
        <v>0</v>
      </c>
      <c r="K448" s="209" t="s">
        <v>140</v>
      </c>
      <c r="L448" s="47"/>
      <c r="M448" s="213" t="s">
        <v>31</v>
      </c>
      <c r="N448" s="214" t="s">
        <v>51</v>
      </c>
      <c r="O448" s="87"/>
      <c r="P448" s="215">
        <f>O448*H448</f>
        <v>0</v>
      </c>
      <c r="Q448" s="215">
        <v>0.29558000000000001</v>
      </c>
      <c r="R448" s="215">
        <f>Q448*H448</f>
        <v>0.59116000000000002</v>
      </c>
      <c r="S448" s="215">
        <v>0</v>
      </c>
      <c r="T448" s="21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7" t="s">
        <v>141</v>
      </c>
      <c r="AT448" s="217" t="s">
        <v>136</v>
      </c>
      <c r="AU448" s="217" t="s">
        <v>20</v>
      </c>
      <c r="AY448" s="19" t="s">
        <v>134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88</v>
      </c>
      <c r="BK448" s="218">
        <f>ROUND(I448*H448,2)</f>
        <v>0</v>
      </c>
      <c r="BL448" s="19" t="s">
        <v>141</v>
      </c>
      <c r="BM448" s="217" t="s">
        <v>626</v>
      </c>
    </row>
    <row r="449" s="2" customFormat="1">
      <c r="A449" s="41"/>
      <c r="B449" s="42"/>
      <c r="C449" s="43"/>
      <c r="D449" s="219" t="s">
        <v>143</v>
      </c>
      <c r="E449" s="43"/>
      <c r="F449" s="220" t="s">
        <v>627</v>
      </c>
      <c r="G449" s="43"/>
      <c r="H449" s="43"/>
      <c r="I449" s="221"/>
      <c r="J449" s="43"/>
      <c r="K449" s="43"/>
      <c r="L449" s="47"/>
      <c r="M449" s="222"/>
      <c r="N449" s="223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143</v>
      </c>
      <c r="AU449" s="19" t="s">
        <v>20</v>
      </c>
    </row>
    <row r="450" s="13" customFormat="1">
      <c r="A450" s="13"/>
      <c r="B450" s="224"/>
      <c r="C450" s="225"/>
      <c r="D450" s="226" t="s">
        <v>145</v>
      </c>
      <c r="E450" s="227" t="s">
        <v>31</v>
      </c>
      <c r="F450" s="228" t="s">
        <v>20</v>
      </c>
      <c r="G450" s="225"/>
      <c r="H450" s="229">
        <v>2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145</v>
      </c>
      <c r="AU450" s="235" t="s">
        <v>20</v>
      </c>
      <c r="AV450" s="13" t="s">
        <v>20</v>
      </c>
      <c r="AW450" s="13" t="s">
        <v>39</v>
      </c>
      <c r="AX450" s="13" t="s">
        <v>80</v>
      </c>
      <c r="AY450" s="235" t="s">
        <v>134</v>
      </c>
    </row>
    <row r="451" s="14" customFormat="1">
      <c r="A451" s="14"/>
      <c r="B451" s="236"/>
      <c r="C451" s="237"/>
      <c r="D451" s="226" t="s">
        <v>145</v>
      </c>
      <c r="E451" s="238" t="s">
        <v>31</v>
      </c>
      <c r="F451" s="239" t="s">
        <v>147</v>
      </c>
      <c r="G451" s="237"/>
      <c r="H451" s="238" t="s">
        <v>31</v>
      </c>
      <c r="I451" s="240"/>
      <c r="J451" s="237"/>
      <c r="K451" s="237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145</v>
      </c>
      <c r="AU451" s="245" t="s">
        <v>20</v>
      </c>
      <c r="AV451" s="14" t="s">
        <v>88</v>
      </c>
      <c r="AW451" s="14" t="s">
        <v>39</v>
      </c>
      <c r="AX451" s="14" t="s">
        <v>80</v>
      </c>
      <c r="AY451" s="245" t="s">
        <v>134</v>
      </c>
    </row>
    <row r="452" s="15" customFormat="1">
      <c r="A452" s="15"/>
      <c r="B452" s="246"/>
      <c r="C452" s="247"/>
      <c r="D452" s="226" t="s">
        <v>145</v>
      </c>
      <c r="E452" s="248" t="s">
        <v>31</v>
      </c>
      <c r="F452" s="249" t="s">
        <v>148</v>
      </c>
      <c r="G452" s="247"/>
      <c r="H452" s="250">
        <v>2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145</v>
      </c>
      <c r="AU452" s="256" t="s">
        <v>20</v>
      </c>
      <c r="AV452" s="15" t="s">
        <v>141</v>
      </c>
      <c r="AW452" s="15" t="s">
        <v>39</v>
      </c>
      <c r="AX452" s="15" t="s">
        <v>88</v>
      </c>
      <c r="AY452" s="256" t="s">
        <v>134</v>
      </c>
    </row>
    <row r="453" s="2" customFormat="1" ht="24.15" customHeight="1">
      <c r="A453" s="41"/>
      <c r="B453" s="42"/>
      <c r="C453" s="207" t="s">
        <v>628</v>
      </c>
      <c r="D453" s="207" t="s">
        <v>136</v>
      </c>
      <c r="E453" s="208" t="s">
        <v>629</v>
      </c>
      <c r="F453" s="209" t="s">
        <v>630</v>
      </c>
      <c r="G453" s="210" t="s">
        <v>357</v>
      </c>
      <c r="H453" s="211">
        <v>0.040000000000000001</v>
      </c>
      <c r="I453" s="212"/>
      <c r="J453" s="211">
        <f>ROUND(I453*H453,2)</f>
        <v>0</v>
      </c>
      <c r="K453" s="209" t="s">
        <v>140</v>
      </c>
      <c r="L453" s="47"/>
      <c r="M453" s="213" t="s">
        <v>31</v>
      </c>
      <c r="N453" s="214" t="s">
        <v>51</v>
      </c>
      <c r="O453" s="87"/>
      <c r="P453" s="215">
        <f>O453*H453</f>
        <v>0</v>
      </c>
      <c r="Q453" s="215">
        <v>1.0589599999999999</v>
      </c>
      <c r="R453" s="215">
        <f>Q453*H453</f>
        <v>0.042358399999999997</v>
      </c>
      <c r="S453" s="215">
        <v>0</v>
      </c>
      <c r="T453" s="21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7" t="s">
        <v>141</v>
      </c>
      <c r="AT453" s="217" t="s">
        <v>136</v>
      </c>
      <c r="AU453" s="217" t="s">
        <v>20</v>
      </c>
      <c r="AY453" s="19" t="s">
        <v>134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88</v>
      </c>
      <c r="BK453" s="218">
        <f>ROUND(I453*H453,2)</f>
        <v>0</v>
      </c>
      <c r="BL453" s="19" t="s">
        <v>141</v>
      </c>
      <c r="BM453" s="217" t="s">
        <v>631</v>
      </c>
    </row>
    <row r="454" s="2" customFormat="1">
      <c r="A454" s="41"/>
      <c r="B454" s="42"/>
      <c r="C454" s="43"/>
      <c r="D454" s="219" t="s">
        <v>143</v>
      </c>
      <c r="E454" s="43"/>
      <c r="F454" s="220" t="s">
        <v>632</v>
      </c>
      <c r="G454" s="43"/>
      <c r="H454" s="43"/>
      <c r="I454" s="221"/>
      <c r="J454" s="43"/>
      <c r="K454" s="43"/>
      <c r="L454" s="47"/>
      <c r="M454" s="222"/>
      <c r="N454" s="22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19" t="s">
        <v>143</v>
      </c>
      <c r="AU454" s="19" t="s">
        <v>20</v>
      </c>
    </row>
    <row r="455" s="13" customFormat="1">
      <c r="A455" s="13"/>
      <c r="B455" s="224"/>
      <c r="C455" s="225"/>
      <c r="D455" s="226" t="s">
        <v>145</v>
      </c>
      <c r="E455" s="227" t="s">
        <v>31</v>
      </c>
      <c r="F455" s="228" t="s">
        <v>633</v>
      </c>
      <c r="G455" s="225"/>
      <c r="H455" s="229">
        <v>0.040000000000000001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145</v>
      </c>
      <c r="AU455" s="235" t="s">
        <v>20</v>
      </c>
      <c r="AV455" s="13" t="s">
        <v>20</v>
      </c>
      <c r="AW455" s="13" t="s">
        <v>39</v>
      </c>
      <c r="AX455" s="13" t="s">
        <v>80</v>
      </c>
      <c r="AY455" s="235" t="s">
        <v>134</v>
      </c>
    </row>
    <row r="456" s="14" customFormat="1">
      <c r="A456" s="14"/>
      <c r="B456" s="236"/>
      <c r="C456" s="237"/>
      <c r="D456" s="226" t="s">
        <v>145</v>
      </c>
      <c r="E456" s="238" t="s">
        <v>31</v>
      </c>
      <c r="F456" s="239" t="s">
        <v>147</v>
      </c>
      <c r="G456" s="237"/>
      <c r="H456" s="238" t="s">
        <v>31</v>
      </c>
      <c r="I456" s="240"/>
      <c r="J456" s="237"/>
      <c r="K456" s="237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145</v>
      </c>
      <c r="AU456" s="245" t="s">
        <v>20</v>
      </c>
      <c r="AV456" s="14" t="s">
        <v>88</v>
      </c>
      <c r="AW456" s="14" t="s">
        <v>39</v>
      </c>
      <c r="AX456" s="14" t="s">
        <v>80</v>
      </c>
      <c r="AY456" s="245" t="s">
        <v>134</v>
      </c>
    </row>
    <row r="457" s="15" customFormat="1">
      <c r="A457" s="15"/>
      <c r="B457" s="246"/>
      <c r="C457" s="247"/>
      <c r="D457" s="226" t="s">
        <v>145</v>
      </c>
      <c r="E457" s="248" t="s">
        <v>31</v>
      </c>
      <c r="F457" s="249" t="s">
        <v>148</v>
      </c>
      <c r="G457" s="247"/>
      <c r="H457" s="250">
        <v>0.040000000000000001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6" t="s">
        <v>145</v>
      </c>
      <c r="AU457" s="256" t="s">
        <v>20</v>
      </c>
      <c r="AV457" s="15" t="s">
        <v>141</v>
      </c>
      <c r="AW457" s="15" t="s">
        <v>39</v>
      </c>
      <c r="AX457" s="15" t="s">
        <v>88</v>
      </c>
      <c r="AY457" s="256" t="s">
        <v>134</v>
      </c>
    </row>
    <row r="458" s="2" customFormat="1" ht="37.8" customHeight="1">
      <c r="A458" s="41"/>
      <c r="B458" s="42"/>
      <c r="C458" s="207" t="s">
        <v>634</v>
      </c>
      <c r="D458" s="207" t="s">
        <v>136</v>
      </c>
      <c r="E458" s="208" t="s">
        <v>635</v>
      </c>
      <c r="F458" s="209" t="s">
        <v>636</v>
      </c>
      <c r="G458" s="210" t="s">
        <v>139</v>
      </c>
      <c r="H458" s="211">
        <v>375</v>
      </c>
      <c r="I458" s="212"/>
      <c r="J458" s="211">
        <f>ROUND(I458*H458,2)</f>
        <v>0</v>
      </c>
      <c r="K458" s="209" t="s">
        <v>140</v>
      </c>
      <c r="L458" s="47"/>
      <c r="M458" s="213" t="s">
        <v>31</v>
      </c>
      <c r="N458" s="214" t="s">
        <v>51</v>
      </c>
      <c r="O458" s="87"/>
      <c r="P458" s="215">
        <f>O458*H458</f>
        <v>0</v>
      </c>
      <c r="Q458" s="215">
        <v>0</v>
      </c>
      <c r="R458" s="215">
        <f>Q458*H458</f>
        <v>0</v>
      </c>
      <c r="S458" s="215">
        <v>0</v>
      </c>
      <c r="T458" s="216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7" t="s">
        <v>141</v>
      </c>
      <c r="AT458" s="217" t="s">
        <v>136</v>
      </c>
      <c r="AU458" s="217" t="s">
        <v>20</v>
      </c>
      <c r="AY458" s="19" t="s">
        <v>134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88</v>
      </c>
      <c r="BK458" s="218">
        <f>ROUND(I458*H458,2)</f>
        <v>0</v>
      </c>
      <c r="BL458" s="19" t="s">
        <v>141</v>
      </c>
      <c r="BM458" s="217" t="s">
        <v>637</v>
      </c>
    </row>
    <row r="459" s="2" customFormat="1">
      <c r="A459" s="41"/>
      <c r="B459" s="42"/>
      <c r="C459" s="43"/>
      <c r="D459" s="219" t="s">
        <v>143</v>
      </c>
      <c r="E459" s="43"/>
      <c r="F459" s="220" t="s">
        <v>638</v>
      </c>
      <c r="G459" s="43"/>
      <c r="H459" s="43"/>
      <c r="I459" s="221"/>
      <c r="J459" s="43"/>
      <c r="K459" s="43"/>
      <c r="L459" s="47"/>
      <c r="M459" s="222"/>
      <c r="N459" s="223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19" t="s">
        <v>143</v>
      </c>
      <c r="AU459" s="19" t="s">
        <v>20</v>
      </c>
    </row>
    <row r="460" s="13" customFormat="1">
      <c r="A460" s="13"/>
      <c r="B460" s="224"/>
      <c r="C460" s="225"/>
      <c r="D460" s="226" t="s">
        <v>145</v>
      </c>
      <c r="E460" s="227" t="s">
        <v>31</v>
      </c>
      <c r="F460" s="228" t="s">
        <v>639</v>
      </c>
      <c r="G460" s="225"/>
      <c r="H460" s="229">
        <v>375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145</v>
      </c>
      <c r="AU460" s="235" t="s">
        <v>20</v>
      </c>
      <c r="AV460" s="13" t="s">
        <v>20</v>
      </c>
      <c r="AW460" s="13" t="s">
        <v>39</v>
      </c>
      <c r="AX460" s="13" t="s">
        <v>80</v>
      </c>
      <c r="AY460" s="235" t="s">
        <v>134</v>
      </c>
    </row>
    <row r="461" s="14" customFormat="1">
      <c r="A461" s="14"/>
      <c r="B461" s="236"/>
      <c r="C461" s="237"/>
      <c r="D461" s="226" t="s">
        <v>145</v>
      </c>
      <c r="E461" s="238" t="s">
        <v>31</v>
      </c>
      <c r="F461" s="239" t="s">
        <v>147</v>
      </c>
      <c r="G461" s="237"/>
      <c r="H461" s="238" t="s">
        <v>31</v>
      </c>
      <c r="I461" s="240"/>
      <c r="J461" s="237"/>
      <c r="K461" s="237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145</v>
      </c>
      <c r="AU461" s="245" t="s">
        <v>20</v>
      </c>
      <c r="AV461" s="14" t="s">
        <v>88</v>
      </c>
      <c r="AW461" s="14" t="s">
        <v>39</v>
      </c>
      <c r="AX461" s="14" t="s">
        <v>80</v>
      </c>
      <c r="AY461" s="245" t="s">
        <v>134</v>
      </c>
    </row>
    <row r="462" s="15" customFormat="1">
      <c r="A462" s="15"/>
      <c r="B462" s="246"/>
      <c r="C462" s="247"/>
      <c r="D462" s="226" t="s">
        <v>145</v>
      </c>
      <c r="E462" s="248" t="s">
        <v>31</v>
      </c>
      <c r="F462" s="249" t="s">
        <v>148</v>
      </c>
      <c r="G462" s="247"/>
      <c r="H462" s="250">
        <v>375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145</v>
      </c>
      <c r="AU462" s="256" t="s">
        <v>20</v>
      </c>
      <c r="AV462" s="15" t="s">
        <v>141</v>
      </c>
      <c r="AW462" s="15" t="s">
        <v>39</v>
      </c>
      <c r="AX462" s="15" t="s">
        <v>88</v>
      </c>
      <c r="AY462" s="256" t="s">
        <v>134</v>
      </c>
    </row>
    <row r="463" s="2" customFormat="1" ht="24.15" customHeight="1">
      <c r="A463" s="41"/>
      <c r="B463" s="42"/>
      <c r="C463" s="207" t="s">
        <v>640</v>
      </c>
      <c r="D463" s="207" t="s">
        <v>136</v>
      </c>
      <c r="E463" s="208" t="s">
        <v>641</v>
      </c>
      <c r="F463" s="209" t="s">
        <v>642</v>
      </c>
      <c r="G463" s="210" t="s">
        <v>139</v>
      </c>
      <c r="H463" s="211">
        <v>14.199999999999999</v>
      </c>
      <c r="I463" s="212"/>
      <c r="J463" s="211">
        <f>ROUND(I463*H463,2)</f>
        <v>0</v>
      </c>
      <c r="K463" s="209" t="s">
        <v>140</v>
      </c>
      <c r="L463" s="47"/>
      <c r="M463" s="213" t="s">
        <v>31</v>
      </c>
      <c r="N463" s="214" t="s">
        <v>51</v>
      </c>
      <c r="O463" s="87"/>
      <c r="P463" s="215">
        <f>O463*H463</f>
        <v>0</v>
      </c>
      <c r="Q463" s="215">
        <v>0.02102</v>
      </c>
      <c r="R463" s="215">
        <f>Q463*H463</f>
        <v>0.29848399999999997</v>
      </c>
      <c r="S463" s="215">
        <v>0</v>
      </c>
      <c r="T463" s="21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7" t="s">
        <v>141</v>
      </c>
      <c r="AT463" s="217" t="s">
        <v>136</v>
      </c>
      <c r="AU463" s="217" t="s">
        <v>20</v>
      </c>
      <c r="AY463" s="19" t="s">
        <v>134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88</v>
      </c>
      <c r="BK463" s="218">
        <f>ROUND(I463*H463,2)</f>
        <v>0</v>
      </c>
      <c r="BL463" s="19" t="s">
        <v>141</v>
      </c>
      <c r="BM463" s="217" t="s">
        <v>643</v>
      </c>
    </row>
    <row r="464" s="2" customFormat="1">
      <c r="A464" s="41"/>
      <c r="B464" s="42"/>
      <c r="C464" s="43"/>
      <c r="D464" s="219" t="s">
        <v>143</v>
      </c>
      <c r="E464" s="43"/>
      <c r="F464" s="220" t="s">
        <v>644</v>
      </c>
      <c r="G464" s="43"/>
      <c r="H464" s="43"/>
      <c r="I464" s="221"/>
      <c r="J464" s="43"/>
      <c r="K464" s="43"/>
      <c r="L464" s="47"/>
      <c r="M464" s="222"/>
      <c r="N464" s="22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19" t="s">
        <v>143</v>
      </c>
      <c r="AU464" s="19" t="s">
        <v>20</v>
      </c>
    </row>
    <row r="465" s="14" customFormat="1">
      <c r="A465" s="14"/>
      <c r="B465" s="236"/>
      <c r="C465" s="237"/>
      <c r="D465" s="226" t="s">
        <v>145</v>
      </c>
      <c r="E465" s="238" t="s">
        <v>31</v>
      </c>
      <c r="F465" s="239" t="s">
        <v>645</v>
      </c>
      <c r="G465" s="237"/>
      <c r="H465" s="238" t="s">
        <v>31</v>
      </c>
      <c r="I465" s="240"/>
      <c r="J465" s="237"/>
      <c r="K465" s="237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145</v>
      </c>
      <c r="AU465" s="245" t="s">
        <v>20</v>
      </c>
      <c r="AV465" s="14" t="s">
        <v>88</v>
      </c>
      <c r="AW465" s="14" t="s">
        <v>39</v>
      </c>
      <c r="AX465" s="14" t="s">
        <v>80</v>
      </c>
      <c r="AY465" s="245" t="s">
        <v>134</v>
      </c>
    </row>
    <row r="466" s="13" customFormat="1">
      <c r="A466" s="13"/>
      <c r="B466" s="224"/>
      <c r="C466" s="225"/>
      <c r="D466" s="226" t="s">
        <v>145</v>
      </c>
      <c r="E466" s="227" t="s">
        <v>31</v>
      </c>
      <c r="F466" s="228" t="s">
        <v>646</v>
      </c>
      <c r="G466" s="225"/>
      <c r="H466" s="229">
        <v>0.40000000000000002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145</v>
      </c>
      <c r="AU466" s="235" t="s">
        <v>20</v>
      </c>
      <c r="AV466" s="13" t="s">
        <v>20</v>
      </c>
      <c r="AW466" s="13" t="s">
        <v>39</v>
      </c>
      <c r="AX466" s="13" t="s">
        <v>80</v>
      </c>
      <c r="AY466" s="235" t="s">
        <v>134</v>
      </c>
    </row>
    <row r="467" s="14" customFormat="1">
      <c r="A467" s="14"/>
      <c r="B467" s="236"/>
      <c r="C467" s="237"/>
      <c r="D467" s="226" t="s">
        <v>145</v>
      </c>
      <c r="E467" s="238" t="s">
        <v>31</v>
      </c>
      <c r="F467" s="239" t="s">
        <v>647</v>
      </c>
      <c r="G467" s="237"/>
      <c r="H467" s="238" t="s">
        <v>31</v>
      </c>
      <c r="I467" s="240"/>
      <c r="J467" s="237"/>
      <c r="K467" s="237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145</v>
      </c>
      <c r="AU467" s="245" t="s">
        <v>20</v>
      </c>
      <c r="AV467" s="14" t="s">
        <v>88</v>
      </c>
      <c r="AW467" s="14" t="s">
        <v>39</v>
      </c>
      <c r="AX467" s="14" t="s">
        <v>80</v>
      </c>
      <c r="AY467" s="245" t="s">
        <v>134</v>
      </c>
    </row>
    <row r="468" s="13" customFormat="1">
      <c r="A468" s="13"/>
      <c r="B468" s="224"/>
      <c r="C468" s="225"/>
      <c r="D468" s="226" t="s">
        <v>145</v>
      </c>
      <c r="E468" s="227" t="s">
        <v>31</v>
      </c>
      <c r="F468" s="228" t="s">
        <v>648</v>
      </c>
      <c r="G468" s="225"/>
      <c r="H468" s="229">
        <v>13.199999999999999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5" t="s">
        <v>145</v>
      </c>
      <c r="AU468" s="235" t="s">
        <v>20</v>
      </c>
      <c r="AV468" s="13" t="s">
        <v>20</v>
      </c>
      <c r="AW468" s="13" t="s">
        <v>39</v>
      </c>
      <c r="AX468" s="13" t="s">
        <v>80</v>
      </c>
      <c r="AY468" s="235" t="s">
        <v>134</v>
      </c>
    </row>
    <row r="469" s="14" customFormat="1">
      <c r="A469" s="14"/>
      <c r="B469" s="236"/>
      <c r="C469" s="237"/>
      <c r="D469" s="226" t="s">
        <v>145</v>
      </c>
      <c r="E469" s="238" t="s">
        <v>31</v>
      </c>
      <c r="F469" s="239" t="s">
        <v>649</v>
      </c>
      <c r="G469" s="237"/>
      <c r="H469" s="238" t="s">
        <v>31</v>
      </c>
      <c r="I469" s="240"/>
      <c r="J469" s="237"/>
      <c r="K469" s="237"/>
      <c r="L469" s="241"/>
      <c r="M469" s="242"/>
      <c r="N469" s="243"/>
      <c r="O469" s="243"/>
      <c r="P469" s="243"/>
      <c r="Q469" s="243"/>
      <c r="R469" s="243"/>
      <c r="S469" s="243"/>
      <c r="T469" s="24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5" t="s">
        <v>145</v>
      </c>
      <c r="AU469" s="245" t="s">
        <v>20</v>
      </c>
      <c r="AV469" s="14" t="s">
        <v>88</v>
      </c>
      <c r="AW469" s="14" t="s">
        <v>39</v>
      </c>
      <c r="AX469" s="14" t="s">
        <v>80</v>
      </c>
      <c r="AY469" s="245" t="s">
        <v>134</v>
      </c>
    </row>
    <row r="470" s="13" customFormat="1">
      <c r="A470" s="13"/>
      <c r="B470" s="224"/>
      <c r="C470" s="225"/>
      <c r="D470" s="226" t="s">
        <v>145</v>
      </c>
      <c r="E470" s="227" t="s">
        <v>31</v>
      </c>
      <c r="F470" s="228" t="s">
        <v>650</v>
      </c>
      <c r="G470" s="225"/>
      <c r="H470" s="229">
        <v>0.59999999999999998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145</v>
      </c>
      <c r="AU470" s="235" t="s">
        <v>20</v>
      </c>
      <c r="AV470" s="13" t="s">
        <v>20</v>
      </c>
      <c r="AW470" s="13" t="s">
        <v>39</v>
      </c>
      <c r="AX470" s="13" t="s">
        <v>80</v>
      </c>
      <c r="AY470" s="235" t="s">
        <v>134</v>
      </c>
    </row>
    <row r="471" s="14" customFormat="1">
      <c r="A471" s="14"/>
      <c r="B471" s="236"/>
      <c r="C471" s="237"/>
      <c r="D471" s="226" t="s">
        <v>145</v>
      </c>
      <c r="E471" s="238" t="s">
        <v>31</v>
      </c>
      <c r="F471" s="239" t="s">
        <v>303</v>
      </c>
      <c r="G471" s="237"/>
      <c r="H471" s="238" t="s">
        <v>31</v>
      </c>
      <c r="I471" s="240"/>
      <c r="J471" s="237"/>
      <c r="K471" s="237"/>
      <c r="L471" s="241"/>
      <c r="M471" s="242"/>
      <c r="N471" s="243"/>
      <c r="O471" s="243"/>
      <c r="P471" s="243"/>
      <c r="Q471" s="243"/>
      <c r="R471" s="243"/>
      <c r="S471" s="243"/>
      <c r="T471" s="24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5" t="s">
        <v>145</v>
      </c>
      <c r="AU471" s="245" t="s">
        <v>20</v>
      </c>
      <c r="AV471" s="14" t="s">
        <v>88</v>
      </c>
      <c r="AW471" s="14" t="s">
        <v>39</v>
      </c>
      <c r="AX471" s="14" t="s">
        <v>80</v>
      </c>
      <c r="AY471" s="245" t="s">
        <v>134</v>
      </c>
    </row>
    <row r="472" s="15" customFormat="1">
      <c r="A472" s="15"/>
      <c r="B472" s="246"/>
      <c r="C472" s="247"/>
      <c r="D472" s="226" t="s">
        <v>145</v>
      </c>
      <c r="E472" s="248" t="s">
        <v>31</v>
      </c>
      <c r="F472" s="249" t="s">
        <v>148</v>
      </c>
      <c r="G472" s="247"/>
      <c r="H472" s="250">
        <v>14.199999999999999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6" t="s">
        <v>145</v>
      </c>
      <c r="AU472" s="256" t="s">
        <v>20</v>
      </c>
      <c r="AV472" s="15" t="s">
        <v>141</v>
      </c>
      <c r="AW472" s="15" t="s">
        <v>39</v>
      </c>
      <c r="AX472" s="15" t="s">
        <v>88</v>
      </c>
      <c r="AY472" s="256" t="s">
        <v>134</v>
      </c>
    </row>
    <row r="473" s="2" customFormat="1" ht="24.15" customHeight="1">
      <c r="A473" s="41"/>
      <c r="B473" s="42"/>
      <c r="C473" s="207" t="s">
        <v>651</v>
      </c>
      <c r="D473" s="207" t="s">
        <v>136</v>
      </c>
      <c r="E473" s="208" t="s">
        <v>652</v>
      </c>
      <c r="F473" s="209" t="s">
        <v>653</v>
      </c>
      <c r="G473" s="210" t="s">
        <v>139</v>
      </c>
      <c r="H473" s="211">
        <v>125.8</v>
      </c>
      <c r="I473" s="212"/>
      <c r="J473" s="211">
        <f>ROUND(I473*H473,2)</f>
        <v>0</v>
      </c>
      <c r="K473" s="209" t="s">
        <v>140</v>
      </c>
      <c r="L473" s="47"/>
      <c r="M473" s="213" t="s">
        <v>31</v>
      </c>
      <c r="N473" s="214" t="s">
        <v>51</v>
      </c>
      <c r="O473" s="87"/>
      <c r="P473" s="215">
        <f>O473*H473</f>
        <v>0</v>
      </c>
      <c r="Q473" s="215">
        <v>0.02102</v>
      </c>
      <c r="R473" s="215">
        <f>Q473*H473</f>
        <v>2.6443159999999999</v>
      </c>
      <c r="S473" s="215">
        <v>0</v>
      </c>
      <c r="T473" s="21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7" t="s">
        <v>141</v>
      </c>
      <c r="AT473" s="217" t="s">
        <v>136</v>
      </c>
      <c r="AU473" s="217" t="s">
        <v>20</v>
      </c>
      <c r="AY473" s="19" t="s">
        <v>134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88</v>
      </c>
      <c r="BK473" s="218">
        <f>ROUND(I473*H473,2)</f>
        <v>0</v>
      </c>
      <c r="BL473" s="19" t="s">
        <v>141</v>
      </c>
      <c r="BM473" s="217" t="s">
        <v>654</v>
      </c>
    </row>
    <row r="474" s="2" customFormat="1">
      <c r="A474" s="41"/>
      <c r="B474" s="42"/>
      <c r="C474" s="43"/>
      <c r="D474" s="219" t="s">
        <v>143</v>
      </c>
      <c r="E474" s="43"/>
      <c r="F474" s="220" t="s">
        <v>655</v>
      </c>
      <c r="G474" s="43"/>
      <c r="H474" s="43"/>
      <c r="I474" s="221"/>
      <c r="J474" s="43"/>
      <c r="K474" s="43"/>
      <c r="L474" s="47"/>
      <c r="M474" s="222"/>
      <c r="N474" s="223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19" t="s">
        <v>143</v>
      </c>
      <c r="AU474" s="19" t="s">
        <v>20</v>
      </c>
    </row>
    <row r="475" s="13" customFormat="1">
      <c r="A475" s="13"/>
      <c r="B475" s="224"/>
      <c r="C475" s="225"/>
      <c r="D475" s="226" t="s">
        <v>145</v>
      </c>
      <c r="E475" s="227" t="s">
        <v>31</v>
      </c>
      <c r="F475" s="228" t="s">
        <v>656</v>
      </c>
      <c r="G475" s="225"/>
      <c r="H475" s="229">
        <v>1.6000000000000001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145</v>
      </c>
      <c r="AU475" s="235" t="s">
        <v>20</v>
      </c>
      <c r="AV475" s="13" t="s">
        <v>20</v>
      </c>
      <c r="AW475" s="13" t="s">
        <v>39</v>
      </c>
      <c r="AX475" s="13" t="s">
        <v>80</v>
      </c>
      <c r="AY475" s="235" t="s">
        <v>134</v>
      </c>
    </row>
    <row r="476" s="13" customFormat="1">
      <c r="A476" s="13"/>
      <c r="B476" s="224"/>
      <c r="C476" s="225"/>
      <c r="D476" s="226" t="s">
        <v>145</v>
      </c>
      <c r="E476" s="227" t="s">
        <v>31</v>
      </c>
      <c r="F476" s="228" t="s">
        <v>657</v>
      </c>
      <c r="G476" s="225"/>
      <c r="H476" s="229">
        <v>118.8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145</v>
      </c>
      <c r="AU476" s="235" t="s">
        <v>20</v>
      </c>
      <c r="AV476" s="13" t="s">
        <v>20</v>
      </c>
      <c r="AW476" s="13" t="s">
        <v>39</v>
      </c>
      <c r="AX476" s="13" t="s">
        <v>80</v>
      </c>
      <c r="AY476" s="235" t="s">
        <v>134</v>
      </c>
    </row>
    <row r="477" s="13" customFormat="1">
      <c r="A477" s="13"/>
      <c r="B477" s="224"/>
      <c r="C477" s="225"/>
      <c r="D477" s="226" t="s">
        <v>145</v>
      </c>
      <c r="E477" s="227" t="s">
        <v>31</v>
      </c>
      <c r="F477" s="228" t="s">
        <v>658</v>
      </c>
      <c r="G477" s="225"/>
      <c r="H477" s="229">
        <v>5.4000000000000004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145</v>
      </c>
      <c r="AU477" s="235" t="s">
        <v>20</v>
      </c>
      <c r="AV477" s="13" t="s">
        <v>20</v>
      </c>
      <c r="AW477" s="13" t="s">
        <v>39</v>
      </c>
      <c r="AX477" s="13" t="s">
        <v>80</v>
      </c>
      <c r="AY477" s="235" t="s">
        <v>134</v>
      </c>
    </row>
    <row r="478" s="14" customFormat="1">
      <c r="A478" s="14"/>
      <c r="B478" s="236"/>
      <c r="C478" s="237"/>
      <c r="D478" s="226" t="s">
        <v>145</v>
      </c>
      <c r="E478" s="238" t="s">
        <v>31</v>
      </c>
      <c r="F478" s="239" t="s">
        <v>278</v>
      </c>
      <c r="G478" s="237"/>
      <c r="H478" s="238" t="s">
        <v>31</v>
      </c>
      <c r="I478" s="240"/>
      <c r="J478" s="237"/>
      <c r="K478" s="237"/>
      <c r="L478" s="241"/>
      <c r="M478" s="242"/>
      <c r="N478" s="243"/>
      <c r="O478" s="243"/>
      <c r="P478" s="243"/>
      <c r="Q478" s="243"/>
      <c r="R478" s="243"/>
      <c r="S478" s="243"/>
      <c r="T478" s="24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5" t="s">
        <v>145</v>
      </c>
      <c r="AU478" s="245" t="s">
        <v>20</v>
      </c>
      <c r="AV478" s="14" t="s">
        <v>88</v>
      </c>
      <c r="AW478" s="14" t="s">
        <v>39</v>
      </c>
      <c r="AX478" s="14" t="s">
        <v>80</v>
      </c>
      <c r="AY478" s="245" t="s">
        <v>134</v>
      </c>
    </row>
    <row r="479" s="15" customFormat="1">
      <c r="A479" s="15"/>
      <c r="B479" s="246"/>
      <c r="C479" s="247"/>
      <c r="D479" s="226" t="s">
        <v>145</v>
      </c>
      <c r="E479" s="248" t="s">
        <v>31</v>
      </c>
      <c r="F479" s="249" t="s">
        <v>148</v>
      </c>
      <c r="G479" s="247"/>
      <c r="H479" s="250">
        <v>125.8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6" t="s">
        <v>145</v>
      </c>
      <c r="AU479" s="256" t="s">
        <v>20</v>
      </c>
      <c r="AV479" s="15" t="s">
        <v>141</v>
      </c>
      <c r="AW479" s="15" t="s">
        <v>39</v>
      </c>
      <c r="AX479" s="15" t="s">
        <v>88</v>
      </c>
      <c r="AY479" s="256" t="s">
        <v>134</v>
      </c>
    </row>
    <row r="480" s="2" customFormat="1" ht="37.8" customHeight="1">
      <c r="A480" s="41"/>
      <c r="B480" s="42"/>
      <c r="C480" s="207" t="s">
        <v>659</v>
      </c>
      <c r="D480" s="207" t="s">
        <v>136</v>
      </c>
      <c r="E480" s="208" t="s">
        <v>660</v>
      </c>
      <c r="F480" s="209" t="s">
        <v>661</v>
      </c>
      <c r="G480" s="210" t="s">
        <v>139</v>
      </c>
      <c r="H480" s="211">
        <v>300</v>
      </c>
      <c r="I480" s="212"/>
      <c r="J480" s="211">
        <f>ROUND(I480*H480,2)</f>
        <v>0</v>
      </c>
      <c r="K480" s="209" t="s">
        <v>31</v>
      </c>
      <c r="L480" s="47"/>
      <c r="M480" s="213" t="s">
        <v>31</v>
      </c>
      <c r="N480" s="214" t="s">
        <v>51</v>
      </c>
      <c r="O480" s="87"/>
      <c r="P480" s="215">
        <f>O480*H480</f>
        <v>0</v>
      </c>
      <c r="Q480" s="215">
        <v>0</v>
      </c>
      <c r="R480" s="215">
        <f>Q480*H480</f>
        <v>0</v>
      </c>
      <c r="S480" s="215">
        <v>0</v>
      </c>
      <c r="T480" s="21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7" t="s">
        <v>141</v>
      </c>
      <c r="AT480" s="217" t="s">
        <v>136</v>
      </c>
      <c r="AU480" s="217" t="s">
        <v>20</v>
      </c>
      <c r="AY480" s="19" t="s">
        <v>134</v>
      </c>
      <c r="BE480" s="218">
        <f>IF(N480="základní",J480,0)</f>
        <v>0</v>
      </c>
      <c r="BF480" s="218">
        <f>IF(N480="snížená",J480,0)</f>
        <v>0</v>
      </c>
      <c r="BG480" s="218">
        <f>IF(N480="zákl. přenesená",J480,0)</f>
        <v>0</v>
      </c>
      <c r="BH480" s="218">
        <f>IF(N480="sníž. přenesená",J480,0)</f>
        <v>0</v>
      </c>
      <c r="BI480" s="218">
        <f>IF(N480="nulová",J480,0)</f>
        <v>0</v>
      </c>
      <c r="BJ480" s="19" t="s">
        <v>88</v>
      </c>
      <c r="BK480" s="218">
        <f>ROUND(I480*H480,2)</f>
        <v>0</v>
      </c>
      <c r="BL480" s="19" t="s">
        <v>141</v>
      </c>
      <c r="BM480" s="217" t="s">
        <v>662</v>
      </c>
    </row>
    <row r="481" s="13" customFormat="1">
      <c r="A481" s="13"/>
      <c r="B481" s="224"/>
      <c r="C481" s="225"/>
      <c r="D481" s="226" t="s">
        <v>145</v>
      </c>
      <c r="E481" s="227" t="s">
        <v>31</v>
      </c>
      <c r="F481" s="228" t="s">
        <v>663</v>
      </c>
      <c r="G481" s="225"/>
      <c r="H481" s="229">
        <v>300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145</v>
      </c>
      <c r="AU481" s="235" t="s">
        <v>20</v>
      </c>
      <c r="AV481" s="13" t="s">
        <v>20</v>
      </c>
      <c r="AW481" s="13" t="s">
        <v>39</v>
      </c>
      <c r="AX481" s="13" t="s">
        <v>80</v>
      </c>
      <c r="AY481" s="235" t="s">
        <v>134</v>
      </c>
    </row>
    <row r="482" s="14" customFormat="1">
      <c r="A482" s="14"/>
      <c r="B482" s="236"/>
      <c r="C482" s="237"/>
      <c r="D482" s="226" t="s">
        <v>145</v>
      </c>
      <c r="E482" s="238" t="s">
        <v>31</v>
      </c>
      <c r="F482" s="239" t="s">
        <v>147</v>
      </c>
      <c r="G482" s="237"/>
      <c r="H482" s="238" t="s">
        <v>31</v>
      </c>
      <c r="I482" s="240"/>
      <c r="J482" s="237"/>
      <c r="K482" s="237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145</v>
      </c>
      <c r="AU482" s="245" t="s">
        <v>20</v>
      </c>
      <c r="AV482" s="14" t="s">
        <v>88</v>
      </c>
      <c r="AW482" s="14" t="s">
        <v>39</v>
      </c>
      <c r="AX482" s="14" t="s">
        <v>80</v>
      </c>
      <c r="AY482" s="245" t="s">
        <v>134</v>
      </c>
    </row>
    <row r="483" s="15" customFormat="1">
      <c r="A483" s="15"/>
      <c r="B483" s="246"/>
      <c r="C483" s="247"/>
      <c r="D483" s="226" t="s">
        <v>145</v>
      </c>
      <c r="E483" s="248" t="s">
        <v>31</v>
      </c>
      <c r="F483" s="249" t="s">
        <v>148</v>
      </c>
      <c r="G483" s="247"/>
      <c r="H483" s="250">
        <v>300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145</v>
      </c>
      <c r="AU483" s="256" t="s">
        <v>20</v>
      </c>
      <c r="AV483" s="15" t="s">
        <v>141</v>
      </c>
      <c r="AW483" s="15" t="s">
        <v>39</v>
      </c>
      <c r="AX483" s="15" t="s">
        <v>88</v>
      </c>
      <c r="AY483" s="256" t="s">
        <v>134</v>
      </c>
    </row>
    <row r="484" s="2" customFormat="1" ht="24.15" customHeight="1">
      <c r="A484" s="41"/>
      <c r="B484" s="42"/>
      <c r="C484" s="207" t="s">
        <v>664</v>
      </c>
      <c r="D484" s="207" t="s">
        <v>136</v>
      </c>
      <c r="E484" s="208" t="s">
        <v>665</v>
      </c>
      <c r="F484" s="209" t="s">
        <v>666</v>
      </c>
      <c r="G484" s="210" t="s">
        <v>274</v>
      </c>
      <c r="H484" s="211">
        <v>9.1999999999999993</v>
      </c>
      <c r="I484" s="212"/>
      <c r="J484" s="211">
        <f>ROUND(I484*H484,2)</f>
        <v>0</v>
      </c>
      <c r="K484" s="209" t="s">
        <v>140</v>
      </c>
      <c r="L484" s="47"/>
      <c r="M484" s="213" t="s">
        <v>31</v>
      </c>
      <c r="N484" s="214" t="s">
        <v>51</v>
      </c>
      <c r="O484" s="87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7" t="s">
        <v>141</v>
      </c>
      <c r="AT484" s="217" t="s">
        <v>136</v>
      </c>
      <c r="AU484" s="217" t="s">
        <v>20</v>
      </c>
      <c r="AY484" s="19" t="s">
        <v>134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88</v>
      </c>
      <c r="BK484" s="218">
        <f>ROUND(I484*H484,2)</f>
        <v>0</v>
      </c>
      <c r="BL484" s="19" t="s">
        <v>141</v>
      </c>
      <c r="BM484" s="217" t="s">
        <v>667</v>
      </c>
    </row>
    <row r="485" s="2" customFormat="1">
      <c r="A485" s="41"/>
      <c r="B485" s="42"/>
      <c r="C485" s="43"/>
      <c r="D485" s="219" t="s">
        <v>143</v>
      </c>
      <c r="E485" s="43"/>
      <c r="F485" s="220" t="s">
        <v>668</v>
      </c>
      <c r="G485" s="43"/>
      <c r="H485" s="43"/>
      <c r="I485" s="221"/>
      <c r="J485" s="43"/>
      <c r="K485" s="43"/>
      <c r="L485" s="47"/>
      <c r="M485" s="222"/>
      <c r="N485" s="22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19" t="s">
        <v>143</v>
      </c>
      <c r="AU485" s="19" t="s">
        <v>20</v>
      </c>
    </row>
    <row r="486" s="13" customFormat="1">
      <c r="A486" s="13"/>
      <c r="B486" s="224"/>
      <c r="C486" s="225"/>
      <c r="D486" s="226" t="s">
        <v>145</v>
      </c>
      <c r="E486" s="227" t="s">
        <v>31</v>
      </c>
      <c r="F486" s="228" t="s">
        <v>669</v>
      </c>
      <c r="G486" s="225"/>
      <c r="H486" s="229">
        <v>9.1999999999999993</v>
      </c>
      <c r="I486" s="230"/>
      <c r="J486" s="225"/>
      <c r="K486" s="225"/>
      <c r="L486" s="231"/>
      <c r="M486" s="232"/>
      <c r="N486" s="233"/>
      <c r="O486" s="233"/>
      <c r="P486" s="233"/>
      <c r="Q486" s="233"/>
      <c r="R486" s="233"/>
      <c r="S486" s="233"/>
      <c r="T486" s="23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5" t="s">
        <v>145</v>
      </c>
      <c r="AU486" s="235" t="s">
        <v>20</v>
      </c>
      <c r="AV486" s="13" t="s">
        <v>20</v>
      </c>
      <c r="AW486" s="13" t="s">
        <v>39</v>
      </c>
      <c r="AX486" s="13" t="s">
        <v>80</v>
      </c>
      <c r="AY486" s="235" t="s">
        <v>134</v>
      </c>
    </row>
    <row r="487" s="14" customFormat="1">
      <c r="A487" s="14"/>
      <c r="B487" s="236"/>
      <c r="C487" s="237"/>
      <c r="D487" s="226" t="s">
        <v>145</v>
      </c>
      <c r="E487" s="238" t="s">
        <v>31</v>
      </c>
      <c r="F487" s="239" t="s">
        <v>147</v>
      </c>
      <c r="G487" s="237"/>
      <c r="H487" s="238" t="s">
        <v>31</v>
      </c>
      <c r="I487" s="240"/>
      <c r="J487" s="237"/>
      <c r="K487" s="237"/>
      <c r="L487" s="241"/>
      <c r="M487" s="242"/>
      <c r="N487" s="243"/>
      <c r="O487" s="243"/>
      <c r="P487" s="243"/>
      <c r="Q487" s="243"/>
      <c r="R487" s="243"/>
      <c r="S487" s="243"/>
      <c r="T487" s="24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5" t="s">
        <v>145</v>
      </c>
      <c r="AU487" s="245" t="s">
        <v>20</v>
      </c>
      <c r="AV487" s="14" t="s">
        <v>88</v>
      </c>
      <c r="AW487" s="14" t="s">
        <v>39</v>
      </c>
      <c r="AX487" s="14" t="s">
        <v>80</v>
      </c>
      <c r="AY487" s="245" t="s">
        <v>134</v>
      </c>
    </row>
    <row r="488" s="15" customFormat="1">
      <c r="A488" s="15"/>
      <c r="B488" s="246"/>
      <c r="C488" s="247"/>
      <c r="D488" s="226" t="s">
        <v>145</v>
      </c>
      <c r="E488" s="248" t="s">
        <v>31</v>
      </c>
      <c r="F488" s="249" t="s">
        <v>148</v>
      </c>
      <c r="G488" s="247"/>
      <c r="H488" s="250">
        <v>9.1999999999999993</v>
      </c>
      <c r="I488" s="251"/>
      <c r="J488" s="247"/>
      <c r="K488" s="247"/>
      <c r="L488" s="252"/>
      <c r="M488" s="253"/>
      <c r="N488" s="254"/>
      <c r="O488" s="254"/>
      <c r="P488" s="254"/>
      <c r="Q488" s="254"/>
      <c r="R488" s="254"/>
      <c r="S488" s="254"/>
      <c r="T488" s="25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6" t="s">
        <v>145</v>
      </c>
      <c r="AU488" s="256" t="s">
        <v>20</v>
      </c>
      <c r="AV488" s="15" t="s">
        <v>141</v>
      </c>
      <c r="AW488" s="15" t="s">
        <v>39</v>
      </c>
      <c r="AX488" s="15" t="s">
        <v>88</v>
      </c>
      <c r="AY488" s="256" t="s">
        <v>134</v>
      </c>
    </row>
    <row r="489" s="2" customFormat="1" ht="24.15" customHeight="1">
      <c r="A489" s="41"/>
      <c r="B489" s="42"/>
      <c r="C489" s="207" t="s">
        <v>208</v>
      </c>
      <c r="D489" s="207" t="s">
        <v>136</v>
      </c>
      <c r="E489" s="208" t="s">
        <v>670</v>
      </c>
      <c r="F489" s="209" t="s">
        <v>671</v>
      </c>
      <c r="G489" s="210" t="s">
        <v>274</v>
      </c>
      <c r="H489" s="211">
        <v>1.3999999999999999</v>
      </c>
      <c r="I489" s="212"/>
      <c r="J489" s="211">
        <f>ROUND(I489*H489,2)</f>
        <v>0</v>
      </c>
      <c r="K489" s="209" t="s">
        <v>140</v>
      </c>
      <c r="L489" s="47"/>
      <c r="M489" s="213" t="s">
        <v>31</v>
      </c>
      <c r="N489" s="214" t="s">
        <v>51</v>
      </c>
      <c r="O489" s="87"/>
      <c r="P489" s="215">
        <f>O489*H489</f>
        <v>0</v>
      </c>
      <c r="Q489" s="215">
        <v>0</v>
      </c>
      <c r="R489" s="215">
        <f>Q489*H489</f>
        <v>0</v>
      </c>
      <c r="S489" s="215">
        <v>0</v>
      </c>
      <c r="T489" s="21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17" t="s">
        <v>141</v>
      </c>
      <c r="AT489" s="217" t="s">
        <v>136</v>
      </c>
      <c r="AU489" s="217" t="s">
        <v>20</v>
      </c>
      <c r="AY489" s="19" t="s">
        <v>134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88</v>
      </c>
      <c r="BK489" s="218">
        <f>ROUND(I489*H489,2)</f>
        <v>0</v>
      </c>
      <c r="BL489" s="19" t="s">
        <v>141</v>
      </c>
      <c r="BM489" s="217" t="s">
        <v>672</v>
      </c>
    </row>
    <row r="490" s="2" customFormat="1">
      <c r="A490" s="41"/>
      <c r="B490" s="42"/>
      <c r="C490" s="43"/>
      <c r="D490" s="219" t="s">
        <v>143</v>
      </c>
      <c r="E490" s="43"/>
      <c r="F490" s="220" t="s">
        <v>673</v>
      </c>
      <c r="G490" s="43"/>
      <c r="H490" s="43"/>
      <c r="I490" s="221"/>
      <c r="J490" s="43"/>
      <c r="K490" s="43"/>
      <c r="L490" s="47"/>
      <c r="M490" s="222"/>
      <c r="N490" s="22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19" t="s">
        <v>143</v>
      </c>
      <c r="AU490" s="19" t="s">
        <v>20</v>
      </c>
    </row>
    <row r="491" s="13" customFormat="1">
      <c r="A491" s="13"/>
      <c r="B491" s="224"/>
      <c r="C491" s="225"/>
      <c r="D491" s="226" t="s">
        <v>145</v>
      </c>
      <c r="E491" s="227" t="s">
        <v>31</v>
      </c>
      <c r="F491" s="228" t="s">
        <v>674</v>
      </c>
      <c r="G491" s="225"/>
      <c r="H491" s="229">
        <v>0.02</v>
      </c>
      <c r="I491" s="230"/>
      <c r="J491" s="225"/>
      <c r="K491" s="225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145</v>
      </c>
      <c r="AU491" s="235" t="s">
        <v>20</v>
      </c>
      <c r="AV491" s="13" t="s">
        <v>20</v>
      </c>
      <c r="AW491" s="13" t="s">
        <v>39</v>
      </c>
      <c r="AX491" s="13" t="s">
        <v>80</v>
      </c>
      <c r="AY491" s="235" t="s">
        <v>134</v>
      </c>
    </row>
    <row r="492" s="13" customFormat="1">
      <c r="A492" s="13"/>
      <c r="B492" s="224"/>
      <c r="C492" s="225"/>
      <c r="D492" s="226" t="s">
        <v>145</v>
      </c>
      <c r="E492" s="227" t="s">
        <v>31</v>
      </c>
      <c r="F492" s="228" t="s">
        <v>675</v>
      </c>
      <c r="G492" s="225"/>
      <c r="H492" s="229">
        <v>1.3200000000000001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145</v>
      </c>
      <c r="AU492" s="235" t="s">
        <v>20</v>
      </c>
      <c r="AV492" s="13" t="s">
        <v>20</v>
      </c>
      <c r="AW492" s="13" t="s">
        <v>39</v>
      </c>
      <c r="AX492" s="13" t="s">
        <v>80</v>
      </c>
      <c r="AY492" s="235" t="s">
        <v>134</v>
      </c>
    </row>
    <row r="493" s="13" customFormat="1">
      <c r="A493" s="13"/>
      <c r="B493" s="224"/>
      <c r="C493" s="225"/>
      <c r="D493" s="226" t="s">
        <v>145</v>
      </c>
      <c r="E493" s="227" t="s">
        <v>31</v>
      </c>
      <c r="F493" s="228" t="s">
        <v>676</v>
      </c>
      <c r="G493" s="225"/>
      <c r="H493" s="229">
        <v>0.059999999999999998</v>
      </c>
      <c r="I493" s="230"/>
      <c r="J493" s="225"/>
      <c r="K493" s="225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145</v>
      </c>
      <c r="AU493" s="235" t="s">
        <v>20</v>
      </c>
      <c r="AV493" s="13" t="s">
        <v>20</v>
      </c>
      <c r="AW493" s="13" t="s">
        <v>39</v>
      </c>
      <c r="AX493" s="13" t="s">
        <v>80</v>
      </c>
      <c r="AY493" s="235" t="s">
        <v>134</v>
      </c>
    </row>
    <row r="494" s="14" customFormat="1">
      <c r="A494" s="14"/>
      <c r="B494" s="236"/>
      <c r="C494" s="237"/>
      <c r="D494" s="226" t="s">
        <v>145</v>
      </c>
      <c r="E494" s="238" t="s">
        <v>31</v>
      </c>
      <c r="F494" s="239" t="s">
        <v>147</v>
      </c>
      <c r="G494" s="237"/>
      <c r="H494" s="238" t="s">
        <v>31</v>
      </c>
      <c r="I494" s="240"/>
      <c r="J494" s="237"/>
      <c r="K494" s="237"/>
      <c r="L494" s="241"/>
      <c r="M494" s="242"/>
      <c r="N494" s="243"/>
      <c r="O494" s="243"/>
      <c r="P494" s="243"/>
      <c r="Q494" s="243"/>
      <c r="R494" s="243"/>
      <c r="S494" s="243"/>
      <c r="T494" s="24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5" t="s">
        <v>145</v>
      </c>
      <c r="AU494" s="245" t="s">
        <v>20</v>
      </c>
      <c r="AV494" s="14" t="s">
        <v>88</v>
      </c>
      <c r="AW494" s="14" t="s">
        <v>39</v>
      </c>
      <c r="AX494" s="14" t="s">
        <v>80</v>
      </c>
      <c r="AY494" s="245" t="s">
        <v>134</v>
      </c>
    </row>
    <row r="495" s="15" customFormat="1">
      <c r="A495" s="15"/>
      <c r="B495" s="246"/>
      <c r="C495" s="247"/>
      <c r="D495" s="226" t="s">
        <v>145</v>
      </c>
      <c r="E495" s="248" t="s">
        <v>31</v>
      </c>
      <c r="F495" s="249" t="s">
        <v>148</v>
      </c>
      <c r="G495" s="247"/>
      <c r="H495" s="250">
        <v>1.4000000000000001</v>
      </c>
      <c r="I495" s="251"/>
      <c r="J495" s="247"/>
      <c r="K495" s="247"/>
      <c r="L495" s="252"/>
      <c r="M495" s="253"/>
      <c r="N495" s="254"/>
      <c r="O495" s="254"/>
      <c r="P495" s="254"/>
      <c r="Q495" s="254"/>
      <c r="R495" s="254"/>
      <c r="S495" s="254"/>
      <c r="T495" s="25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6" t="s">
        <v>145</v>
      </c>
      <c r="AU495" s="256" t="s">
        <v>20</v>
      </c>
      <c r="AV495" s="15" t="s">
        <v>141</v>
      </c>
      <c r="AW495" s="15" t="s">
        <v>39</v>
      </c>
      <c r="AX495" s="15" t="s">
        <v>88</v>
      </c>
      <c r="AY495" s="256" t="s">
        <v>134</v>
      </c>
    </row>
    <row r="496" s="2" customFormat="1" ht="33" customHeight="1">
      <c r="A496" s="41"/>
      <c r="B496" s="42"/>
      <c r="C496" s="207" t="s">
        <v>677</v>
      </c>
      <c r="D496" s="207" t="s">
        <v>136</v>
      </c>
      <c r="E496" s="208" t="s">
        <v>678</v>
      </c>
      <c r="F496" s="209" t="s">
        <v>679</v>
      </c>
      <c r="G496" s="210" t="s">
        <v>274</v>
      </c>
      <c r="H496" s="211">
        <v>108</v>
      </c>
      <c r="I496" s="212"/>
      <c r="J496" s="211">
        <f>ROUND(I496*H496,2)</f>
        <v>0</v>
      </c>
      <c r="K496" s="209" t="s">
        <v>140</v>
      </c>
      <c r="L496" s="47"/>
      <c r="M496" s="213" t="s">
        <v>31</v>
      </c>
      <c r="N496" s="214" t="s">
        <v>51</v>
      </c>
      <c r="O496" s="87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7" t="s">
        <v>141</v>
      </c>
      <c r="AT496" s="217" t="s">
        <v>136</v>
      </c>
      <c r="AU496" s="217" t="s">
        <v>20</v>
      </c>
      <c r="AY496" s="19" t="s">
        <v>134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88</v>
      </c>
      <c r="BK496" s="218">
        <f>ROUND(I496*H496,2)</f>
        <v>0</v>
      </c>
      <c r="BL496" s="19" t="s">
        <v>141</v>
      </c>
      <c r="BM496" s="217" t="s">
        <v>680</v>
      </c>
    </row>
    <row r="497" s="2" customFormat="1">
      <c r="A497" s="41"/>
      <c r="B497" s="42"/>
      <c r="C497" s="43"/>
      <c r="D497" s="219" t="s">
        <v>143</v>
      </c>
      <c r="E497" s="43"/>
      <c r="F497" s="220" t="s">
        <v>681</v>
      </c>
      <c r="G497" s="43"/>
      <c r="H497" s="43"/>
      <c r="I497" s="221"/>
      <c r="J497" s="43"/>
      <c r="K497" s="43"/>
      <c r="L497" s="47"/>
      <c r="M497" s="222"/>
      <c r="N497" s="223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19" t="s">
        <v>143</v>
      </c>
      <c r="AU497" s="19" t="s">
        <v>20</v>
      </c>
    </row>
    <row r="498" s="13" customFormat="1">
      <c r="A498" s="13"/>
      <c r="B498" s="224"/>
      <c r="C498" s="225"/>
      <c r="D498" s="226" t="s">
        <v>145</v>
      </c>
      <c r="E498" s="227" t="s">
        <v>31</v>
      </c>
      <c r="F498" s="228" t="s">
        <v>682</v>
      </c>
      <c r="G498" s="225"/>
      <c r="H498" s="229">
        <v>108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145</v>
      </c>
      <c r="AU498" s="235" t="s">
        <v>20</v>
      </c>
      <c r="AV498" s="13" t="s">
        <v>20</v>
      </c>
      <c r="AW498" s="13" t="s">
        <v>39</v>
      </c>
      <c r="AX498" s="13" t="s">
        <v>80</v>
      </c>
      <c r="AY498" s="235" t="s">
        <v>134</v>
      </c>
    </row>
    <row r="499" s="14" customFormat="1">
      <c r="A499" s="14"/>
      <c r="B499" s="236"/>
      <c r="C499" s="237"/>
      <c r="D499" s="226" t="s">
        <v>145</v>
      </c>
      <c r="E499" s="238" t="s">
        <v>31</v>
      </c>
      <c r="F499" s="239" t="s">
        <v>683</v>
      </c>
      <c r="G499" s="237"/>
      <c r="H499" s="238" t="s">
        <v>31</v>
      </c>
      <c r="I499" s="240"/>
      <c r="J499" s="237"/>
      <c r="K499" s="237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145</v>
      </c>
      <c r="AU499" s="245" t="s">
        <v>20</v>
      </c>
      <c r="AV499" s="14" t="s">
        <v>88</v>
      </c>
      <c r="AW499" s="14" t="s">
        <v>39</v>
      </c>
      <c r="AX499" s="14" t="s">
        <v>80</v>
      </c>
      <c r="AY499" s="245" t="s">
        <v>134</v>
      </c>
    </row>
    <row r="500" s="15" customFormat="1">
      <c r="A500" s="15"/>
      <c r="B500" s="246"/>
      <c r="C500" s="247"/>
      <c r="D500" s="226" t="s">
        <v>145</v>
      </c>
      <c r="E500" s="248" t="s">
        <v>31</v>
      </c>
      <c r="F500" s="249" t="s">
        <v>148</v>
      </c>
      <c r="G500" s="247"/>
      <c r="H500" s="250">
        <v>108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145</v>
      </c>
      <c r="AU500" s="256" t="s">
        <v>20</v>
      </c>
      <c r="AV500" s="15" t="s">
        <v>141</v>
      </c>
      <c r="AW500" s="15" t="s">
        <v>39</v>
      </c>
      <c r="AX500" s="15" t="s">
        <v>88</v>
      </c>
      <c r="AY500" s="256" t="s">
        <v>134</v>
      </c>
    </row>
    <row r="501" s="2" customFormat="1" ht="16.5" customHeight="1">
      <c r="A501" s="41"/>
      <c r="B501" s="42"/>
      <c r="C501" s="207" t="s">
        <v>466</v>
      </c>
      <c r="D501" s="207" t="s">
        <v>136</v>
      </c>
      <c r="E501" s="208" t="s">
        <v>684</v>
      </c>
      <c r="F501" s="209" t="s">
        <v>685</v>
      </c>
      <c r="G501" s="210" t="s">
        <v>274</v>
      </c>
      <c r="H501" s="211">
        <v>180</v>
      </c>
      <c r="I501" s="212"/>
      <c r="J501" s="211">
        <f>ROUND(I501*H501,2)</f>
        <v>0</v>
      </c>
      <c r="K501" s="209" t="s">
        <v>140</v>
      </c>
      <c r="L501" s="47"/>
      <c r="M501" s="213" t="s">
        <v>31</v>
      </c>
      <c r="N501" s="214" t="s">
        <v>51</v>
      </c>
      <c r="O501" s="87"/>
      <c r="P501" s="215">
        <f>O501*H501</f>
        <v>0</v>
      </c>
      <c r="Q501" s="215">
        <v>2.4300000000000002</v>
      </c>
      <c r="R501" s="215">
        <f>Q501*H501</f>
        <v>437.40000000000003</v>
      </c>
      <c r="S501" s="215">
        <v>0</v>
      </c>
      <c r="T501" s="21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17" t="s">
        <v>141</v>
      </c>
      <c r="AT501" s="217" t="s">
        <v>136</v>
      </c>
      <c r="AU501" s="217" t="s">
        <v>20</v>
      </c>
      <c r="AY501" s="19" t="s">
        <v>134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88</v>
      </c>
      <c r="BK501" s="218">
        <f>ROUND(I501*H501,2)</f>
        <v>0</v>
      </c>
      <c r="BL501" s="19" t="s">
        <v>141</v>
      </c>
      <c r="BM501" s="217" t="s">
        <v>686</v>
      </c>
    </row>
    <row r="502" s="2" customFormat="1">
      <c r="A502" s="41"/>
      <c r="B502" s="42"/>
      <c r="C502" s="43"/>
      <c r="D502" s="219" t="s">
        <v>143</v>
      </c>
      <c r="E502" s="43"/>
      <c r="F502" s="220" t="s">
        <v>687</v>
      </c>
      <c r="G502" s="43"/>
      <c r="H502" s="43"/>
      <c r="I502" s="221"/>
      <c r="J502" s="43"/>
      <c r="K502" s="43"/>
      <c r="L502" s="47"/>
      <c r="M502" s="222"/>
      <c r="N502" s="22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19" t="s">
        <v>143</v>
      </c>
      <c r="AU502" s="19" t="s">
        <v>20</v>
      </c>
    </row>
    <row r="503" s="14" customFormat="1">
      <c r="A503" s="14"/>
      <c r="B503" s="236"/>
      <c r="C503" s="237"/>
      <c r="D503" s="226" t="s">
        <v>145</v>
      </c>
      <c r="E503" s="238" t="s">
        <v>31</v>
      </c>
      <c r="F503" s="239" t="s">
        <v>688</v>
      </c>
      <c r="G503" s="237"/>
      <c r="H503" s="238" t="s">
        <v>31</v>
      </c>
      <c r="I503" s="240"/>
      <c r="J503" s="237"/>
      <c r="K503" s="237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145</v>
      </c>
      <c r="AU503" s="245" t="s">
        <v>20</v>
      </c>
      <c r="AV503" s="14" t="s">
        <v>88</v>
      </c>
      <c r="AW503" s="14" t="s">
        <v>39</v>
      </c>
      <c r="AX503" s="14" t="s">
        <v>80</v>
      </c>
      <c r="AY503" s="245" t="s">
        <v>134</v>
      </c>
    </row>
    <row r="504" s="13" customFormat="1">
      <c r="A504" s="13"/>
      <c r="B504" s="224"/>
      <c r="C504" s="225"/>
      <c r="D504" s="226" t="s">
        <v>145</v>
      </c>
      <c r="E504" s="227" t="s">
        <v>31</v>
      </c>
      <c r="F504" s="228" t="s">
        <v>689</v>
      </c>
      <c r="G504" s="225"/>
      <c r="H504" s="229">
        <v>180</v>
      </c>
      <c r="I504" s="230"/>
      <c r="J504" s="225"/>
      <c r="K504" s="225"/>
      <c r="L504" s="231"/>
      <c r="M504" s="232"/>
      <c r="N504" s="233"/>
      <c r="O504" s="233"/>
      <c r="P504" s="233"/>
      <c r="Q504" s="233"/>
      <c r="R504" s="233"/>
      <c r="S504" s="233"/>
      <c r="T504" s="23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5" t="s">
        <v>145</v>
      </c>
      <c r="AU504" s="235" t="s">
        <v>20</v>
      </c>
      <c r="AV504" s="13" t="s">
        <v>20</v>
      </c>
      <c r="AW504" s="13" t="s">
        <v>39</v>
      </c>
      <c r="AX504" s="13" t="s">
        <v>80</v>
      </c>
      <c r="AY504" s="235" t="s">
        <v>134</v>
      </c>
    </row>
    <row r="505" s="14" customFormat="1">
      <c r="A505" s="14"/>
      <c r="B505" s="236"/>
      <c r="C505" s="237"/>
      <c r="D505" s="226" t="s">
        <v>145</v>
      </c>
      <c r="E505" s="238" t="s">
        <v>31</v>
      </c>
      <c r="F505" s="239" t="s">
        <v>147</v>
      </c>
      <c r="G505" s="237"/>
      <c r="H505" s="238" t="s">
        <v>31</v>
      </c>
      <c r="I505" s="240"/>
      <c r="J505" s="237"/>
      <c r="K505" s="237"/>
      <c r="L505" s="241"/>
      <c r="M505" s="242"/>
      <c r="N505" s="243"/>
      <c r="O505" s="243"/>
      <c r="P505" s="243"/>
      <c r="Q505" s="243"/>
      <c r="R505" s="243"/>
      <c r="S505" s="243"/>
      <c r="T505" s="24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5" t="s">
        <v>145</v>
      </c>
      <c r="AU505" s="245" t="s">
        <v>20</v>
      </c>
      <c r="AV505" s="14" t="s">
        <v>88</v>
      </c>
      <c r="AW505" s="14" t="s">
        <v>39</v>
      </c>
      <c r="AX505" s="14" t="s">
        <v>80</v>
      </c>
      <c r="AY505" s="245" t="s">
        <v>134</v>
      </c>
    </row>
    <row r="506" s="15" customFormat="1">
      <c r="A506" s="15"/>
      <c r="B506" s="246"/>
      <c r="C506" s="247"/>
      <c r="D506" s="226" t="s">
        <v>145</v>
      </c>
      <c r="E506" s="248" t="s">
        <v>31</v>
      </c>
      <c r="F506" s="249" t="s">
        <v>148</v>
      </c>
      <c r="G506" s="247"/>
      <c r="H506" s="250">
        <v>180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6" t="s">
        <v>145</v>
      </c>
      <c r="AU506" s="256" t="s">
        <v>20</v>
      </c>
      <c r="AV506" s="15" t="s">
        <v>141</v>
      </c>
      <c r="AW506" s="15" t="s">
        <v>39</v>
      </c>
      <c r="AX506" s="15" t="s">
        <v>88</v>
      </c>
      <c r="AY506" s="256" t="s">
        <v>134</v>
      </c>
    </row>
    <row r="507" s="2" customFormat="1" ht="66.75" customHeight="1">
      <c r="A507" s="41"/>
      <c r="B507" s="42"/>
      <c r="C507" s="207" t="s">
        <v>690</v>
      </c>
      <c r="D507" s="207" t="s">
        <v>136</v>
      </c>
      <c r="E507" s="208" t="s">
        <v>691</v>
      </c>
      <c r="F507" s="209" t="s">
        <v>692</v>
      </c>
      <c r="G507" s="210" t="s">
        <v>139</v>
      </c>
      <c r="H507" s="211">
        <v>375</v>
      </c>
      <c r="I507" s="212"/>
      <c r="J507" s="211">
        <f>ROUND(I507*H507,2)</f>
        <v>0</v>
      </c>
      <c r="K507" s="209" t="s">
        <v>140</v>
      </c>
      <c r="L507" s="47"/>
      <c r="M507" s="213" t="s">
        <v>31</v>
      </c>
      <c r="N507" s="214" t="s">
        <v>51</v>
      </c>
      <c r="O507" s="87"/>
      <c r="P507" s="215">
        <f>O507*H507</f>
        <v>0</v>
      </c>
      <c r="Q507" s="215">
        <v>0.81491999999999998</v>
      </c>
      <c r="R507" s="215">
        <f>Q507*H507</f>
        <v>305.59499999999997</v>
      </c>
      <c r="S507" s="215">
        <v>0</v>
      </c>
      <c r="T507" s="21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17" t="s">
        <v>141</v>
      </c>
      <c r="AT507" s="217" t="s">
        <v>136</v>
      </c>
      <c r="AU507" s="217" t="s">
        <v>20</v>
      </c>
      <c r="AY507" s="19" t="s">
        <v>134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88</v>
      </c>
      <c r="BK507" s="218">
        <f>ROUND(I507*H507,2)</f>
        <v>0</v>
      </c>
      <c r="BL507" s="19" t="s">
        <v>141</v>
      </c>
      <c r="BM507" s="217" t="s">
        <v>693</v>
      </c>
    </row>
    <row r="508" s="2" customFormat="1">
      <c r="A508" s="41"/>
      <c r="B508" s="42"/>
      <c r="C508" s="43"/>
      <c r="D508" s="219" t="s">
        <v>143</v>
      </c>
      <c r="E508" s="43"/>
      <c r="F508" s="220" t="s">
        <v>694</v>
      </c>
      <c r="G508" s="43"/>
      <c r="H508" s="43"/>
      <c r="I508" s="221"/>
      <c r="J508" s="43"/>
      <c r="K508" s="43"/>
      <c r="L508" s="47"/>
      <c r="M508" s="222"/>
      <c r="N508" s="22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143</v>
      </c>
      <c r="AU508" s="19" t="s">
        <v>20</v>
      </c>
    </row>
    <row r="509" s="13" customFormat="1">
      <c r="A509" s="13"/>
      <c r="B509" s="224"/>
      <c r="C509" s="225"/>
      <c r="D509" s="226" t="s">
        <v>145</v>
      </c>
      <c r="E509" s="227" t="s">
        <v>31</v>
      </c>
      <c r="F509" s="228" t="s">
        <v>639</v>
      </c>
      <c r="G509" s="225"/>
      <c r="H509" s="229">
        <v>375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145</v>
      </c>
      <c r="AU509" s="235" t="s">
        <v>20</v>
      </c>
      <c r="AV509" s="13" t="s">
        <v>20</v>
      </c>
      <c r="AW509" s="13" t="s">
        <v>39</v>
      </c>
      <c r="AX509" s="13" t="s">
        <v>80</v>
      </c>
      <c r="AY509" s="235" t="s">
        <v>134</v>
      </c>
    </row>
    <row r="510" s="14" customFormat="1">
      <c r="A510" s="14"/>
      <c r="B510" s="236"/>
      <c r="C510" s="237"/>
      <c r="D510" s="226" t="s">
        <v>145</v>
      </c>
      <c r="E510" s="238" t="s">
        <v>31</v>
      </c>
      <c r="F510" s="239" t="s">
        <v>147</v>
      </c>
      <c r="G510" s="237"/>
      <c r="H510" s="238" t="s">
        <v>31</v>
      </c>
      <c r="I510" s="240"/>
      <c r="J510" s="237"/>
      <c r="K510" s="237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145</v>
      </c>
      <c r="AU510" s="245" t="s">
        <v>20</v>
      </c>
      <c r="AV510" s="14" t="s">
        <v>88</v>
      </c>
      <c r="AW510" s="14" t="s">
        <v>39</v>
      </c>
      <c r="AX510" s="14" t="s">
        <v>80</v>
      </c>
      <c r="AY510" s="245" t="s">
        <v>134</v>
      </c>
    </row>
    <row r="511" s="15" customFormat="1">
      <c r="A511" s="15"/>
      <c r="B511" s="246"/>
      <c r="C511" s="247"/>
      <c r="D511" s="226" t="s">
        <v>145</v>
      </c>
      <c r="E511" s="248" t="s">
        <v>31</v>
      </c>
      <c r="F511" s="249" t="s">
        <v>148</v>
      </c>
      <c r="G511" s="247"/>
      <c r="H511" s="250">
        <v>375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6" t="s">
        <v>145</v>
      </c>
      <c r="AU511" s="256" t="s">
        <v>20</v>
      </c>
      <c r="AV511" s="15" t="s">
        <v>141</v>
      </c>
      <c r="AW511" s="15" t="s">
        <v>39</v>
      </c>
      <c r="AX511" s="15" t="s">
        <v>88</v>
      </c>
      <c r="AY511" s="256" t="s">
        <v>134</v>
      </c>
    </row>
    <row r="512" s="12" customFormat="1" ht="22.8" customHeight="1">
      <c r="A512" s="12"/>
      <c r="B512" s="191"/>
      <c r="C512" s="192"/>
      <c r="D512" s="193" t="s">
        <v>79</v>
      </c>
      <c r="E512" s="205" t="s">
        <v>197</v>
      </c>
      <c r="F512" s="205" t="s">
        <v>695</v>
      </c>
      <c r="G512" s="192"/>
      <c r="H512" s="192"/>
      <c r="I512" s="195"/>
      <c r="J512" s="206">
        <f>BK512</f>
        <v>0</v>
      </c>
      <c r="K512" s="192"/>
      <c r="L512" s="197"/>
      <c r="M512" s="198"/>
      <c r="N512" s="199"/>
      <c r="O512" s="199"/>
      <c r="P512" s="200">
        <f>SUM(P513:P573)</f>
        <v>0</v>
      </c>
      <c r="Q512" s="199"/>
      <c r="R512" s="200">
        <f>SUM(R513:R573)</f>
        <v>75.880799999999994</v>
      </c>
      <c r="S512" s="199"/>
      <c r="T512" s="201">
        <f>SUM(T513:T573)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2" t="s">
        <v>88</v>
      </c>
      <c r="AT512" s="203" t="s">
        <v>79</v>
      </c>
      <c r="AU512" s="203" t="s">
        <v>88</v>
      </c>
      <c r="AY512" s="202" t="s">
        <v>134</v>
      </c>
      <c r="BK512" s="204">
        <f>SUM(BK513:BK573)</f>
        <v>0</v>
      </c>
    </row>
    <row r="513" s="2" customFormat="1" ht="33" customHeight="1">
      <c r="A513" s="41"/>
      <c r="B513" s="42"/>
      <c r="C513" s="207" t="s">
        <v>696</v>
      </c>
      <c r="D513" s="207" t="s">
        <v>136</v>
      </c>
      <c r="E513" s="208" t="s">
        <v>697</v>
      </c>
      <c r="F513" s="209" t="s">
        <v>698</v>
      </c>
      <c r="G513" s="210" t="s">
        <v>139</v>
      </c>
      <c r="H513" s="211">
        <v>287</v>
      </c>
      <c r="I513" s="212"/>
      <c r="J513" s="211">
        <f>ROUND(I513*H513,2)</f>
        <v>0</v>
      </c>
      <c r="K513" s="209" t="s">
        <v>140</v>
      </c>
      <c r="L513" s="47"/>
      <c r="M513" s="213" t="s">
        <v>31</v>
      </c>
      <c r="N513" s="214" t="s">
        <v>51</v>
      </c>
      <c r="O513" s="87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7" t="s">
        <v>141</v>
      </c>
      <c r="AT513" s="217" t="s">
        <v>136</v>
      </c>
      <c r="AU513" s="217" t="s">
        <v>20</v>
      </c>
      <c r="AY513" s="19" t="s">
        <v>134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88</v>
      </c>
      <c r="BK513" s="218">
        <f>ROUND(I513*H513,2)</f>
        <v>0</v>
      </c>
      <c r="BL513" s="19" t="s">
        <v>141</v>
      </c>
      <c r="BM513" s="217" t="s">
        <v>699</v>
      </c>
    </row>
    <row r="514" s="2" customFormat="1">
      <c r="A514" s="41"/>
      <c r="B514" s="42"/>
      <c r="C514" s="43"/>
      <c r="D514" s="219" t="s">
        <v>143</v>
      </c>
      <c r="E514" s="43"/>
      <c r="F514" s="220" t="s">
        <v>700</v>
      </c>
      <c r="G514" s="43"/>
      <c r="H514" s="43"/>
      <c r="I514" s="221"/>
      <c r="J514" s="43"/>
      <c r="K514" s="43"/>
      <c r="L514" s="47"/>
      <c r="M514" s="222"/>
      <c r="N514" s="22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19" t="s">
        <v>143</v>
      </c>
      <c r="AU514" s="19" t="s">
        <v>20</v>
      </c>
    </row>
    <row r="515" s="13" customFormat="1">
      <c r="A515" s="13"/>
      <c r="B515" s="224"/>
      <c r="C515" s="225"/>
      <c r="D515" s="226" t="s">
        <v>145</v>
      </c>
      <c r="E515" s="227" t="s">
        <v>31</v>
      </c>
      <c r="F515" s="228" t="s">
        <v>701</v>
      </c>
      <c r="G515" s="225"/>
      <c r="H515" s="229">
        <v>287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145</v>
      </c>
      <c r="AU515" s="235" t="s">
        <v>20</v>
      </c>
      <c r="AV515" s="13" t="s">
        <v>20</v>
      </c>
      <c r="AW515" s="13" t="s">
        <v>39</v>
      </c>
      <c r="AX515" s="13" t="s">
        <v>80</v>
      </c>
      <c r="AY515" s="235" t="s">
        <v>134</v>
      </c>
    </row>
    <row r="516" s="14" customFormat="1">
      <c r="A516" s="14"/>
      <c r="B516" s="236"/>
      <c r="C516" s="237"/>
      <c r="D516" s="226" t="s">
        <v>145</v>
      </c>
      <c r="E516" s="238" t="s">
        <v>31</v>
      </c>
      <c r="F516" s="239" t="s">
        <v>702</v>
      </c>
      <c r="G516" s="237"/>
      <c r="H516" s="238" t="s">
        <v>31</v>
      </c>
      <c r="I516" s="240"/>
      <c r="J516" s="237"/>
      <c r="K516" s="237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145</v>
      </c>
      <c r="AU516" s="245" t="s">
        <v>20</v>
      </c>
      <c r="AV516" s="14" t="s">
        <v>88</v>
      </c>
      <c r="AW516" s="14" t="s">
        <v>39</v>
      </c>
      <c r="AX516" s="14" t="s">
        <v>80</v>
      </c>
      <c r="AY516" s="245" t="s">
        <v>134</v>
      </c>
    </row>
    <row r="517" s="15" customFormat="1">
      <c r="A517" s="15"/>
      <c r="B517" s="246"/>
      <c r="C517" s="247"/>
      <c r="D517" s="226" t="s">
        <v>145</v>
      </c>
      <c r="E517" s="248" t="s">
        <v>31</v>
      </c>
      <c r="F517" s="249" t="s">
        <v>148</v>
      </c>
      <c r="G517" s="247"/>
      <c r="H517" s="250">
        <v>287</v>
      </c>
      <c r="I517" s="251"/>
      <c r="J517" s="247"/>
      <c r="K517" s="247"/>
      <c r="L517" s="252"/>
      <c r="M517" s="253"/>
      <c r="N517" s="254"/>
      <c r="O517" s="254"/>
      <c r="P517" s="254"/>
      <c r="Q517" s="254"/>
      <c r="R517" s="254"/>
      <c r="S517" s="254"/>
      <c r="T517" s="25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6" t="s">
        <v>145</v>
      </c>
      <c r="AU517" s="256" t="s">
        <v>20</v>
      </c>
      <c r="AV517" s="15" t="s">
        <v>141</v>
      </c>
      <c r="AW517" s="15" t="s">
        <v>39</v>
      </c>
      <c r="AX517" s="15" t="s">
        <v>88</v>
      </c>
      <c r="AY517" s="256" t="s">
        <v>134</v>
      </c>
    </row>
    <row r="518" s="2" customFormat="1" ht="33" customHeight="1">
      <c r="A518" s="41"/>
      <c r="B518" s="42"/>
      <c r="C518" s="207" t="s">
        <v>703</v>
      </c>
      <c r="D518" s="207" t="s">
        <v>136</v>
      </c>
      <c r="E518" s="208" t="s">
        <v>704</v>
      </c>
      <c r="F518" s="209" t="s">
        <v>705</v>
      </c>
      <c r="G518" s="210" t="s">
        <v>139</v>
      </c>
      <c r="H518" s="211">
        <v>310</v>
      </c>
      <c r="I518" s="212"/>
      <c r="J518" s="211">
        <f>ROUND(I518*H518,2)</f>
        <v>0</v>
      </c>
      <c r="K518" s="209" t="s">
        <v>140</v>
      </c>
      <c r="L518" s="47"/>
      <c r="M518" s="213" t="s">
        <v>31</v>
      </c>
      <c r="N518" s="214" t="s">
        <v>51</v>
      </c>
      <c r="O518" s="87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7" t="s">
        <v>141</v>
      </c>
      <c r="AT518" s="217" t="s">
        <v>136</v>
      </c>
      <c r="AU518" s="217" t="s">
        <v>20</v>
      </c>
      <c r="AY518" s="19" t="s">
        <v>134</v>
      </c>
      <c r="BE518" s="218">
        <f>IF(N518="základní",J518,0)</f>
        <v>0</v>
      </c>
      <c r="BF518" s="218">
        <f>IF(N518="snížená",J518,0)</f>
        <v>0</v>
      </c>
      <c r="BG518" s="218">
        <f>IF(N518="zákl. přenesená",J518,0)</f>
        <v>0</v>
      </c>
      <c r="BH518" s="218">
        <f>IF(N518="sníž. přenesená",J518,0)</f>
        <v>0</v>
      </c>
      <c r="BI518" s="218">
        <f>IF(N518="nulová",J518,0)</f>
        <v>0</v>
      </c>
      <c r="BJ518" s="19" t="s">
        <v>88</v>
      </c>
      <c r="BK518" s="218">
        <f>ROUND(I518*H518,2)</f>
        <v>0</v>
      </c>
      <c r="BL518" s="19" t="s">
        <v>141</v>
      </c>
      <c r="BM518" s="217" t="s">
        <v>706</v>
      </c>
    </row>
    <row r="519" s="2" customFormat="1">
      <c r="A519" s="41"/>
      <c r="B519" s="42"/>
      <c r="C519" s="43"/>
      <c r="D519" s="219" t="s">
        <v>143</v>
      </c>
      <c r="E519" s="43"/>
      <c r="F519" s="220" t="s">
        <v>707</v>
      </c>
      <c r="G519" s="43"/>
      <c r="H519" s="43"/>
      <c r="I519" s="221"/>
      <c r="J519" s="43"/>
      <c r="K519" s="43"/>
      <c r="L519" s="47"/>
      <c r="M519" s="222"/>
      <c r="N519" s="223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143</v>
      </c>
      <c r="AU519" s="19" t="s">
        <v>20</v>
      </c>
    </row>
    <row r="520" s="13" customFormat="1">
      <c r="A520" s="13"/>
      <c r="B520" s="224"/>
      <c r="C520" s="225"/>
      <c r="D520" s="226" t="s">
        <v>145</v>
      </c>
      <c r="E520" s="227" t="s">
        <v>31</v>
      </c>
      <c r="F520" s="228" t="s">
        <v>708</v>
      </c>
      <c r="G520" s="225"/>
      <c r="H520" s="229">
        <v>310</v>
      </c>
      <c r="I520" s="230"/>
      <c r="J520" s="225"/>
      <c r="K520" s="225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145</v>
      </c>
      <c r="AU520" s="235" t="s">
        <v>20</v>
      </c>
      <c r="AV520" s="13" t="s">
        <v>20</v>
      </c>
      <c r="AW520" s="13" t="s">
        <v>39</v>
      </c>
      <c r="AX520" s="13" t="s">
        <v>80</v>
      </c>
      <c r="AY520" s="235" t="s">
        <v>134</v>
      </c>
    </row>
    <row r="521" s="14" customFormat="1">
      <c r="A521" s="14"/>
      <c r="B521" s="236"/>
      <c r="C521" s="237"/>
      <c r="D521" s="226" t="s">
        <v>145</v>
      </c>
      <c r="E521" s="238" t="s">
        <v>31</v>
      </c>
      <c r="F521" s="239" t="s">
        <v>147</v>
      </c>
      <c r="G521" s="237"/>
      <c r="H521" s="238" t="s">
        <v>31</v>
      </c>
      <c r="I521" s="240"/>
      <c r="J521" s="237"/>
      <c r="K521" s="237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145</v>
      </c>
      <c r="AU521" s="245" t="s">
        <v>20</v>
      </c>
      <c r="AV521" s="14" t="s">
        <v>88</v>
      </c>
      <c r="AW521" s="14" t="s">
        <v>39</v>
      </c>
      <c r="AX521" s="14" t="s">
        <v>80</v>
      </c>
      <c r="AY521" s="245" t="s">
        <v>134</v>
      </c>
    </row>
    <row r="522" s="15" customFormat="1">
      <c r="A522" s="15"/>
      <c r="B522" s="246"/>
      <c r="C522" s="247"/>
      <c r="D522" s="226" t="s">
        <v>145</v>
      </c>
      <c r="E522" s="248" t="s">
        <v>31</v>
      </c>
      <c r="F522" s="249" t="s">
        <v>148</v>
      </c>
      <c r="G522" s="247"/>
      <c r="H522" s="250">
        <v>310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145</v>
      </c>
      <c r="AU522" s="256" t="s">
        <v>20</v>
      </c>
      <c r="AV522" s="15" t="s">
        <v>141</v>
      </c>
      <c r="AW522" s="15" t="s">
        <v>39</v>
      </c>
      <c r="AX522" s="15" t="s">
        <v>88</v>
      </c>
      <c r="AY522" s="256" t="s">
        <v>134</v>
      </c>
    </row>
    <row r="523" s="2" customFormat="1" ht="33" customHeight="1">
      <c r="A523" s="41"/>
      <c r="B523" s="42"/>
      <c r="C523" s="207" t="s">
        <v>390</v>
      </c>
      <c r="D523" s="207" t="s">
        <v>136</v>
      </c>
      <c r="E523" s="208" t="s">
        <v>709</v>
      </c>
      <c r="F523" s="209" t="s">
        <v>710</v>
      </c>
      <c r="G523" s="210" t="s">
        <v>139</v>
      </c>
      <c r="H523" s="211">
        <v>84</v>
      </c>
      <c r="I523" s="212"/>
      <c r="J523" s="211">
        <f>ROUND(I523*H523,2)</f>
        <v>0</v>
      </c>
      <c r="K523" s="209" t="s">
        <v>140</v>
      </c>
      <c r="L523" s="47"/>
      <c r="M523" s="213" t="s">
        <v>31</v>
      </c>
      <c r="N523" s="214" t="s">
        <v>51</v>
      </c>
      <c r="O523" s="87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7" t="s">
        <v>141</v>
      </c>
      <c r="AT523" s="217" t="s">
        <v>136</v>
      </c>
      <c r="AU523" s="217" t="s">
        <v>20</v>
      </c>
      <c r="AY523" s="19" t="s">
        <v>134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88</v>
      </c>
      <c r="BK523" s="218">
        <f>ROUND(I523*H523,2)</f>
        <v>0</v>
      </c>
      <c r="BL523" s="19" t="s">
        <v>141</v>
      </c>
      <c r="BM523" s="217" t="s">
        <v>711</v>
      </c>
    </row>
    <row r="524" s="2" customFormat="1">
      <c r="A524" s="41"/>
      <c r="B524" s="42"/>
      <c r="C524" s="43"/>
      <c r="D524" s="219" t="s">
        <v>143</v>
      </c>
      <c r="E524" s="43"/>
      <c r="F524" s="220" t="s">
        <v>712</v>
      </c>
      <c r="G524" s="43"/>
      <c r="H524" s="43"/>
      <c r="I524" s="221"/>
      <c r="J524" s="43"/>
      <c r="K524" s="43"/>
      <c r="L524" s="47"/>
      <c r="M524" s="222"/>
      <c r="N524" s="223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19" t="s">
        <v>143</v>
      </c>
      <c r="AU524" s="19" t="s">
        <v>20</v>
      </c>
    </row>
    <row r="525" s="13" customFormat="1">
      <c r="A525" s="13"/>
      <c r="B525" s="224"/>
      <c r="C525" s="225"/>
      <c r="D525" s="226" t="s">
        <v>145</v>
      </c>
      <c r="E525" s="227" t="s">
        <v>31</v>
      </c>
      <c r="F525" s="228" t="s">
        <v>208</v>
      </c>
      <c r="G525" s="225"/>
      <c r="H525" s="229">
        <v>84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145</v>
      </c>
      <c r="AU525" s="235" t="s">
        <v>20</v>
      </c>
      <c r="AV525" s="13" t="s">
        <v>20</v>
      </c>
      <c r="AW525" s="13" t="s">
        <v>39</v>
      </c>
      <c r="AX525" s="13" t="s">
        <v>80</v>
      </c>
      <c r="AY525" s="235" t="s">
        <v>134</v>
      </c>
    </row>
    <row r="526" s="14" customFormat="1">
      <c r="A526" s="14"/>
      <c r="B526" s="236"/>
      <c r="C526" s="237"/>
      <c r="D526" s="226" t="s">
        <v>145</v>
      </c>
      <c r="E526" s="238" t="s">
        <v>31</v>
      </c>
      <c r="F526" s="239" t="s">
        <v>713</v>
      </c>
      <c r="G526" s="237"/>
      <c r="H526" s="238" t="s">
        <v>31</v>
      </c>
      <c r="I526" s="240"/>
      <c r="J526" s="237"/>
      <c r="K526" s="237"/>
      <c r="L526" s="241"/>
      <c r="M526" s="242"/>
      <c r="N526" s="243"/>
      <c r="O526" s="243"/>
      <c r="P526" s="243"/>
      <c r="Q526" s="243"/>
      <c r="R526" s="243"/>
      <c r="S526" s="243"/>
      <c r="T526" s="24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5" t="s">
        <v>145</v>
      </c>
      <c r="AU526" s="245" t="s">
        <v>20</v>
      </c>
      <c r="AV526" s="14" t="s">
        <v>88</v>
      </c>
      <c r="AW526" s="14" t="s">
        <v>39</v>
      </c>
      <c r="AX526" s="14" t="s">
        <v>80</v>
      </c>
      <c r="AY526" s="245" t="s">
        <v>134</v>
      </c>
    </row>
    <row r="527" s="15" customFormat="1">
      <c r="A527" s="15"/>
      <c r="B527" s="246"/>
      <c r="C527" s="247"/>
      <c r="D527" s="226" t="s">
        <v>145</v>
      </c>
      <c r="E527" s="248" t="s">
        <v>31</v>
      </c>
      <c r="F527" s="249" t="s">
        <v>148</v>
      </c>
      <c r="G527" s="247"/>
      <c r="H527" s="250">
        <v>84</v>
      </c>
      <c r="I527" s="251"/>
      <c r="J527" s="247"/>
      <c r="K527" s="247"/>
      <c r="L527" s="252"/>
      <c r="M527" s="253"/>
      <c r="N527" s="254"/>
      <c r="O527" s="254"/>
      <c r="P527" s="254"/>
      <c r="Q527" s="254"/>
      <c r="R527" s="254"/>
      <c r="S527" s="254"/>
      <c r="T527" s="25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6" t="s">
        <v>145</v>
      </c>
      <c r="AU527" s="256" t="s">
        <v>20</v>
      </c>
      <c r="AV527" s="15" t="s">
        <v>141</v>
      </c>
      <c r="AW527" s="15" t="s">
        <v>39</v>
      </c>
      <c r="AX527" s="15" t="s">
        <v>88</v>
      </c>
      <c r="AY527" s="256" t="s">
        <v>134</v>
      </c>
    </row>
    <row r="528" s="2" customFormat="1" ht="49.05" customHeight="1">
      <c r="A528" s="41"/>
      <c r="B528" s="42"/>
      <c r="C528" s="207" t="s">
        <v>714</v>
      </c>
      <c r="D528" s="207" t="s">
        <v>136</v>
      </c>
      <c r="E528" s="208" t="s">
        <v>715</v>
      </c>
      <c r="F528" s="209" t="s">
        <v>716</v>
      </c>
      <c r="G528" s="210" t="s">
        <v>139</v>
      </c>
      <c r="H528" s="211">
        <v>480</v>
      </c>
      <c r="I528" s="212"/>
      <c r="J528" s="211">
        <f>ROUND(I528*H528,2)</f>
        <v>0</v>
      </c>
      <c r="K528" s="209" t="s">
        <v>140</v>
      </c>
      <c r="L528" s="47"/>
      <c r="M528" s="213" t="s">
        <v>31</v>
      </c>
      <c r="N528" s="214" t="s">
        <v>51</v>
      </c>
      <c r="O528" s="87"/>
      <c r="P528" s="215">
        <f>O528*H528</f>
        <v>0</v>
      </c>
      <c r="Q528" s="215">
        <v>0</v>
      </c>
      <c r="R528" s="215">
        <f>Q528*H528</f>
        <v>0</v>
      </c>
      <c r="S528" s="215">
        <v>0</v>
      </c>
      <c r="T528" s="216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17" t="s">
        <v>141</v>
      </c>
      <c r="AT528" s="217" t="s">
        <v>136</v>
      </c>
      <c r="AU528" s="217" t="s">
        <v>20</v>
      </c>
      <c r="AY528" s="19" t="s">
        <v>134</v>
      </c>
      <c r="BE528" s="218">
        <f>IF(N528="základní",J528,0)</f>
        <v>0</v>
      </c>
      <c r="BF528" s="218">
        <f>IF(N528="snížená",J528,0)</f>
        <v>0</v>
      </c>
      <c r="BG528" s="218">
        <f>IF(N528="zákl. přenesená",J528,0)</f>
        <v>0</v>
      </c>
      <c r="BH528" s="218">
        <f>IF(N528="sníž. přenesená",J528,0)</f>
        <v>0</v>
      </c>
      <c r="BI528" s="218">
        <f>IF(N528="nulová",J528,0)</f>
        <v>0</v>
      </c>
      <c r="BJ528" s="19" t="s">
        <v>88</v>
      </c>
      <c r="BK528" s="218">
        <f>ROUND(I528*H528,2)</f>
        <v>0</v>
      </c>
      <c r="BL528" s="19" t="s">
        <v>141</v>
      </c>
      <c r="BM528" s="217" t="s">
        <v>717</v>
      </c>
    </row>
    <row r="529" s="2" customFormat="1">
      <c r="A529" s="41"/>
      <c r="B529" s="42"/>
      <c r="C529" s="43"/>
      <c r="D529" s="219" t="s">
        <v>143</v>
      </c>
      <c r="E529" s="43"/>
      <c r="F529" s="220" t="s">
        <v>718</v>
      </c>
      <c r="G529" s="43"/>
      <c r="H529" s="43"/>
      <c r="I529" s="221"/>
      <c r="J529" s="43"/>
      <c r="K529" s="43"/>
      <c r="L529" s="47"/>
      <c r="M529" s="222"/>
      <c r="N529" s="223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19" t="s">
        <v>143</v>
      </c>
      <c r="AU529" s="19" t="s">
        <v>20</v>
      </c>
    </row>
    <row r="530" s="13" customFormat="1">
      <c r="A530" s="13"/>
      <c r="B530" s="224"/>
      <c r="C530" s="225"/>
      <c r="D530" s="226" t="s">
        <v>145</v>
      </c>
      <c r="E530" s="227" t="s">
        <v>31</v>
      </c>
      <c r="F530" s="228" t="s">
        <v>719</v>
      </c>
      <c r="G530" s="225"/>
      <c r="H530" s="229">
        <v>480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145</v>
      </c>
      <c r="AU530" s="235" t="s">
        <v>20</v>
      </c>
      <c r="AV530" s="13" t="s">
        <v>20</v>
      </c>
      <c r="AW530" s="13" t="s">
        <v>39</v>
      </c>
      <c r="AX530" s="13" t="s">
        <v>80</v>
      </c>
      <c r="AY530" s="235" t="s">
        <v>134</v>
      </c>
    </row>
    <row r="531" s="14" customFormat="1">
      <c r="A531" s="14"/>
      <c r="B531" s="236"/>
      <c r="C531" s="237"/>
      <c r="D531" s="226" t="s">
        <v>145</v>
      </c>
      <c r="E531" s="238" t="s">
        <v>31</v>
      </c>
      <c r="F531" s="239" t="s">
        <v>147</v>
      </c>
      <c r="G531" s="237"/>
      <c r="H531" s="238" t="s">
        <v>31</v>
      </c>
      <c r="I531" s="240"/>
      <c r="J531" s="237"/>
      <c r="K531" s="237"/>
      <c r="L531" s="241"/>
      <c r="M531" s="242"/>
      <c r="N531" s="243"/>
      <c r="O531" s="243"/>
      <c r="P531" s="243"/>
      <c r="Q531" s="243"/>
      <c r="R531" s="243"/>
      <c r="S531" s="243"/>
      <c r="T531" s="24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5" t="s">
        <v>145</v>
      </c>
      <c r="AU531" s="245" t="s">
        <v>20</v>
      </c>
      <c r="AV531" s="14" t="s">
        <v>88</v>
      </c>
      <c r="AW531" s="14" t="s">
        <v>39</v>
      </c>
      <c r="AX531" s="14" t="s">
        <v>80</v>
      </c>
      <c r="AY531" s="245" t="s">
        <v>134</v>
      </c>
    </row>
    <row r="532" s="15" customFormat="1">
      <c r="A532" s="15"/>
      <c r="B532" s="246"/>
      <c r="C532" s="247"/>
      <c r="D532" s="226" t="s">
        <v>145</v>
      </c>
      <c r="E532" s="248" t="s">
        <v>31</v>
      </c>
      <c r="F532" s="249" t="s">
        <v>148</v>
      </c>
      <c r="G532" s="247"/>
      <c r="H532" s="250">
        <v>480</v>
      </c>
      <c r="I532" s="251"/>
      <c r="J532" s="247"/>
      <c r="K532" s="247"/>
      <c r="L532" s="252"/>
      <c r="M532" s="253"/>
      <c r="N532" s="254"/>
      <c r="O532" s="254"/>
      <c r="P532" s="254"/>
      <c r="Q532" s="254"/>
      <c r="R532" s="254"/>
      <c r="S532" s="254"/>
      <c r="T532" s="25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6" t="s">
        <v>145</v>
      </c>
      <c r="AU532" s="256" t="s">
        <v>20</v>
      </c>
      <c r="AV532" s="15" t="s">
        <v>141</v>
      </c>
      <c r="AW532" s="15" t="s">
        <v>39</v>
      </c>
      <c r="AX532" s="15" t="s">
        <v>88</v>
      </c>
      <c r="AY532" s="256" t="s">
        <v>134</v>
      </c>
    </row>
    <row r="533" s="2" customFormat="1" ht="37.8" customHeight="1">
      <c r="A533" s="41"/>
      <c r="B533" s="42"/>
      <c r="C533" s="207" t="s">
        <v>720</v>
      </c>
      <c r="D533" s="207" t="s">
        <v>136</v>
      </c>
      <c r="E533" s="208" t="s">
        <v>721</v>
      </c>
      <c r="F533" s="209" t="s">
        <v>722</v>
      </c>
      <c r="G533" s="210" t="s">
        <v>139</v>
      </c>
      <c r="H533" s="211">
        <v>300</v>
      </c>
      <c r="I533" s="212"/>
      <c r="J533" s="211">
        <f>ROUND(I533*H533,2)</f>
        <v>0</v>
      </c>
      <c r="K533" s="209" t="s">
        <v>140</v>
      </c>
      <c r="L533" s="47"/>
      <c r="M533" s="213" t="s">
        <v>31</v>
      </c>
      <c r="N533" s="214" t="s">
        <v>51</v>
      </c>
      <c r="O533" s="87"/>
      <c r="P533" s="215">
        <f>O533*H533</f>
        <v>0</v>
      </c>
      <c r="Q533" s="215">
        <v>0</v>
      </c>
      <c r="R533" s="215">
        <f>Q533*H533</f>
        <v>0</v>
      </c>
      <c r="S533" s="215">
        <v>0</v>
      </c>
      <c r="T533" s="216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7" t="s">
        <v>141</v>
      </c>
      <c r="AT533" s="217" t="s">
        <v>136</v>
      </c>
      <c r="AU533" s="217" t="s">
        <v>20</v>
      </c>
      <c r="AY533" s="19" t="s">
        <v>134</v>
      </c>
      <c r="BE533" s="218">
        <f>IF(N533="základní",J533,0)</f>
        <v>0</v>
      </c>
      <c r="BF533" s="218">
        <f>IF(N533="snížená",J533,0)</f>
        <v>0</v>
      </c>
      <c r="BG533" s="218">
        <f>IF(N533="zákl. přenesená",J533,0)</f>
        <v>0</v>
      </c>
      <c r="BH533" s="218">
        <f>IF(N533="sníž. přenesená",J533,0)</f>
        <v>0</v>
      </c>
      <c r="BI533" s="218">
        <f>IF(N533="nulová",J533,0)</f>
        <v>0</v>
      </c>
      <c r="BJ533" s="19" t="s">
        <v>88</v>
      </c>
      <c r="BK533" s="218">
        <f>ROUND(I533*H533,2)</f>
        <v>0</v>
      </c>
      <c r="BL533" s="19" t="s">
        <v>141</v>
      </c>
      <c r="BM533" s="217" t="s">
        <v>723</v>
      </c>
    </row>
    <row r="534" s="2" customFormat="1">
      <c r="A534" s="41"/>
      <c r="B534" s="42"/>
      <c r="C534" s="43"/>
      <c r="D534" s="219" t="s">
        <v>143</v>
      </c>
      <c r="E534" s="43"/>
      <c r="F534" s="220" t="s">
        <v>724</v>
      </c>
      <c r="G534" s="43"/>
      <c r="H534" s="43"/>
      <c r="I534" s="221"/>
      <c r="J534" s="43"/>
      <c r="K534" s="43"/>
      <c r="L534" s="47"/>
      <c r="M534" s="222"/>
      <c r="N534" s="223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19" t="s">
        <v>143</v>
      </c>
      <c r="AU534" s="19" t="s">
        <v>20</v>
      </c>
    </row>
    <row r="535" s="13" customFormat="1">
      <c r="A535" s="13"/>
      <c r="B535" s="224"/>
      <c r="C535" s="225"/>
      <c r="D535" s="226" t="s">
        <v>145</v>
      </c>
      <c r="E535" s="227" t="s">
        <v>31</v>
      </c>
      <c r="F535" s="228" t="s">
        <v>663</v>
      </c>
      <c r="G535" s="225"/>
      <c r="H535" s="229">
        <v>300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5" t="s">
        <v>145</v>
      </c>
      <c r="AU535" s="235" t="s">
        <v>20</v>
      </c>
      <c r="AV535" s="13" t="s">
        <v>20</v>
      </c>
      <c r="AW535" s="13" t="s">
        <v>39</v>
      </c>
      <c r="AX535" s="13" t="s">
        <v>80</v>
      </c>
      <c r="AY535" s="235" t="s">
        <v>134</v>
      </c>
    </row>
    <row r="536" s="14" customFormat="1">
      <c r="A536" s="14"/>
      <c r="B536" s="236"/>
      <c r="C536" s="237"/>
      <c r="D536" s="226" t="s">
        <v>145</v>
      </c>
      <c r="E536" s="238" t="s">
        <v>31</v>
      </c>
      <c r="F536" s="239" t="s">
        <v>147</v>
      </c>
      <c r="G536" s="237"/>
      <c r="H536" s="238" t="s">
        <v>31</v>
      </c>
      <c r="I536" s="240"/>
      <c r="J536" s="237"/>
      <c r="K536" s="237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145</v>
      </c>
      <c r="AU536" s="245" t="s">
        <v>20</v>
      </c>
      <c r="AV536" s="14" t="s">
        <v>88</v>
      </c>
      <c r="AW536" s="14" t="s">
        <v>39</v>
      </c>
      <c r="AX536" s="14" t="s">
        <v>80</v>
      </c>
      <c r="AY536" s="245" t="s">
        <v>134</v>
      </c>
    </row>
    <row r="537" s="15" customFormat="1">
      <c r="A537" s="15"/>
      <c r="B537" s="246"/>
      <c r="C537" s="247"/>
      <c r="D537" s="226" t="s">
        <v>145</v>
      </c>
      <c r="E537" s="248" t="s">
        <v>31</v>
      </c>
      <c r="F537" s="249" t="s">
        <v>148</v>
      </c>
      <c r="G537" s="247"/>
      <c r="H537" s="250">
        <v>300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145</v>
      </c>
      <c r="AU537" s="256" t="s">
        <v>20</v>
      </c>
      <c r="AV537" s="15" t="s">
        <v>141</v>
      </c>
      <c r="AW537" s="15" t="s">
        <v>39</v>
      </c>
      <c r="AX537" s="15" t="s">
        <v>88</v>
      </c>
      <c r="AY537" s="256" t="s">
        <v>134</v>
      </c>
    </row>
    <row r="538" s="2" customFormat="1" ht="16.5" customHeight="1">
      <c r="A538" s="41"/>
      <c r="B538" s="42"/>
      <c r="C538" s="207" t="s">
        <v>725</v>
      </c>
      <c r="D538" s="207" t="s">
        <v>136</v>
      </c>
      <c r="E538" s="208" t="s">
        <v>726</v>
      </c>
      <c r="F538" s="209" t="s">
        <v>727</v>
      </c>
      <c r="G538" s="210" t="s">
        <v>357</v>
      </c>
      <c r="H538" s="211">
        <v>6.8899999999999997</v>
      </c>
      <c r="I538" s="212"/>
      <c r="J538" s="211">
        <f>ROUND(I538*H538,2)</f>
        <v>0</v>
      </c>
      <c r="K538" s="209" t="s">
        <v>31</v>
      </c>
      <c r="L538" s="47"/>
      <c r="M538" s="213" t="s">
        <v>31</v>
      </c>
      <c r="N538" s="214" t="s">
        <v>51</v>
      </c>
      <c r="O538" s="87"/>
      <c r="P538" s="215">
        <f>O538*H538</f>
        <v>0</v>
      </c>
      <c r="Q538" s="215">
        <v>1.01</v>
      </c>
      <c r="R538" s="215">
        <f>Q538*H538</f>
        <v>6.9588999999999999</v>
      </c>
      <c r="S538" s="215">
        <v>0</v>
      </c>
      <c r="T538" s="216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7" t="s">
        <v>141</v>
      </c>
      <c r="AT538" s="217" t="s">
        <v>136</v>
      </c>
      <c r="AU538" s="217" t="s">
        <v>20</v>
      </c>
      <c r="AY538" s="19" t="s">
        <v>134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88</v>
      </c>
      <c r="BK538" s="218">
        <f>ROUND(I538*H538,2)</f>
        <v>0</v>
      </c>
      <c r="BL538" s="19" t="s">
        <v>141</v>
      </c>
      <c r="BM538" s="217" t="s">
        <v>728</v>
      </c>
    </row>
    <row r="539" s="13" customFormat="1">
      <c r="A539" s="13"/>
      <c r="B539" s="224"/>
      <c r="C539" s="225"/>
      <c r="D539" s="226" t="s">
        <v>145</v>
      </c>
      <c r="E539" s="227" t="s">
        <v>31</v>
      </c>
      <c r="F539" s="228" t="s">
        <v>729</v>
      </c>
      <c r="G539" s="225"/>
      <c r="H539" s="229">
        <v>6.8899999999999997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145</v>
      </c>
      <c r="AU539" s="235" t="s">
        <v>20</v>
      </c>
      <c r="AV539" s="13" t="s">
        <v>20</v>
      </c>
      <c r="AW539" s="13" t="s">
        <v>39</v>
      </c>
      <c r="AX539" s="13" t="s">
        <v>80</v>
      </c>
      <c r="AY539" s="235" t="s">
        <v>134</v>
      </c>
    </row>
    <row r="540" s="14" customFormat="1">
      <c r="A540" s="14"/>
      <c r="B540" s="236"/>
      <c r="C540" s="237"/>
      <c r="D540" s="226" t="s">
        <v>145</v>
      </c>
      <c r="E540" s="238" t="s">
        <v>31</v>
      </c>
      <c r="F540" s="239" t="s">
        <v>147</v>
      </c>
      <c r="G540" s="237"/>
      <c r="H540" s="238" t="s">
        <v>31</v>
      </c>
      <c r="I540" s="240"/>
      <c r="J540" s="237"/>
      <c r="K540" s="237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145</v>
      </c>
      <c r="AU540" s="245" t="s">
        <v>20</v>
      </c>
      <c r="AV540" s="14" t="s">
        <v>88</v>
      </c>
      <c r="AW540" s="14" t="s">
        <v>39</v>
      </c>
      <c r="AX540" s="14" t="s">
        <v>80</v>
      </c>
      <c r="AY540" s="245" t="s">
        <v>134</v>
      </c>
    </row>
    <row r="541" s="15" customFormat="1">
      <c r="A541" s="15"/>
      <c r="B541" s="246"/>
      <c r="C541" s="247"/>
      <c r="D541" s="226" t="s">
        <v>145</v>
      </c>
      <c r="E541" s="248" t="s">
        <v>31</v>
      </c>
      <c r="F541" s="249" t="s">
        <v>148</v>
      </c>
      <c r="G541" s="247"/>
      <c r="H541" s="250">
        <v>6.8899999999999997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145</v>
      </c>
      <c r="AU541" s="256" t="s">
        <v>20</v>
      </c>
      <c r="AV541" s="15" t="s">
        <v>141</v>
      </c>
      <c r="AW541" s="15" t="s">
        <v>39</v>
      </c>
      <c r="AX541" s="15" t="s">
        <v>88</v>
      </c>
      <c r="AY541" s="256" t="s">
        <v>134</v>
      </c>
    </row>
    <row r="542" s="2" customFormat="1" ht="24.15" customHeight="1">
      <c r="A542" s="41"/>
      <c r="B542" s="42"/>
      <c r="C542" s="207" t="s">
        <v>730</v>
      </c>
      <c r="D542" s="207" t="s">
        <v>136</v>
      </c>
      <c r="E542" s="208" t="s">
        <v>731</v>
      </c>
      <c r="F542" s="209" t="s">
        <v>732</v>
      </c>
      <c r="G542" s="210" t="s">
        <v>139</v>
      </c>
      <c r="H542" s="211">
        <v>660</v>
      </c>
      <c r="I542" s="212"/>
      <c r="J542" s="211">
        <f>ROUND(I542*H542,2)</f>
        <v>0</v>
      </c>
      <c r="K542" s="209" t="s">
        <v>140</v>
      </c>
      <c r="L542" s="47"/>
      <c r="M542" s="213" t="s">
        <v>31</v>
      </c>
      <c r="N542" s="214" t="s">
        <v>51</v>
      </c>
      <c r="O542" s="87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7" t="s">
        <v>141</v>
      </c>
      <c r="AT542" s="217" t="s">
        <v>136</v>
      </c>
      <c r="AU542" s="217" t="s">
        <v>20</v>
      </c>
      <c r="AY542" s="19" t="s">
        <v>134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88</v>
      </c>
      <c r="BK542" s="218">
        <f>ROUND(I542*H542,2)</f>
        <v>0</v>
      </c>
      <c r="BL542" s="19" t="s">
        <v>141</v>
      </c>
      <c r="BM542" s="217" t="s">
        <v>733</v>
      </c>
    </row>
    <row r="543" s="2" customFormat="1">
      <c r="A543" s="41"/>
      <c r="B543" s="42"/>
      <c r="C543" s="43"/>
      <c r="D543" s="219" t="s">
        <v>143</v>
      </c>
      <c r="E543" s="43"/>
      <c r="F543" s="220" t="s">
        <v>734</v>
      </c>
      <c r="G543" s="43"/>
      <c r="H543" s="43"/>
      <c r="I543" s="221"/>
      <c r="J543" s="43"/>
      <c r="K543" s="43"/>
      <c r="L543" s="47"/>
      <c r="M543" s="222"/>
      <c r="N543" s="223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19" t="s">
        <v>143</v>
      </c>
      <c r="AU543" s="19" t="s">
        <v>20</v>
      </c>
    </row>
    <row r="544" s="13" customFormat="1">
      <c r="A544" s="13"/>
      <c r="B544" s="224"/>
      <c r="C544" s="225"/>
      <c r="D544" s="226" t="s">
        <v>145</v>
      </c>
      <c r="E544" s="227" t="s">
        <v>31</v>
      </c>
      <c r="F544" s="228" t="s">
        <v>735</v>
      </c>
      <c r="G544" s="225"/>
      <c r="H544" s="229">
        <v>660</v>
      </c>
      <c r="I544" s="230"/>
      <c r="J544" s="225"/>
      <c r="K544" s="225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145</v>
      </c>
      <c r="AU544" s="235" t="s">
        <v>20</v>
      </c>
      <c r="AV544" s="13" t="s">
        <v>20</v>
      </c>
      <c r="AW544" s="13" t="s">
        <v>39</v>
      </c>
      <c r="AX544" s="13" t="s">
        <v>80</v>
      </c>
      <c r="AY544" s="235" t="s">
        <v>134</v>
      </c>
    </row>
    <row r="545" s="14" customFormat="1">
      <c r="A545" s="14"/>
      <c r="B545" s="236"/>
      <c r="C545" s="237"/>
      <c r="D545" s="226" t="s">
        <v>145</v>
      </c>
      <c r="E545" s="238" t="s">
        <v>31</v>
      </c>
      <c r="F545" s="239" t="s">
        <v>278</v>
      </c>
      <c r="G545" s="237"/>
      <c r="H545" s="238" t="s">
        <v>31</v>
      </c>
      <c r="I545" s="240"/>
      <c r="J545" s="237"/>
      <c r="K545" s="237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145</v>
      </c>
      <c r="AU545" s="245" t="s">
        <v>20</v>
      </c>
      <c r="AV545" s="14" t="s">
        <v>88</v>
      </c>
      <c r="AW545" s="14" t="s">
        <v>39</v>
      </c>
      <c r="AX545" s="14" t="s">
        <v>80</v>
      </c>
      <c r="AY545" s="245" t="s">
        <v>134</v>
      </c>
    </row>
    <row r="546" s="15" customFormat="1">
      <c r="A546" s="15"/>
      <c r="B546" s="246"/>
      <c r="C546" s="247"/>
      <c r="D546" s="226" t="s">
        <v>145</v>
      </c>
      <c r="E546" s="248" t="s">
        <v>31</v>
      </c>
      <c r="F546" s="249" t="s">
        <v>148</v>
      </c>
      <c r="G546" s="247"/>
      <c r="H546" s="250">
        <v>660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6" t="s">
        <v>145</v>
      </c>
      <c r="AU546" s="256" t="s">
        <v>20</v>
      </c>
      <c r="AV546" s="15" t="s">
        <v>141</v>
      </c>
      <c r="AW546" s="15" t="s">
        <v>39</v>
      </c>
      <c r="AX546" s="15" t="s">
        <v>88</v>
      </c>
      <c r="AY546" s="256" t="s">
        <v>134</v>
      </c>
    </row>
    <row r="547" s="2" customFormat="1" ht="44.25" customHeight="1">
      <c r="A547" s="41"/>
      <c r="B547" s="42"/>
      <c r="C547" s="207" t="s">
        <v>736</v>
      </c>
      <c r="D547" s="207" t="s">
        <v>136</v>
      </c>
      <c r="E547" s="208" t="s">
        <v>737</v>
      </c>
      <c r="F547" s="209" t="s">
        <v>738</v>
      </c>
      <c r="G547" s="210" t="s">
        <v>139</v>
      </c>
      <c r="H547" s="211">
        <v>480</v>
      </c>
      <c r="I547" s="212"/>
      <c r="J547" s="211">
        <f>ROUND(I547*H547,2)</f>
        <v>0</v>
      </c>
      <c r="K547" s="209" t="s">
        <v>140</v>
      </c>
      <c r="L547" s="47"/>
      <c r="M547" s="213" t="s">
        <v>31</v>
      </c>
      <c r="N547" s="214" t="s">
        <v>51</v>
      </c>
      <c r="O547" s="87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17" t="s">
        <v>141</v>
      </c>
      <c r="AT547" s="217" t="s">
        <v>136</v>
      </c>
      <c r="AU547" s="217" t="s">
        <v>20</v>
      </c>
      <c r="AY547" s="19" t="s">
        <v>134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88</v>
      </c>
      <c r="BK547" s="218">
        <f>ROUND(I547*H547,2)</f>
        <v>0</v>
      </c>
      <c r="BL547" s="19" t="s">
        <v>141</v>
      </c>
      <c r="BM547" s="217" t="s">
        <v>739</v>
      </c>
    </row>
    <row r="548" s="2" customFormat="1">
      <c r="A548" s="41"/>
      <c r="B548" s="42"/>
      <c r="C548" s="43"/>
      <c r="D548" s="219" t="s">
        <v>143</v>
      </c>
      <c r="E548" s="43"/>
      <c r="F548" s="220" t="s">
        <v>740</v>
      </c>
      <c r="G548" s="43"/>
      <c r="H548" s="43"/>
      <c r="I548" s="221"/>
      <c r="J548" s="43"/>
      <c r="K548" s="43"/>
      <c r="L548" s="47"/>
      <c r="M548" s="222"/>
      <c r="N548" s="22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19" t="s">
        <v>143</v>
      </c>
      <c r="AU548" s="19" t="s">
        <v>20</v>
      </c>
    </row>
    <row r="549" s="13" customFormat="1">
      <c r="A549" s="13"/>
      <c r="B549" s="224"/>
      <c r="C549" s="225"/>
      <c r="D549" s="226" t="s">
        <v>145</v>
      </c>
      <c r="E549" s="227" t="s">
        <v>31</v>
      </c>
      <c r="F549" s="228" t="s">
        <v>719</v>
      </c>
      <c r="G549" s="225"/>
      <c r="H549" s="229">
        <v>480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145</v>
      </c>
      <c r="AU549" s="235" t="s">
        <v>20</v>
      </c>
      <c r="AV549" s="13" t="s">
        <v>20</v>
      </c>
      <c r="AW549" s="13" t="s">
        <v>39</v>
      </c>
      <c r="AX549" s="13" t="s">
        <v>80</v>
      </c>
      <c r="AY549" s="235" t="s">
        <v>134</v>
      </c>
    </row>
    <row r="550" s="14" customFormat="1">
      <c r="A550" s="14"/>
      <c r="B550" s="236"/>
      <c r="C550" s="237"/>
      <c r="D550" s="226" t="s">
        <v>145</v>
      </c>
      <c r="E550" s="238" t="s">
        <v>31</v>
      </c>
      <c r="F550" s="239" t="s">
        <v>147</v>
      </c>
      <c r="G550" s="237"/>
      <c r="H550" s="238" t="s">
        <v>31</v>
      </c>
      <c r="I550" s="240"/>
      <c r="J550" s="237"/>
      <c r="K550" s="237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145</v>
      </c>
      <c r="AU550" s="245" t="s">
        <v>20</v>
      </c>
      <c r="AV550" s="14" t="s">
        <v>88</v>
      </c>
      <c r="AW550" s="14" t="s">
        <v>39</v>
      </c>
      <c r="AX550" s="14" t="s">
        <v>80</v>
      </c>
      <c r="AY550" s="245" t="s">
        <v>134</v>
      </c>
    </row>
    <row r="551" s="15" customFormat="1">
      <c r="A551" s="15"/>
      <c r="B551" s="246"/>
      <c r="C551" s="247"/>
      <c r="D551" s="226" t="s">
        <v>145</v>
      </c>
      <c r="E551" s="248" t="s">
        <v>31</v>
      </c>
      <c r="F551" s="249" t="s">
        <v>148</v>
      </c>
      <c r="G551" s="247"/>
      <c r="H551" s="250">
        <v>480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145</v>
      </c>
      <c r="AU551" s="256" t="s">
        <v>20</v>
      </c>
      <c r="AV551" s="15" t="s">
        <v>141</v>
      </c>
      <c r="AW551" s="15" t="s">
        <v>39</v>
      </c>
      <c r="AX551" s="15" t="s">
        <v>88</v>
      </c>
      <c r="AY551" s="256" t="s">
        <v>134</v>
      </c>
    </row>
    <row r="552" s="2" customFormat="1" ht="37.8" customHeight="1">
      <c r="A552" s="41"/>
      <c r="B552" s="42"/>
      <c r="C552" s="207" t="s">
        <v>741</v>
      </c>
      <c r="D552" s="207" t="s">
        <v>136</v>
      </c>
      <c r="E552" s="208" t="s">
        <v>742</v>
      </c>
      <c r="F552" s="209" t="s">
        <v>743</v>
      </c>
      <c r="G552" s="210" t="s">
        <v>139</v>
      </c>
      <c r="H552" s="211">
        <v>106.93000000000001</v>
      </c>
      <c r="I552" s="212"/>
      <c r="J552" s="211">
        <f>ROUND(I552*H552,2)</f>
        <v>0</v>
      </c>
      <c r="K552" s="209" t="s">
        <v>140</v>
      </c>
      <c r="L552" s="47"/>
      <c r="M552" s="213" t="s">
        <v>31</v>
      </c>
      <c r="N552" s="214" t="s">
        <v>51</v>
      </c>
      <c r="O552" s="87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7" t="s">
        <v>141</v>
      </c>
      <c r="AT552" s="217" t="s">
        <v>136</v>
      </c>
      <c r="AU552" s="217" t="s">
        <v>20</v>
      </c>
      <c r="AY552" s="19" t="s">
        <v>134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88</v>
      </c>
      <c r="BK552" s="218">
        <f>ROUND(I552*H552,2)</f>
        <v>0</v>
      </c>
      <c r="BL552" s="19" t="s">
        <v>141</v>
      </c>
      <c r="BM552" s="217" t="s">
        <v>744</v>
      </c>
    </row>
    <row r="553" s="2" customFormat="1">
      <c r="A553" s="41"/>
      <c r="B553" s="42"/>
      <c r="C553" s="43"/>
      <c r="D553" s="219" t="s">
        <v>143</v>
      </c>
      <c r="E553" s="43"/>
      <c r="F553" s="220" t="s">
        <v>745</v>
      </c>
      <c r="G553" s="43"/>
      <c r="H553" s="43"/>
      <c r="I553" s="221"/>
      <c r="J553" s="43"/>
      <c r="K553" s="43"/>
      <c r="L553" s="47"/>
      <c r="M553" s="222"/>
      <c r="N553" s="22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19" t="s">
        <v>143</v>
      </c>
      <c r="AU553" s="19" t="s">
        <v>20</v>
      </c>
    </row>
    <row r="554" s="13" customFormat="1">
      <c r="A554" s="13"/>
      <c r="B554" s="224"/>
      <c r="C554" s="225"/>
      <c r="D554" s="226" t="s">
        <v>145</v>
      </c>
      <c r="E554" s="227" t="s">
        <v>31</v>
      </c>
      <c r="F554" s="228" t="s">
        <v>746</v>
      </c>
      <c r="G554" s="225"/>
      <c r="H554" s="229">
        <v>106.93000000000001</v>
      </c>
      <c r="I554" s="230"/>
      <c r="J554" s="225"/>
      <c r="K554" s="225"/>
      <c r="L554" s="231"/>
      <c r="M554" s="232"/>
      <c r="N554" s="233"/>
      <c r="O554" s="233"/>
      <c r="P554" s="233"/>
      <c r="Q554" s="233"/>
      <c r="R554" s="233"/>
      <c r="S554" s="233"/>
      <c r="T554" s="23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5" t="s">
        <v>145</v>
      </c>
      <c r="AU554" s="235" t="s">
        <v>20</v>
      </c>
      <c r="AV554" s="13" t="s">
        <v>20</v>
      </c>
      <c r="AW554" s="13" t="s">
        <v>39</v>
      </c>
      <c r="AX554" s="13" t="s">
        <v>80</v>
      </c>
      <c r="AY554" s="235" t="s">
        <v>134</v>
      </c>
    </row>
    <row r="555" s="14" customFormat="1">
      <c r="A555" s="14"/>
      <c r="B555" s="236"/>
      <c r="C555" s="237"/>
      <c r="D555" s="226" t="s">
        <v>145</v>
      </c>
      <c r="E555" s="238" t="s">
        <v>31</v>
      </c>
      <c r="F555" s="239" t="s">
        <v>147</v>
      </c>
      <c r="G555" s="237"/>
      <c r="H555" s="238" t="s">
        <v>31</v>
      </c>
      <c r="I555" s="240"/>
      <c r="J555" s="237"/>
      <c r="K555" s="237"/>
      <c r="L555" s="241"/>
      <c r="M555" s="242"/>
      <c r="N555" s="243"/>
      <c r="O555" s="243"/>
      <c r="P555" s="243"/>
      <c r="Q555" s="243"/>
      <c r="R555" s="243"/>
      <c r="S555" s="243"/>
      <c r="T555" s="24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5" t="s">
        <v>145</v>
      </c>
      <c r="AU555" s="245" t="s">
        <v>20</v>
      </c>
      <c r="AV555" s="14" t="s">
        <v>88</v>
      </c>
      <c r="AW555" s="14" t="s">
        <v>39</v>
      </c>
      <c r="AX555" s="14" t="s">
        <v>80</v>
      </c>
      <c r="AY555" s="245" t="s">
        <v>134</v>
      </c>
    </row>
    <row r="556" s="15" customFormat="1">
      <c r="A556" s="15"/>
      <c r="B556" s="246"/>
      <c r="C556" s="247"/>
      <c r="D556" s="226" t="s">
        <v>145</v>
      </c>
      <c r="E556" s="248" t="s">
        <v>31</v>
      </c>
      <c r="F556" s="249" t="s">
        <v>148</v>
      </c>
      <c r="G556" s="247"/>
      <c r="H556" s="250">
        <v>106.93000000000001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145</v>
      </c>
      <c r="AU556" s="256" t="s">
        <v>20</v>
      </c>
      <c r="AV556" s="15" t="s">
        <v>141</v>
      </c>
      <c r="AW556" s="15" t="s">
        <v>39</v>
      </c>
      <c r="AX556" s="15" t="s">
        <v>88</v>
      </c>
      <c r="AY556" s="256" t="s">
        <v>134</v>
      </c>
    </row>
    <row r="557" s="2" customFormat="1" ht="78" customHeight="1">
      <c r="A557" s="41"/>
      <c r="B557" s="42"/>
      <c r="C557" s="207" t="s">
        <v>195</v>
      </c>
      <c r="D557" s="207" t="s">
        <v>136</v>
      </c>
      <c r="E557" s="208" t="s">
        <v>747</v>
      </c>
      <c r="F557" s="209" t="s">
        <v>748</v>
      </c>
      <c r="G557" s="210" t="s">
        <v>139</v>
      </c>
      <c r="H557" s="211">
        <v>277</v>
      </c>
      <c r="I557" s="212"/>
      <c r="J557" s="211">
        <f>ROUND(I557*H557,2)</f>
        <v>0</v>
      </c>
      <c r="K557" s="209" t="s">
        <v>140</v>
      </c>
      <c r="L557" s="47"/>
      <c r="M557" s="213" t="s">
        <v>31</v>
      </c>
      <c r="N557" s="214" t="s">
        <v>51</v>
      </c>
      <c r="O557" s="87"/>
      <c r="P557" s="215">
        <f>O557*H557</f>
        <v>0</v>
      </c>
      <c r="Q557" s="215">
        <v>0.089219999999999994</v>
      </c>
      <c r="R557" s="215">
        <f>Q557*H557</f>
        <v>24.713939999999997</v>
      </c>
      <c r="S557" s="215">
        <v>0</v>
      </c>
      <c r="T557" s="21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7" t="s">
        <v>141</v>
      </c>
      <c r="AT557" s="217" t="s">
        <v>136</v>
      </c>
      <c r="AU557" s="217" t="s">
        <v>20</v>
      </c>
      <c r="AY557" s="19" t="s">
        <v>134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88</v>
      </c>
      <c r="BK557" s="218">
        <f>ROUND(I557*H557,2)</f>
        <v>0</v>
      </c>
      <c r="BL557" s="19" t="s">
        <v>141</v>
      </c>
      <c r="BM557" s="217" t="s">
        <v>749</v>
      </c>
    </row>
    <row r="558" s="2" customFormat="1">
      <c r="A558" s="41"/>
      <c r="B558" s="42"/>
      <c r="C558" s="43"/>
      <c r="D558" s="219" t="s">
        <v>143</v>
      </c>
      <c r="E558" s="43"/>
      <c r="F558" s="220" t="s">
        <v>750</v>
      </c>
      <c r="G558" s="43"/>
      <c r="H558" s="43"/>
      <c r="I558" s="221"/>
      <c r="J558" s="43"/>
      <c r="K558" s="43"/>
      <c r="L558" s="47"/>
      <c r="M558" s="222"/>
      <c r="N558" s="22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19" t="s">
        <v>143</v>
      </c>
      <c r="AU558" s="19" t="s">
        <v>20</v>
      </c>
    </row>
    <row r="559" s="13" customFormat="1">
      <c r="A559" s="13"/>
      <c r="B559" s="224"/>
      <c r="C559" s="225"/>
      <c r="D559" s="226" t="s">
        <v>145</v>
      </c>
      <c r="E559" s="227" t="s">
        <v>31</v>
      </c>
      <c r="F559" s="228" t="s">
        <v>751</v>
      </c>
      <c r="G559" s="225"/>
      <c r="H559" s="229">
        <v>277</v>
      </c>
      <c r="I559" s="230"/>
      <c r="J559" s="225"/>
      <c r="K559" s="225"/>
      <c r="L559" s="231"/>
      <c r="M559" s="232"/>
      <c r="N559" s="233"/>
      <c r="O559" s="233"/>
      <c r="P559" s="233"/>
      <c r="Q559" s="233"/>
      <c r="R559" s="233"/>
      <c r="S559" s="233"/>
      <c r="T559" s="23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5" t="s">
        <v>145</v>
      </c>
      <c r="AU559" s="235" t="s">
        <v>20</v>
      </c>
      <c r="AV559" s="13" t="s">
        <v>20</v>
      </c>
      <c r="AW559" s="13" t="s">
        <v>39</v>
      </c>
      <c r="AX559" s="13" t="s">
        <v>80</v>
      </c>
      <c r="AY559" s="235" t="s">
        <v>134</v>
      </c>
    </row>
    <row r="560" s="14" customFormat="1">
      <c r="A560" s="14"/>
      <c r="B560" s="236"/>
      <c r="C560" s="237"/>
      <c r="D560" s="226" t="s">
        <v>145</v>
      </c>
      <c r="E560" s="238" t="s">
        <v>31</v>
      </c>
      <c r="F560" s="239" t="s">
        <v>147</v>
      </c>
      <c r="G560" s="237"/>
      <c r="H560" s="238" t="s">
        <v>31</v>
      </c>
      <c r="I560" s="240"/>
      <c r="J560" s="237"/>
      <c r="K560" s="237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145</v>
      </c>
      <c r="AU560" s="245" t="s">
        <v>20</v>
      </c>
      <c r="AV560" s="14" t="s">
        <v>88</v>
      </c>
      <c r="AW560" s="14" t="s">
        <v>39</v>
      </c>
      <c r="AX560" s="14" t="s">
        <v>80</v>
      </c>
      <c r="AY560" s="245" t="s">
        <v>134</v>
      </c>
    </row>
    <row r="561" s="15" customFormat="1">
      <c r="A561" s="15"/>
      <c r="B561" s="246"/>
      <c r="C561" s="247"/>
      <c r="D561" s="226" t="s">
        <v>145</v>
      </c>
      <c r="E561" s="248" t="s">
        <v>31</v>
      </c>
      <c r="F561" s="249" t="s">
        <v>148</v>
      </c>
      <c r="G561" s="247"/>
      <c r="H561" s="250">
        <v>277</v>
      </c>
      <c r="I561" s="251"/>
      <c r="J561" s="247"/>
      <c r="K561" s="247"/>
      <c r="L561" s="252"/>
      <c r="M561" s="253"/>
      <c r="N561" s="254"/>
      <c r="O561" s="254"/>
      <c r="P561" s="254"/>
      <c r="Q561" s="254"/>
      <c r="R561" s="254"/>
      <c r="S561" s="254"/>
      <c r="T561" s="25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6" t="s">
        <v>145</v>
      </c>
      <c r="AU561" s="256" t="s">
        <v>20</v>
      </c>
      <c r="AV561" s="15" t="s">
        <v>141</v>
      </c>
      <c r="AW561" s="15" t="s">
        <v>39</v>
      </c>
      <c r="AX561" s="15" t="s">
        <v>88</v>
      </c>
      <c r="AY561" s="256" t="s">
        <v>134</v>
      </c>
    </row>
    <row r="562" s="2" customFormat="1" ht="16.5" customHeight="1">
      <c r="A562" s="41"/>
      <c r="B562" s="42"/>
      <c r="C562" s="257" t="s">
        <v>752</v>
      </c>
      <c r="D562" s="257" t="s">
        <v>380</v>
      </c>
      <c r="E562" s="258" t="s">
        <v>753</v>
      </c>
      <c r="F562" s="259" t="s">
        <v>754</v>
      </c>
      <c r="G562" s="260" t="s">
        <v>139</v>
      </c>
      <c r="H562" s="261">
        <v>282.54000000000002</v>
      </c>
      <c r="I562" s="262"/>
      <c r="J562" s="261">
        <f>ROUND(I562*H562,2)</f>
        <v>0</v>
      </c>
      <c r="K562" s="259" t="s">
        <v>140</v>
      </c>
      <c r="L562" s="263"/>
      <c r="M562" s="264" t="s">
        <v>31</v>
      </c>
      <c r="N562" s="265" t="s">
        <v>51</v>
      </c>
      <c r="O562" s="87"/>
      <c r="P562" s="215">
        <f>O562*H562</f>
        <v>0</v>
      </c>
      <c r="Q562" s="215">
        <v>0.13</v>
      </c>
      <c r="R562" s="215">
        <f>Q562*H562</f>
        <v>36.730200000000004</v>
      </c>
      <c r="S562" s="215">
        <v>0</v>
      </c>
      <c r="T562" s="216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17" t="s">
        <v>217</v>
      </c>
      <c r="AT562" s="217" t="s">
        <v>380</v>
      </c>
      <c r="AU562" s="217" t="s">
        <v>20</v>
      </c>
      <c r="AY562" s="19" t="s">
        <v>134</v>
      </c>
      <c r="BE562" s="218">
        <f>IF(N562="základní",J562,0)</f>
        <v>0</v>
      </c>
      <c r="BF562" s="218">
        <f>IF(N562="snížená",J562,0)</f>
        <v>0</v>
      </c>
      <c r="BG562" s="218">
        <f>IF(N562="zákl. přenesená",J562,0)</f>
        <v>0</v>
      </c>
      <c r="BH562" s="218">
        <f>IF(N562="sníž. přenesená",J562,0)</f>
        <v>0</v>
      </c>
      <c r="BI562" s="218">
        <f>IF(N562="nulová",J562,0)</f>
        <v>0</v>
      </c>
      <c r="BJ562" s="19" t="s">
        <v>88</v>
      </c>
      <c r="BK562" s="218">
        <f>ROUND(I562*H562,2)</f>
        <v>0</v>
      </c>
      <c r="BL562" s="19" t="s">
        <v>141</v>
      </c>
      <c r="BM562" s="217" t="s">
        <v>755</v>
      </c>
    </row>
    <row r="563" s="13" customFormat="1">
      <c r="A563" s="13"/>
      <c r="B563" s="224"/>
      <c r="C563" s="225"/>
      <c r="D563" s="226" t="s">
        <v>145</v>
      </c>
      <c r="E563" s="225"/>
      <c r="F563" s="228" t="s">
        <v>756</v>
      </c>
      <c r="G563" s="225"/>
      <c r="H563" s="229">
        <v>282.54000000000002</v>
      </c>
      <c r="I563" s="230"/>
      <c r="J563" s="225"/>
      <c r="K563" s="225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145</v>
      </c>
      <c r="AU563" s="235" t="s">
        <v>20</v>
      </c>
      <c r="AV563" s="13" t="s">
        <v>20</v>
      </c>
      <c r="AW563" s="13" t="s">
        <v>4</v>
      </c>
      <c r="AX563" s="13" t="s">
        <v>88</v>
      </c>
      <c r="AY563" s="235" t="s">
        <v>134</v>
      </c>
    </row>
    <row r="564" s="2" customFormat="1" ht="78" customHeight="1">
      <c r="A564" s="41"/>
      <c r="B564" s="42"/>
      <c r="C564" s="207" t="s">
        <v>757</v>
      </c>
      <c r="D564" s="207" t="s">
        <v>136</v>
      </c>
      <c r="E564" s="208" t="s">
        <v>758</v>
      </c>
      <c r="F564" s="209" t="s">
        <v>759</v>
      </c>
      <c r="G564" s="210" t="s">
        <v>139</v>
      </c>
      <c r="H564" s="211">
        <v>27</v>
      </c>
      <c r="I564" s="212"/>
      <c r="J564" s="211">
        <f>ROUND(I564*H564,2)</f>
        <v>0</v>
      </c>
      <c r="K564" s="209" t="s">
        <v>140</v>
      </c>
      <c r="L564" s="47"/>
      <c r="M564" s="213" t="s">
        <v>31</v>
      </c>
      <c r="N564" s="214" t="s">
        <v>51</v>
      </c>
      <c r="O564" s="87"/>
      <c r="P564" s="215">
        <f>O564*H564</f>
        <v>0</v>
      </c>
      <c r="Q564" s="215">
        <v>0.11162</v>
      </c>
      <c r="R564" s="215">
        <f>Q564*H564</f>
        <v>3.0137399999999999</v>
      </c>
      <c r="S564" s="215">
        <v>0</v>
      </c>
      <c r="T564" s="21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7" t="s">
        <v>141</v>
      </c>
      <c r="AT564" s="217" t="s">
        <v>136</v>
      </c>
      <c r="AU564" s="217" t="s">
        <v>20</v>
      </c>
      <c r="AY564" s="19" t="s">
        <v>134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88</v>
      </c>
      <c r="BK564" s="218">
        <f>ROUND(I564*H564,2)</f>
        <v>0</v>
      </c>
      <c r="BL564" s="19" t="s">
        <v>141</v>
      </c>
      <c r="BM564" s="217" t="s">
        <v>760</v>
      </c>
    </row>
    <row r="565" s="2" customFormat="1">
      <c r="A565" s="41"/>
      <c r="B565" s="42"/>
      <c r="C565" s="43"/>
      <c r="D565" s="219" t="s">
        <v>143</v>
      </c>
      <c r="E565" s="43"/>
      <c r="F565" s="220" t="s">
        <v>761</v>
      </c>
      <c r="G565" s="43"/>
      <c r="H565" s="43"/>
      <c r="I565" s="221"/>
      <c r="J565" s="43"/>
      <c r="K565" s="43"/>
      <c r="L565" s="47"/>
      <c r="M565" s="222"/>
      <c r="N565" s="22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19" t="s">
        <v>143</v>
      </c>
      <c r="AU565" s="19" t="s">
        <v>20</v>
      </c>
    </row>
    <row r="566" s="13" customFormat="1">
      <c r="A566" s="13"/>
      <c r="B566" s="224"/>
      <c r="C566" s="225"/>
      <c r="D566" s="226" t="s">
        <v>145</v>
      </c>
      <c r="E566" s="227" t="s">
        <v>31</v>
      </c>
      <c r="F566" s="228" t="s">
        <v>271</v>
      </c>
      <c r="G566" s="225"/>
      <c r="H566" s="229">
        <v>17</v>
      </c>
      <c r="I566" s="230"/>
      <c r="J566" s="225"/>
      <c r="K566" s="225"/>
      <c r="L566" s="231"/>
      <c r="M566" s="232"/>
      <c r="N566" s="233"/>
      <c r="O566" s="233"/>
      <c r="P566" s="233"/>
      <c r="Q566" s="233"/>
      <c r="R566" s="233"/>
      <c r="S566" s="233"/>
      <c r="T566" s="23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5" t="s">
        <v>145</v>
      </c>
      <c r="AU566" s="235" t="s">
        <v>20</v>
      </c>
      <c r="AV566" s="13" t="s">
        <v>20</v>
      </c>
      <c r="AW566" s="13" t="s">
        <v>39</v>
      </c>
      <c r="AX566" s="13" t="s">
        <v>80</v>
      </c>
      <c r="AY566" s="235" t="s">
        <v>134</v>
      </c>
    </row>
    <row r="567" s="13" customFormat="1">
      <c r="A567" s="13"/>
      <c r="B567" s="224"/>
      <c r="C567" s="225"/>
      <c r="D567" s="226" t="s">
        <v>145</v>
      </c>
      <c r="E567" s="227" t="s">
        <v>31</v>
      </c>
      <c r="F567" s="228" t="s">
        <v>228</v>
      </c>
      <c r="G567" s="225"/>
      <c r="H567" s="229">
        <v>10</v>
      </c>
      <c r="I567" s="230"/>
      <c r="J567" s="225"/>
      <c r="K567" s="225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145</v>
      </c>
      <c r="AU567" s="235" t="s">
        <v>20</v>
      </c>
      <c r="AV567" s="13" t="s">
        <v>20</v>
      </c>
      <c r="AW567" s="13" t="s">
        <v>39</v>
      </c>
      <c r="AX567" s="13" t="s">
        <v>80</v>
      </c>
      <c r="AY567" s="235" t="s">
        <v>134</v>
      </c>
    </row>
    <row r="568" s="14" customFormat="1">
      <c r="A568" s="14"/>
      <c r="B568" s="236"/>
      <c r="C568" s="237"/>
      <c r="D568" s="226" t="s">
        <v>145</v>
      </c>
      <c r="E568" s="238" t="s">
        <v>31</v>
      </c>
      <c r="F568" s="239" t="s">
        <v>147</v>
      </c>
      <c r="G568" s="237"/>
      <c r="H568" s="238" t="s">
        <v>31</v>
      </c>
      <c r="I568" s="240"/>
      <c r="J568" s="237"/>
      <c r="K568" s="237"/>
      <c r="L568" s="241"/>
      <c r="M568" s="242"/>
      <c r="N568" s="243"/>
      <c r="O568" s="243"/>
      <c r="P568" s="243"/>
      <c r="Q568" s="243"/>
      <c r="R568" s="243"/>
      <c r="S568" s="243"/>
      <c r="T568" s="24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5" t="s">
        <v>145</v>
      </c>
      <c r="AU568" s="245" t="s">
        <v>20</v>
      </c>
      <c r="AV568" s="14" t="s">
        <v>88</v>
      </c>
      <c r="AW568" s="14" t="s">
        <v>39</v>
      </c>
      <c r="AX568" s="14" t="s">
        <v>80</v>
      </c>
      <c r="AY568" s="245" t="s">
        <v>134</v>
      </c>
    </row>
    <row r="569" s="15" customFormat="1">
      <c r="A569" s="15"/>
      <c r="B569" s="246"/>
      <c r="C569" s="247"/>
      <c r="D569" s="226" t="s">
        <v>145</v>
      </c>
      <c r="E569" s="248" t="s">
        <v>31</v>
      </c>
      <c r="F569" s="249" t="s">
        <v>148</v>
      </c>
      <c r="G569" s="247"/>
      <c r="H569" s="250">
        <v>27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145</v>
      </c>
      <c r="AU569" s="256" t="s">
        <v>20</v>
      </c>
      <c r="AV569" s="15" t="s">
        <v>141</v>
      </c>
      <c r="AW569" s="15" t="s">
        <v>39</v>
      </c>
      <c r="AX569" s="15" t="s">
        <v>88</v>
      </c>
      <c r="AY569" s="256" t="s">
        <v>134</v>
      </c>
    </row>
    <row r="570" s="2" customFormat="1" ht="16.5" customHeight="1">
      <c r="A570" s="41"/>
      <c r="B570" s="42"/>
      <c r="C570" s="257" t="s">
        <v>762</v>
      </c>
      <c r="D570" s="257" t="s">
        <v>380</v>
      </c>
      <c r="E570" s="258" t="s">
        <v>763</v>
      </c>
      <c r="F570" s="259" t="s">
        <v>764</v>
      </c>
      <c r="G570" s="260" t="s">
        <v>139</v>
      </c>
      <c r="H570" s="261">
        <v>17.510000000000002</v>
      </c>
      <c r="I570" s="262"/>
      <c r="J570" s="261">
        <f>ROUND(I570*H570,2)</f>
        <v>0</v>
      </c>
      <c r="K570" s="259" t="s">
        <v>140</v>
      </c>
      <c r="L570" s="263"/>
      <c r="M570" s="264" t="s">
        <v>31</v>
      </c>
      <c r="N570" s="265" t="s">
        <v>51</v>
      </c>
      <c r="O570" s="87"/>
      <c r="P570" s="215">
        <f>O570*H570</f>
        <v>0</v>
      </c>
      <c r="Q570" s="215">
        <v>0.152</v>
      </c>
      <c r="R570" s="215">
        <f>Q570*H570</f>
        <v>2.6615200000000003</v>
      </c>
      <c r="S570" s="215">
        <v>0</v>
      </c>
      <c r="T570" s="216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7" t="s">
        <v>217</v>
      </c>
      <c r="AT570" s="217" t="s">
        <v>380</v>
      </c>
      <c r="AU570" s="217" t="s">
        <v>20</v>
      </c>
      <c r="AY570" s="19" t="s">
        <v>134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88</v>
      </c>
      <c r="BK570" s="218">
        <f>ROUND(I570*H570,2)</f>
        <v>0</v>
      </c>
      <c r="BL570" s="19" t="s">
        <v>141</v>
      </c>
      <c r="BM570" s="217" t="s">
        <v>765</v>
      </c>
    </row>
    <row r="571" s="13" customFormat="1">
      <c r="A571" s="13"/>
      <c r="B571" s="224"/>
      <c r="C571" s="225"/>
      <c r="D571" s="226" t="s">
        <v>145</v>
      </c>
      <c r="E571" s="225"/>
      <c r="F571" s="228" t="s">
        <v>766</v>
      </c>
      <c r="G571" s="225"/>
      <c r="H571" s="229">
        <v>17.510000000000002</v>
      </c>
      <c r="I571" s="230"/>
      <c r="J571" s="225"/>
      <c r="K571" s="225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145</v>
      </c>
      <c r="AU571" s="235" t="s">
        <v>20</v>
      </c>
      <c r="AV571" s="13" t="s">
        <v>20</v>
      </c>
      <c r="AW571" s="13" t="s">
        <v>4</v>
      </c>
      <c r="AX571" s="13" t="s">
        <v>88</v>
      </c>
      <c r="AY571" s="235" t="s">
        <v>134</v>
      </c>
    </row>
    <row r="572" s="2" customFormat="1" ht="24.15" customHeight="1">
      <c r="A572" s="41"/>
      <c r="B572" s="42"/>
      <c r="C572" s="257" t="s">
        <v>767</v>
      </c>
      <c r="D572" s="257" t="s">
        <v>380</v>
      </c>
      <c r="E572" s="258" t="s">
        <v>768</v>
      </c>
      <c r="F572" s="259" t="s">
        <v>769</v>
      </c>
      <c r="G572" s="260" t="s">
        <v>139</v>
      </c>
      <c r="H572" s="261">
        <v>10.300000000000001</v>
      </c>
      <c r="I572" s="262"/>
      <c r="J572" s="261">
        <f>ROUND(I572*H572,2)</f>
        <v>0</v>
      </c>
      <c r="K572" s="259" t="s">
        <v>140</v>
      </c>
      <c r="L572" s="263"/>
      <c r="M572" s="264" t="s">
        <v>31</v>
      </c>
      <c r="N572" s="265" t="s">
        <v>51</v>
      </c>
      <c r="O572" s="87"/>
      <c r="P572" s="215">
        <f>O572*H572</f>
        <v>0</v>
      </c>
      <c r="Q572" s="215">
        <v>0.17499999999999999</v>
      </c>
      <c r="R572" s="215">
        <f>Q572*H572</f>
        <v>1.8025</v>
      </c>
      <c r="S572" s="215">
        <v>0</v>
      </c>
      <c r="T572" s="21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17" t="s">
        <v>217</v>
      </c>
      <c r="AT572" s="217" t="s">
        <v>380</v>
      </c>
      <c r="AU572" s="217" t="s">
        <v>20</v>
      </c>
      <c r="AY572" s="19" t="s">
        <v>134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88</v>
      </c>
      <c r="BK572" s="218">
        <f>ROUND(I572*H572,2)</f>
        <v>0</v>
      </c>
      <c r="BL572" s="19" t="s">
        <v>141</v>
      </c>
      <c r="BM572" s="217" t="s">
        <v>770</v>
      </c>
    </row>
    <row r="573" s="13" customFormat="1">
      <c r="A573" s="13"/>
      <c r="B573" s="224"/>
      <c r="C573" s="225"/>
      <c r="D573" s="226" t="s">
        <v>145</v>
      </c>
      <c r="E573" s="225"/>
      <c r="F573" s="228" t="s">
        <v>771</v>
      </c>
      <c r="G573" s="225"/>
      <c r="H573" s="229">
        <v>10.300000000000001</v>
      </c>
      <c r="I573" s="230"/>
      <c r="J573" s="225"/>
      <c r="K573" s="225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145</v>
      </c>
      <c r="AU573" s="235" t="s">
        <v>20</v>
      </c>
      <c r="AV573" s="13" t="s">
        <v>20</v>
      </c>
      <c r="AW573" s="13" t="s">
        <v>4</v>
      </c>
      <c r="AX573" s="13" t="s">
        <v>88</v>
      </c>
      <c r="AY573" s="235" t="s">
        <v>134</v>
      </c>
    </row>
    <row r="574" s="12" customFormat="1" ht="22.8" customHeight="1">
      <c r="A574" s="12"/>
      <c r="B574" s="191"/>
      <c r="C574" s="192"/>
      <c r="D574" s="193" t="s">
        <v>79</v>
      </c>
      <c r="E574" s="205" t="s">
        <v>204</v>
      </c>
      <c r="F574" s="205" t="s">
        <v>772</v>
      </c>
      <c r="G574" s="192"/>
      <c r="H574" s="192"/>
      <c r="I574" s="195"/>
      <c r="J574" s="206">
        <f>BK574</f>
        <v>0</v>
      </c>
      <c r="K574" s="192"/>
      <c r="L574" s="197"/>
      <c r="M574" s="198"/>
      <c r="N574" s="199"/>
      <c r="O574" s="199"/>
      <c r="P574" s="200">
        <f>SUM(P575:P592)</f>
        <v>0</v>
      </c>
      <c r="Q574" s="199"/>
      <c r="R574" s="200">
        <f>SUM(R575:R592)</f>
        <v>1.6252863999999998</v>
      </c>
      <c r="S574" s="199"/>
      <c r="T574" s="201">
        <f>SUM(T575:T592)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2" t="s">
        <v>88</v>
      </c>
      <c r="AT574" s="203" t="s">
        <v>79</v>
      </c>
      <c r="AU574" s="203" t="s">
        <v>88</v>
      </c>
      <c r="AY574" s="202" t="s">
        <v>134</v>
      </c>
      <c r="BK574" s="204">
        <f>SUM(BK575:BK592)</f>
        <v>0</v>
      </c>
    </row>
    <row r="575" s="2" customFormat="1" ht="24.15" customHeight="1">
      <c r="A575" s="41"/>
      <c r="B575" s="42"/>
      <c r="C575" s="207" t="s">
        <v>773</v>
      </c>
      <c r="D575" s="207" t="s">
        <v>136</v>
      </c>
      <c r="E575" s="208" t="s">
        <v>774</v>
      </c>
      <c r="F575" s="209" t="s">
        <v>775</v>
      </c>
      <c r="G575" s="210" t="s">
        <v>139</v>
      </c>
      <c r="H575" s="211">
        <v>72.599999999999994</v>
      </c>
      <c r="I575" s="212"/>
      <c r="J575" s="211">
        <f>ROUND(I575*H575,2)</f>
        <v>0</v>
      </c>
      <c r="K575" s="209" t="s">
        <v>140</v>
      </c>
      <c r="L575" s="47"/>
      <c r="M575" s="213" t="s">
        <v>31</v>
      </c>
      <c r="N575" s="214" t="s">
        <v>51</v>
      </c>
      <c r="O575" s="87"/>
      <c r="P575" s="215">
        <f>O575*H575</f>
        <v>0</v>
      </c>
      <c r="Q575" s="215">
        <v>0.00081999999999999998</v>
      </c>
      <c r="R575" s="215">
        <f>Q575*H575</f>
        <v>0.059531999999999995</v>
      </c>
      <c r="S575" s="215">
        <v>0</v>
      </c>
      <c r="T575" s="216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7" t="s">
        <v>141</v>
      </c>
      <c r="AT575" s="217" t="s">
        <v>136</v>
      </c>
      <c r="AU575" s="217" t="s">
        <v>20</v>
      </c>
      <c r="AY575" s="19" t="s">
        <v>134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88</v>
      </c>
      <c r="BK575" s="218">
        <f>ROUND(I575*H575,2)</f>
        <v>0</v>
      </c>
      <c r="BL575" s="19" t="s">
        <v>141</v>
      </c>
      <c r="BM575" s="217" t="s">
        <v>776</v>
      </c>
    </row>
    <row r="576" s="2" customFormat="1">
      <c r="A576" s="41"/>
      <c r="B576" s="42"/>
      <c r="C576" s="43"/>
      <c r="D576" s="219" t="s">
        <v>143</v>
      </c>
      <c r="E576" s="43"/>
      <c r="F576" s="220" t="s">
        <v>777</v>
      </c>
      <c r="G576" s="43"/>
      <c r="H576" s="43"/>
      <c r="I576" s="221"/>
      <c r="J576" s="43"/>
      <c r="K576" s="43"/>
      <c r="L576" s="47"/>
      <c r="M576" s="222"/>
      <c r="N576" s="223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19" t="s">
        <v>143</v>
      </c>
      <c r="AU576" s="19" t="s">
        <v>20</v>
      </c>
    </row>
    <row r="577" s="13" customFormat="1">
      <c r="A577" s="13"/>
      <c r="B577" s="224"/>
      <c r="C577" s="225"/>
      <c r="D577" s="226" t="s">
        <v>145</v>
      </c>
      <c r="E577" s="227" t="s">
        <v>31</v>
      </c>
      <c r="F577" s="228" t="s">
        <v>778</v>
      </c>
      <c r="G577" s="225"/>
      <c r="H577" s="229">
        <v>72.599999999999994</v>
      </c>
      <c r="I577" s="230"/>
      <c r="J577" s="225"/>
      <c r="K577" s="225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145</v>
      </c>
      <c r="AU577" s="235" t="s">
        <v>20</v>
      </c>
      <c r="AV577" s="13" t="s">
        <v>20</v>
      </c>
      <c r="AW577" s="13" t="s">
        <v>39</v>
      </c>
      <c r="AX577" s="13" t="s">
        <v>80</v>
      </c>
      <c r="AY577" s="235" t="s">
        <v>134</v>
      </c>
    </row>
    <row r="578" s="14" customFormat="1">
      <c r="A578" s="14"/>
      <c r="B578" s="236"/>
      <c r="C578" s="237"/>
      <c r="D578" s="226" t="s">
        <v>145</v>
      </c>
      <c r="E578" s="238" t="s">
        <v>31</v>
      </c>
      <c r="F578" s="239" t="s">
        <v>147</v>
      </c>
      <c r="G578" s="237"/>
      <c r="H578" s="238" t="s">
        <v>31</v>
      </c>
      <c r="I578" s="240"/>
      <c r="J578" s="237"/>
      <c r="K578" s="237"/>
      <c r="L578" s="241"/>
      <c r="M578" s="242"/>
      <c r="N578" s="243"/>
      <c r="O578" s="243"/>
      <c r="P578" s="243"/>
      <c r="Q578" s="243"/>
      <c r="R578" s="243"/>
      <c r="S578" s="243"/>
      <c r="T578" s="24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5" t="s">
        <v>145</v>
      </c>
      <c r="AU578" s="245" t="s">
        <v>20</v>
      </c>
      <c r="AV578" s="14" t="s">
        <v>88</v>
      </c>
      <c r="AW578" s="14" t="s">
        <v>39</v>
      </c>
      <c r="AX578" s="14" t="s">
        <v>80</v>
      </c>
      <c r="AY578" s="245" t="s">
        <v>134</v>
      </c>
    </row>
    <row r="579" s="15" customFormat="1">
      <c r="A579" s="15"/>
      <c r="B579" s="246"/>
      <c r="C579" s="247"/>
      <c r="D579" s="226" t="s">
        <v>145</v>
      </c>
      <c r="E579" s="248" t="s">
        <v>31</v>
      </c>
      <c r="F579" s="249" t="s">
        <v>148</v>
      </c>
      <c r="G579" s="247"/>
      <c r="H579" s="250">
        <v>72.599999999999994</v>
      </c>
      <c r="I579" s="251"/>
      <c r="J579" s="247"/>
      <c r="K579" s="247"/>
      <c r="L579" s="252"/>
      <c r="M579" s="253"/>
      <c r="N579" s="254"/>
      <c r="O579" s="254"/>
      <c r="P579" s="254"/>
      <c r="Q579" s="254"/>
      <c r="R579" s="254"/>
      <c r="S579" s="254"/>
      <c r="T579" s="25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6" t="s">
        <v>145</v>
      </c>
      <c r="AU579" s="256" t="s">
        <v>20</v>
      </c>
      <c r="AV579" s="15" t="s">
        <v>141</v>
      </c>
      <c r="AW579" s="15" t="s">
        <v>39</v>
      </c>
      <c r="AX579" s="15" t="s">
        <v>88</v>
      </c>
      <c r="AY579" s="256" t="s">
        <v>134</v>
      </c>
    </row>
    <row r="580" s="2" customFormat="1" ht="21.75" customHeight="1">
      <c r="A580" s="41"/>
      <c r="B580" s="42"/>
      <c r="C580" s="207" t="s">
        <v>779</v>
      </c>
      <c r="D580" s="207" t="s">
        <v>136</v>
      </c>
      <c r="E580" s="208" t="s">
        <v>780</v>
      </c>
      <c r="F580" s="209" t="s">
        <v>781</v>
      </c>
      <c r="G580" s="210" t="s">
        <v>139</v>
      </c>
      <c r="H580" s="211">
        <v>49.32</v>
      </c>
      <c r="I580" s="212"/>
      <c r="J580" s="211">
        <f>ROUND(I580*H580,2)</f>
        <v>0</v>
      </c>
      <c r="K580" s="209" t="s">
        <v>31</v>
      </c>
      <c r="L580" s="47"/>
      <c r="M580" s="213" t="s">
        <v>31</v>
      </c>
      <c r="N580" s="214" t="s">
        <v>51</v>
      </c>
      <c r="O580" s="87"/>
      <c r="P580" s="215">
        <f>O580*H580</f>
        <v>0</v>
      </c>
      <c r="Q580" s="215">
        <v>0.0010200000000000001</v>
      </c>
      <c r="R580" s="215">
        <f>Q580*H580</f>
        <v>0.050306400000000001</v>
      </c>
      <c r="S580" s="215">
        <v>0</v>
      </c>
      <c r="T580" s="21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7" t="s">
        <v>141</v>
      </c>
      <c r="AT580" s="217" t="s">
        <v>136</v>
      </c>
      <c r="AU580" s="217" t="s">
        <v>20</v>
      </c>
      <c r="AY580" s="19" t="s">
        <v>134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9" t="s">
        <v>88</v>
      </c>
      <c r="BK580" s="218">
        <f>ROUND(I580*H580,2)</f>
        <v>0</v>
      </c>
      <c r="BL580" s="19" t="s">
        <v>141</v>
      </c>
      <c r="BM580" s="217" t="s">
        <v>782</v>
      </c>
    </row>
    <row r="581" s="13" customFormat="1">
      <c r="A581" s="13"/>
      <c r="B581" s="224"/>
      <c r="C581" s="225"/>
      <c r="D581" s="226" t="s">
        <v>145</v>
      </c>
      <c r="E581" s="227" t="s">
        <v>31</v>
      </c>
      <c r="F581" s="228" t="s">
        <v>783</v>
      </c>
      <c r="G581" s="225"/>
      <c r="H581" s="229">
        <v>49.32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145</v>
      </c>
      <c r="AU581" s="235" t="s">
        <v>20</v>
      </c>
      <c r="AV581" s="13" t="s">
        <v>20</v>
      </c>
      <c r="AW581" s="13" t="s">
        <v>39</v>
      </c>
      <c r="AX581" s="13" t="s">
        <v>80</v>
      </c>
      <c r="AY581" s="235" t="s">
        <v>134</v>
      </c>
    </row>
    <row r="582" s="14" customFormat="1">
      <c r="A582" s="14"/>
      <c r="B582" s="236"/>
      <c r="C582" s="237"/>
      <c r="D582" s="226" t="s">
        <v>145</v>
      </c>
      <c r="E582" s="238" t="s">
        <v>31</v>
      </c>
      <c r="F582" s="239" t="s">
        <v>147</v>
      </c>
      <c r="G582" s="237"/>
      <c r="H582" s="238" t="s">
        <v>31</v>
      </c>
      <c r="I582" s="240"/>
      <c r="J582" s="237"/>
      <c r="K582" s="237"/>
      <c r="L582" s="241"/>
      <c r="M582" s="242"/>
      <c r="N582" s="243"/>
      <c r="O582" s="243"/>
      <c r="P582" s="243"/>
      <c r="Q582" s="243"/>
      <c r="R582" s="243"/>
      <c r="S582" s="243"/>
      <c r="T582" s="24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5" t="s">
        <v>145</v>
      </c>
      <c r="AU582" s="245" t="s">
        <v>20</v>
      </c>
      <c r="AV582" s="14" t="s">
        <v>88</v>
      </c>
      <c r="AW582" s="14" t="s">
        <v>39</v>
      </c>
      <c r="AX582" s="14" t="s">
        <v>80</v>
      </c>
      <c r="AY582" s="245" t="s">
        <v>134</v>
      </c>
    </row>
    <row r="583" s="15" customFormat="1">
      <c r="A583" s="15"/>
      <c r="B583" s="246"/>
      <c r="C583" s="247"/>
      <c r="D583" s="226" t="s">
        <v>145</v>
      </c>
      <c r="E583" s="248" t="s">
        <v>31</v>
      </c>
      <c r="F583" s="249" t="s">
        <v>148</v>
      </c>
      <c r="G583" s="247"/>
      <c r="H583" s="250">
        <v>49.32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6" t="s">
        <v>145</v>
      </c>
      <c r="AU583" s="256" t="s">
        <v>20</v>
      </c>
      <c r="AV583" s="15" t="s">
        <v>141</v>
      </c>
      <c r="AW583" s="15" t="s">
        <v>39</v>
      </c>
      <c r="AX583" s="15" t="s">
        <v>88</v>
      </c>
      <c r="AY583" s="256" t="s">
        <v>134</v>
      </c>
    </row>
    <row r="584" s="2" customFormat="1" ht="44.25" customHeight="1">
      <c r="A584" s="41"/>
      <c r="B584" s="42"/>
      <c r="C584" s="207" t="s">
        <v>784</v>
      </c>
      <c r="D584" s="207" t="s">
        <v>136</v>
      </c>
      <c r="E584" s="208" t="s">
        <v>785</v>
      </c>
      <c r="F584" s="209" t="s">
        <v>786</v>
      </c>
      <c r="G584" s="210" t="s">
        <v>139</v>
      </c>
      <c r="H584" s="211">
        <v>64</v>
      </c>
      <c r="I584" s="212"/>
      <c r="J584" s="211">
        <f>ROUND(I584*H584,2)</f>
        <v>0</v>
      </c>
      <c r="K584" s="209" t="s">
        <v>140</v>
      </c>
      <c r="L584" s="47"/>
      <c r="M584" s="213" t="s">
        <v>31</v>
      </c>
      <c r="N584" s="214" t="s">
        <v>51</v>
      </c>
      <c r="O584" s="87"/>
      <c r="P584" s="215">
        <f>O584*H584</f>
        <v>0</v>
      </c>
      <c r="Q584" s="215">
        <v>0.02324</v>
      </c>
      <c r="R584" s="215">
        <f>Q584*H584</f>
        <v>1.48736</v>
      </c>
      <c r="S584" s="215">
        <v>0</v>
      </c>
      <c r="T584" s="21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7" t="s">
        <v>141</v>
      </c>
      <c r="AT584" s="217" t="s">
        <v>136</v>
      </c>
      <c r="AU584" s="217" t="s">
        <v>20</v>
      </c>
      <c r="AY584" s="19" t="s">
        <v>134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88</v>
      </c>
      <c r="BK584" s="218">
        <f>ROUND(I584*H584,2)</f>
        <v>0</v>
      </c>
      <c r="BL584" s="19" t="s">
        <v>141</v>
      </c>
      <c r="BM584" s="217" t="s">
        <v>787</v>
      </c>
    </row>
    <row r="585" s="2" customFormat="1">
      <c r="A585" s="41"/>
      <c r="B585" s="42"/>
      <c r="C585" s="43"/>
      <c r="D585" s="219" t="s">
        <v>143</v>
      </c>
      <c r="E585" s="43"/>
      <c r="F585" s="220" t="s">
        <v>788</v>
      </c>
      <c r="G585" s="43"/>
      <c r="H585" s="43"/>
      <c r="I585" s="221"/>
      <c r="J585" s="43"/>
      <c r="K585" s="43"/>
      <c r="L585" s="47"/>
      <c r="M585" s="222"/>
      <c r="N585" s="223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19" t="s">
        <v>143</v>
      </c>
      <c r="AU585" s="19" t="s">
        <v>20</v>
      </c>
    </row>
    <row r="586" s="13" customFormat="1">
      <c r="A586" s="13"/>
      <c r="B586" s="224"/>
      <c r="C586" s="225"/>
      <c r="D586" s="226" t="s">
        <v>145</v>
      </c>
      <c r="E586" s="227" t="s">
        <v>31</v>
      </c>
      <c r="F586" s="228" t="s">
        <v>789</v>
      </c>
      <c r="G586" s="225"/>
      <c r="H586" s="229">
        <v>64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145</v>
      </c>
      <c r="AU586" s="235" t="s">
        <v>20</v>
      </c>
      <c r="AV586" s="13" t="s">
        <v>20</v>
      </c>
      <c r="AW586" s="13" t="s">
        <v>39</v>
      </c>
      <c r="AX586" s="13" t="s">
        <v>80</v>
      </c>
      <c r="AY586" s="235" t="s">
        <v>134</v>
      </c>
    </row>
    <row r="587" s="14" customFormat="1">
      <c r="A587" s="14"/>
      <c r="B587" s="236"/>
      <c r="C587" s="237"/>
      <c r="D587" s="226" t="s">
        <v>145</v>
      </c>
      <c r="E587" s="238" t="s">
        <v>31</v>
      </c>
      <c r="F587" s="239" t="s">
        <v>790</v>
      </c>
      <c r="G587" s="237"/>
      <c r="H587" s="238" t="s">
        <v>31</v>
      </c>
      <c r="I587" s="240"/>
      <c r="J587" s="237"/>
      <c r="K587" s="237"/>
      <c r="L587" s="241"/>
      <c r="M587" s="242"/>
      <c r="N587" s="243"/>
      <c r="O587" s="243"/>
      <c r="P587" s="243"/>
      <c r="Q587" s="243"/>
      <c r="R587" s="243"/>
      <c r="S587" s="243"/>
      <c r="T587" s="24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5" t="s">
        <v>145</v>
      </c>
      <c r="AU587" s="245" t="s">
        <v>20</v>
      </c>
      <c r="AV587" s="14" t="s">
        <v>88</v>
      </c>
      <c r="AW587" s="14" t="s">
        <v>39</v>
      </c>
      <c r="AX587" s="14" t="s">
        <v>80</v>
      </c>
      <c r="AY587" s="245" t="s">
        <v>134</v>
      </c>
    </row>
    <row r="588" s="15" customFormat="1">
      <c r="A588" s="15"/>
      <c r="B588" s="246"/>
      <c r="C588" s="247"/>
      <c r="D588" s="226" t="s">
        <v>145</v>
      </c>
      <c r="E588" s="248" t="s">
        <v>31</v>
      </c>
      <c r="F588" s="249" t="s">
        <v>148</v>
      </c>
      <c r="G588" s="247"/>
      <c r="H588" s="250">
        <v>64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6" t="s">
        <v>145</v>
      </c>
      <c r="AU588" s="256" t="s">
        <v>20</v>
      </c>
      <c r="AV588" s="15" t="s">
        <v>141</v>
      </c>
      <c r="AW588" s="15" t="s">
        <v>39</v>
      </c>
      <c r="AX588" s="15" t="s">
        <v>88</v>
      </c>
      <c r="AY588" s="256" t="s">
        <v>134</v>
      </c>
    </row>
    <row r="589" s="2" customFormat="1" ht="16.5" customHeight="1">
      <c r="A589" s="41"/>
      <c r="B589" s="42"/>
      <c r="C589" s="207" t="s">
        <v>791</v>
      </c>
      <c r="D589" s="207" t="s">
        <v>136</v>
      </c>
      <c r="E589" s="208" t="s">
        <v>792</v>
      </c>
      <c r="F589" s="209" t="s">
        <v>793</v>
      </c>
      <c r="G589" s="210" t="s">
        <v>139</v>
      </c>
      <c r="H589" s="211">
        <v>70.219999999999999</v>
      </c>
      <c r="I589" s="212"/>
      <c r="J589" s="211">
        <f>ROUND(I589*H589,2)</f>
        <v>0</v>
      </c>
      <c r="K589" s="209" t="s">
        <v>31</v>
      </c>
      <c r="L589" s="47"/>
      <c r="M589" s="213" t="s">
        <v>31</v>
      </c>
      <c r="N589" s="214" t="s">
        <v>51</v>
      </c>
      <c r="O589" s="87"/>
      <c r="P589" s="215">
        <f>O589*H589</f>
        <v>0</v>
      </c>
      <c r="Q589" s="215">
        <v>0.00040000000000000002</v>
      </c>
      <c r="R589" s="215">
        <f>Q589*H589</f>
        <v>0.028088000000000002</v>
      </c>
      <c r="S589" s="215">
        <v>0</v>
      </c>
      <c r="T589" s="216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17" t="s">
        <v>141</v>
      </c>
      <c r="AT589" s="217" t="s">
        <v>136</v>
      </c>
      <c r="AU589" s="217" t="s">
        <v>20</v>
      </c>
      <c r="AY589" s="19" t="s">
        <v>134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88</v>
      </c>
      <c r="BK589" s="218">
        <f>ROUND(I589*H589,2)</f>
        <v>0</v>
      </c>
      <c r="BL589" s="19" t="s">
        <v>141</v>
      </c>
      <c r="BM589" s="217" t="s">
        <v>794</v>
      </c>
    </row>
    <row r="590" s="13" customFormat="1">
      <c r="A590" s="13"/>
      <c r="B590" s="224"/>
      <c r="C590" s="225"/>
      <c r="D590" s="226" t="s">
        <v>145</v>
      </c>
      <c r="E590" s="227" t="s">
        <v>31</v>
      </c>
      <c r="F590" s="228" t="s">
        <v>795</v>
      </c>
      <c r="G590" s="225"/>
      <c r="H590" s="229">
        <v>70.219999999999999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145</v>
      </c>
      <c r="AU590" s="235" t="s">
        <v>20</v>
      </c>
      <c r="AV590" s="13" t="s">
        <v>20</v>
      </c>
      <c r="AW590" s="13" t="s">
        <v>39</v>
      </c>
      <c r="AX590" s="13" t="s">
        <v>80</v>
      </c>
      <c r="AY590" s="235" t="s">
        <v>134</v>
      </c>
    </row>
    <row r="591" s="14" customFormat="1">
      <c r="A591" s="14"/>
      <c r="B591" s="236"/>
      <c r="C591" s="237"/>
      <c r="D591" s="226" t="s">
        <v>145</v>
      </c>
      <c r="E591" s="238" t="s">
        <v>31</v>
      </c>
      <c r="F591" s="239" t="s">
        <v>147</v>
      </c>
      <c r="G591" s="237"/>
      <c r="H591" s="238" t="s">
        <v>31</v>
      </c>
      <c r="I591" s="240"/>
      <c r="J591" s="237"/>
      <c r="K591" s="237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145</v>
      </c>
      <c r="AU591" s="245" t="s">
        <v>20</v>
      </c>
      <c r="AV591" s="14" t="s">
        <v>88</v>
      </c>
      <c r="AW591" s="14" t="s">
        <v>39</v>
      </c>
      <c r="AX591" s="14" t="s">
        <v>80</v>
      </c>
      <c r="AY591" s="245" t="s">
        <v>134</v>
      </c>
    </row>
    <row r="592" s="15" customFormat="1">
      <c r="A592" s="15"/>
      <c r="B592" s="246"/>
      <c r="C592" s="247"/>
      <c r="D592" s="226" t="s">
        <v>145</v>
      </c>
      <c r="E592" s="248" t="s">
        <v>31</v>
      </c>
      <c r="F592" s="249" t="s">
        <v>148</v>
      </c>
      <c r="G592" s="247"/>
      <c r="H592" s="250">
        <v>70.219999999999999</v>
      </c>
      <c r="I592" s="251"/>
      <c r="J592" s="247"/>
      <c r="K592" s="247"/>
      <c r="L592" s="252"/>
      <c r="M592" s="253"/>
      <c r="N592" s="254"/>
      <c r="O592" s="254"/>
      <c r="P592" s="254"/>
      <c r="Q592" s="254"/>
      <c r="R592" s="254"/>
      <c r="S592" s="254"/>
      <c r="T592" s="25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6" t="s">
        <v>145</v>
      </c>
      <c r="AU592" s="256" t="s">
        <v>20</v>
      </c>
      <c r="AV592" s="15" t="s">
        <v>141</v>
      </c>
      <c r="AW592" s="15" t="s">
        <v>39</v>
      </c>
      <c r="AX592" s="15" t="s">
        <v>88</v>
      </c>
      <c r="AY592" s="256" t="s">
        <v>134</v>
      </c>
    </row>
    <row r="593" s="12" customFormat="1" ht="22.8" customHeight="1">
      <c r="A593" s="12"/>
      <c r="B593" s="191"/>
      <c r="C593" s="192"/>
      <c r="D593" s="193" t="s">
        <v>79</v>
      </c>
      <c r="E593" s="205" t="s">
        <v>217</v>
      </c>
      <c r="F593" s="205" t="s">
        <v>796</v>
      </c>
      <c r="G593" s="192"/>
      <c r="H593" s="192"/>
      <c r="I593" s="195"/>
      <c r="J593" s="206">
        <f>BK593</f>
        <v>0</v>
      </c>
      <c r="K593" s="192"/>
      <c r="L593" s="197"/>
      <c r="M593" s="198"/>
      <c r="N593" s="199"/>
      <c r="O593" s="199"/>
      <c r="P593" s="200">
        <f>SUM(P594:P630)</f>
        <v>0</v>
      </c>
      <c r="Q593" s="199"/>
      <c r="R593" s="200">
        <f>SUM(R594:R630)</f>
        <v>5.5341543999999994</v>
      </c>
      <c r="S593" s="199"/>
      <c r="T593" s="201">
        <f>SUM(T594:T630)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02" t="s">
        <v>88</v>
      </c>
      <c r="AT593" s="203" t="s">
        <v>79</v>
      </c>
      <c r="AU593" s="203" t="s">
        <v>88</v>
      </c>
      <c r="AY593" s="202" t="s">
        <v>134</v>
      </c>
      <c r="BK593" s="204">
        <f>SUM(BK594:BK630)</f>
        <v>0</v>
      </c>
    </row>
    <row r="594" s="2" customFormat="1" ht="24.15" customHeight="1">
      <c r="A594" s="41"/>
      <c r="B594" s="42"/>
      <c r="C594" s="207" t="s">
        <v>797</v>
      </c>
      <c r="D594" s="207" t="s">
        <v>136</v>
      </c>
      <c r="E594" s="208" t="s">
        <v>798</v>
      </c>
      <c r="F594" s="209" t="s">
        <v>799</v>
      </c>
      <c r="G594" s="210" t="s">
        <v>238</v>
      </c>
      <c r="H594" s="211">
        <v>8</v>
      </c>
      <c r="I594" s="212"/>
      <c r="J594" s="211">
        <f>ROUND(I594*H594,2)</f>
        <v>0</v>
      </c>
      <c r="K594" s="209" t="s">
        <v>140</v>
      </c>
      <c r="L594" s="47"/>
      <c r="M594" s="213" t="s">
        <v>31</v>
      </c>
      <c r="N594" s="214" t="s">
        <v>51</v>
      </c>
      <c r="O594" s="87"/>
      <c r="P594" s="215">
        <f>O594*H594</f>
        <v>0</v>
      </c>
      <c r="Q594" s="215">
        <v>1.0000000000000001E-05</v>
      </c>
      <c r="R594" s="215">
        <f>Q594*H594</f>
        <v>8.0000000000000007E-05</v>
      </c>
      <c r="S594" s="215">
        <v>0</v>
      </c>
      <c r="T594" s="21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7" t="s">
        <v>141</v>
      </c>
      <c r="AT594" s="217" t="s">
        <v>136</v>
      </c>
      <c r="AU594" s="217" t="s">
        <v>20</v>
      </c>
      <c r="AY594" s="19" t="s">
        <v>134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88</v>
      </c>
      <c r="BK594" s="218">
        <f>ROUND(I594*H594,2)</f>
        <v>0</v>
      </c>
      <c r="BL594" s="19" t="s">
        <v>141</v>
      </c>
      <c r="BM594" s="217" t="s">
        <v>800</v>
      </c>
    </row>
    <row r="595" s="2" customFormat="1">
      <c r="A595" s="41"/>
      <c r="B595" s="42"/>
      <c r="C595" s="43"/>
      <c r="D595" s="219" t="s">
        <v>143</v>
      </c>
      <c r="E595" s="43"/>
      <c r="F595" s="220" t="s">
        <v>801</v>
      </c>
      <c r="G595" s="43"/>
      <c r="H595" s="43"/>
      <c r="I595" s="221"/>
      <c r="J595" s="43"/>
      <c r="K595" s="43"/>
      <c r="L595" s="47"/>
      <c r="M595" s="222"/>
      <c r="N595" s="223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19" t="s">
        <v>143</v>
      </c>
      <c r="AU595" s="19" t="s">
        <v>20</v>
      </c>
    </row>
    <row r="596" s="13" customFormat="1">
      <c r="A596" s="13"/>
      <c r="B596" s="224"/>
      <c r="C596" s="225"/>
      <c r="D596" s="226" t="s">
        <v>145</v>
      </c>
      <c r="E596" s="227" t="s">
        <v>31</v>
      </c>
      <c r="F596" s="228" t="s">
        <v>217</v>
      </c>
      <c r="G596" s="225"/>
      <c r="H596" s="229">
        <v>8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145</v>
      </c>
      <c r="AU596" s="235" t="s">
        <v>20</v>
      </c>
      <c r="AV596" s="13" t="s">
        <v>20</v>
      </c>
      <c r="AW596" s="13" t="s">
        <v>39</v>
      </c>
      <c r="AX596" s="13" t="s">
        <v>80</v>
      </c>
      <c r="AY596" s="235" t="s">
        <v>134</v>
      </c>
    </row>
    <row r="597" s="14" customFormat="1">
      <c r="A597" s="14"/>
      <c r="B597" s="236"/>
      <c r="C597" s="237"/>
      <c r="D597" s="226" t="s">
        <v>145</v>
      </c>
      <c r="E597" s="238" t="s">
        <v>31</v>
      </c>
      <c r="F597" s="239" t="s">
        <v>147</v>
      </c>
      <c r="G597" s="237"/>
      <c r="H597" s="238" t="s">
        <v>31</v>
      </c>
      <c r="I597" s="240"/>
      <c r="J597" s="237"/>
      <c r="K597" s="237"/>
      <c r="L597" s="241"/>
      <c r="M597" s="242"/>
      <c r="N597" s="243"/>
      <c r="O597" s="243"/>
      <c r="P597" s="243"/>
      <c r="Q597" s="243"/>
      <c r="R597" s="243"/>
      <c r="S597" s="243"/>
      <c r="T597" s="24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5" t="s">
        <v>145</v>
      </c>
      <c r="AU597" s="245" t="s">
        <v>20</v>
      </c>
      <c r="AV597" s="14" t="s">
        <v>88</v>
      </c>
      <c r="AW597" s="14" t="s">
        <v>39</v>
      </c>
      <c r="AX597" s="14" t="s">
        <v>80</v>
      </c>
      <c r="AY597" s="245" t="s">
        <v>134</v>
      </c>
    </row>
    <row r="598" s="15" customFormat="1">
      <c r="A598" s="15"/>
      <c r="B598" s="246"/>
      <c r="C598" s="247"/>
      <c r="D598" s="226" t="s">
        <v>145</v>
      </c>
      <c r="E598" s="248" t="s">
        <v>31</v>
      </c>
      <c r="F598" s="249" t="s">
        <v>148</v>
      </c>
      <c r="G598" s="247"/>
      <c r="H598" s="250">
        <v>8</v>
      </c>
      <c r="I598" s="251"/>
      <c r="J598" s="247"/>
      <c r="K598" s="247"/>
      <c r="L598" s="252"/>
      <c r="M598" s="253"/>
      <c r="N598" s="254"/>
      <c r="O598" s="254"/>
      <c r="P598" s="254"/>
      <c r="Q598" s="254"/>
      <c r="R598" s="254"/>
      <c r="S598" s="254"/>
      <c r="T598" s="25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6" t="s">
        <v>145</v>
      </c>
      <c r="AU598" s="256" t="s">
        <v>20</v>
      </c>
      <c r="AV598" s="15" t="s">
        <v>141</v>
      </c>
      <c r="AW598" s="15" t="s">
        <v>39</v>
      </c>
      <c r="AX598" s="15" t="s">
        <v>88</v>
      </c>
      <c r="AY598" s="256" t="s">
        <v>134</v>
      </c>
    </row>
    <row r="599" s="2" customFormat="1" ht="24.15" customHeight="1">
      <c r="A599" s="41"/>
      <c r="B599" s="42"/>
      <c r="C599" s="257" t="s">
        <v>802</v>
      </c>
      <c r="D599" s="257" t="s">
        <v>380</v>
      </c>
      <c r="E599" s="258" t="s">
        <v>803</v>
      </c>
      <c r="F599" s="259" t="s">
        <v>804</v>
      </c>
      <c r="G599" s="260" t="s">
        <v>238</v>
      </c>
      <c r="H599" s="261">
        <v>8.2400000000000002</v>
      </c>
      <c r="I599" s="262"/>
      <c r="J599" s="261">
        <f>ROUND(I599*H599,2)</f>
        <v>0</v>
      </c>
      <c r="K599" s="259" t="s">
        <v>140</v>
      </c>
      <c r="L599" s="263"/>
      <c r="M599" s="264" t="s">
        <v>31</v>
      </c>
      <c r="N599" s="265" t="s">
        <v>51</v>
      </c>
      <c r="O599" s="87"/>
      <c r="P599" s="215">
        <f>O599*H599</f>
        <v>0</v>
      </c>
      <c r="Q599" s="215">
        <v>0.0043099999999999996</v>
      </c>
      <c r="R599" s="215">
        <f>Q599*H599</f>
        <v>0.035514399999999995</v>
      </c>
      <c r="S599" s="215">
        <v>0</v>
      </c>
      <c r="T599" s="216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7" t="s">
        <v>217</v>
      </c>
      <c r="AT599" s="217" t="s">
        <v>380</v>
      </c>
      <c r="AU599" s="217" t="s">
        <v>20</v>
      </c>
      <c r="AY599" s="19" t="s">
        <v>134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88</v>
      </c>
      <c r="BK599" s="218">
        <f>ROUND(I599*H599,2)</f>
        <v>0</v>
      </c>
      <c r="BL599" s="19" t="s">
        <v>141</v>
      </c>
      <c r="BM599" s="217" t="s">
        <v>805</v>
      </c>
    </row>
    <row r="600" s="13" customFormat="1">
      <c r="A600" s="13"/>
      <c r="B600" s="224"/>
      <c r="C600" s="225"/>
      <c r="D600" s="226" t="s">
        <v>145</v>
      </c>
      <c r="E600" s="225"/>
      <c r="F600" s="228" t="s">
        <v>806</v>
      </c>
      <c r="G600" s="225"/>
      <c r="H600" s="229">
        <v>8.2400000000000002</v>
      </c>
      <c r="I600" s="230"/>
      <c r="J600" s="225"/>
      <c r="K600" s="225"/>
      <c r="L600" s="231"/>
      <c r="M600" s="232"/>
      <c r="N600" s="233"/>
      <c r="O600" s="233"/>
      <c r="P600" s="233"/>
      <c r="Q600" s="233"/>
      <c r="R600" s="233"/>
      <c r="S600" s="233"/>
      <c r="T600" s="23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5" t="s">
        <v>145</v>
      </c>
      <c r="AU600" s="235" t="s">
        <v>20</v>
      </c>
      <c r="AV600" s="13" t="s">
        <v>20</v>
      </c>
      <c r="AW600" s="13" t="s">
        <v>4</v>
      </c>
      <c r="AX600" s="13" t="s">
        <v>88</v>
      </c>
      <c r="AY600" s="235" t="s">
        <v>134</v>
      </c>
    </row>
    <row r="601" s="2" customFormat="1" ht="24.15" customHeight="1">
      <c r="A601" s="41"/>
      <c r="B601" s="42"/>
      <c r="C601" s="207" t="s">
        <v>807</v>
      </c>
      <c r="D601" s="207" t="s">
        <v>136</v>
      </c>
      <c r="E601" s="208" t="s">
        <v>808</v>
      </c>
      <c r="F601" s="209" t="s">
        <v>809</v>
      </c>
      <c r="G601" s="210" t="s">
        <v>157</v>
      </c>
      <c r="H601" s="211">
        <v>3</v>
      </c>
      <c r="I601" s="212"/>
      <c r="J601" s="211">
        <f>ROUND(I601*H601,2)</f>
        <v>0</v>
      </c>
      <c r="K601" s="209" t="s">
        <v>140</v>
      </c>
      <c r="L601" s="47"/>
      <c r="M601" s="213" t="s">
        <v>31</v>
      </c>
      <c r="N601" s="214" t="s">
        <v>51</v>
      </c>
      <c r="O601" s="87"/>
      <c r="P601" s="215">
        <f>O601*H601</f>
        <v>0</v>
      </c>
      <c r="Q601" s="215">
        <v>0.12526000000000001</v>
      </c>
      <c r="R601" s="215">
        <f>Q601*H601</f>
        <v>0.37578</v>
      </c>
      <c r="S601" s="215">
        <v>0</v>
      </c>
      <c r="T601" s="216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7" t="s">
        <v>141</v>
      </c>
      <c r="AT601" s="217" t="s">
        <v>136</v>
      </c>
      <c r="AU601" s="217" t="s">
        <v>20</v>
      </c>
      <c r="AY601" s="19" t="s">
        <v>134</v>
      </c>
      <c r="BE601" s="218">
        <f>IF(N601="základní",J601,0)</f>
        <v>0</v>
      </c>
      <c r="BF601" s="218">
        <f>IF(N601="snížená",J601,0)</f>
        <v>0</v>
      </c>
      <c r="BG601" s="218">
        <f>IF(N601="zákl. přenesená",J601,0)</f>
        <v>0</v>
      </c>
      <c r="BH601" s="218">
        <f>IF(N601="sníž. přenesená",J601,0)</f>
        <v>0</v>
      </c>
      <c r="BI601" s="218">
        <f>IF(N601="nulová",J601,0)</f>
        <v>0</v>
      </c>
      <c r="BJ601" s="19" t="s">
        <v>88</v>
      </c>
      <c r="BK601" s="218">
        <f>ROUND(I601*H601,2)</f>
        <v>0</v>
      </c>
      <c r="BL601" s="19" t="s">
        <v>141</v>
      </c>
      <c r="BM601" s="217" t="s">
        <v>810</v>
      </c>
    </row>
    <row r="602" s="2" customFormat="1">
      <c r="A602" s="41"/>
      <c r="B602" s="42"/>
      <c r="C602" s="43"/>
      <c r="D602" s="219" t="s">
        <v>143</v>
      </c>
      <c r="E602" s="43"/>
      <c r="F602" s="220" t="s">
        <v>811</v>
      </c>
      <c r="G602" s="43"/>
      <c r="H602" s="43"/>
      <c r="I602" s="221"/>
      <c r="J602" s="43"/>
      <c r="K602" s="43"/>
      <c r="L602" s="47"/>
      <c r="M602" s="222"/>
      <c r="N602" s="223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19" t="s">
        <v>143</v>
      </c>
      <c r="AU602" s="19" t="s">
        <v>20</v>
      </c>
    </row>
    <row r="603" s="13" customFormat="1">
      <c r="A603" s="13"/>
      <c r="B603" s="224"/>
      <c r="C603" s="225"/>
      <c r="D603" s="226" t="s">
        <v>145</v>
      </c>
      <c r="E603" s="227" t="s">
        <v>31</v>
      </c>
      <c r="F603" s="228" t="s">
        <v>185</v>
      </c>
      <c r="G603" s="225"/>
      <c r="H603" s="229">
        <v>3</v>
      </c>
      <c r="I603" s="230"/>
      <c r="J603" s="225"/>
      <c r="K603" s="225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145</v>
      </c>
      <c r="AU603" s="235" t="s">
        <v>20</v>
      </c>
      <c r="AV603" s="13" t="s">
        <v>20</v>
      </c>
      <c r="AW603" s="13" t="s">
        <v>39</v>
      </c>
      <c r="AX603" s="13" t="s">
        <v>80</v>
      </c>
      <c r="AY603" s="235" t="s">
        <v>134</v>
      </c>
    </row>
    <row r="604" s="14" customFormat="1">
      <c r="A604" s="14"/>
      <c r="B604" s="236"/>
      <c r="C604" s="237"/>
      <c r="D604" s="226" t="s">
        <v>145</v>
      </c>
      <c r="E604" s="238" t="s">
        <v>31</v>
      </c>
      <c r="F604" s="239" t="s">
        <v>147</v>
      </c>
      <c r="G604" s="237"/>
      <c r="H604" s="238" t="s">
        <v>31</v>
      </c>
      <c r="I604" s="240"/>
      <c r="J604" s="237"/>
      <c r="K604" s="237"/>
      <c r="L604" s="241"/>
      <c r="M604" s="242"/>
      <c r="N604" s="243"/>
      <c r="O604" s="243"/>
      <c r="P604" s="243"/>
      <c r="Q604" s="243"/>
      <c r="R604" s="243"/>
      <c r="S604" s="243"/>
      <c r="T604" s="24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5" t="s">
        <v>145</v>
      </c>
      <c r="AU604" s="245" t="s">
        <v>20</v>
      </c>
      <c r="AV604" s="14" t="s">
        <v>88</v>
      </c>
      <c r="AW604" s="14" t="s">
        <v>39</v>
      </c>
      <c r="AX604" s="14" t="s">
        <v>80</v>
      </c>
      <c r="AY604" s="245" t="s">
        <v>134</v>
      </c>
    </row>
    <row r="605" s="15" customFormat="1">
      <c r="A605" s="15"/>
      <c r="B605" s="246"/>
      <c r="C605" s="247"/>
      <c r="D605" s="226" t="s">
        <v>145</v>
      </c>
      <c r="E605" s="248" t="s">
        <v>31</v>
      </c>
      <c r="F605" s="249" t="s">
        <v>148</v>
      </c>
      <c r="G605" s="247"/>
      <c r="H605" s="250">
        <v>3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6" t="s">
        <v>145</v>
      </c>
      <c r="AU605" s="256" t="s">
        <v>20</v>
      </c>
      <c r="AV605" s="15" t="s">
        <v>141</v>
      </c>
      <c r="AW605" s="15" t="s">
        <v>39</v>
      </c>
      <c r="AX605" s="15" t="s">
        <v>88</v>
      </c>
      <c r="AY605" s="256" t="s">
        <v>134</v>
      </c>
    </row>
    <row r="606" s="2" customFormat="1" ht="24.15" customHeight="1">
      <c r="A606" s="41"/>
      <c r="B606" s="42"/>
      <c r="C606" s="257" t="s">
        <v>812</v>
      </c>
      <c r="D606" s="257" t="s">
        <v>380</v>
      </c>
      <c r="E606" s="258" t="s">
        <v>813</v>
      </c>
      <c r="F606" s="259" t="s">
        <v>814</v>
      </c>
      <c r="G606" s="260" t="s">
        <v>157</v>
      </c>
      <c r="H606" s="261">
        <v>3</v>
      </c>
      <c r="I606" s="262"/>
      <c r="J606" s="261">
        <f>ROUND(I606*H606,2)</f>
        <v>0</v>
      </c>
      <c r="K606" s="259" t="s">
        <v>140</v>
      </c>
      <c r="L606" s="263"/>
      <c r="M606" s="264" t="s">
        <v>31</v>
      </c>
      <c r="N606" s="265" t="s">
        <v>51</v>
      </c>
      <c r="O606" s="87"/>
      <c r="P606" s="215">
        <f>O606*H606</f>
        <v>0</v>
      </c>
      <c r="Q606" s="215">
        <v>0.071999999999999995</v>
      </c>
      <c r="R606" s="215">
        <f>Q606*H606</f>
        <v>0.21599999999999997</v>
      </c>
      <c r="S606" s="215">
        <v>0</v>
      </c>
      <c r="T606" s="216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7" t="s">
        <v>217</v>
      </c>
      <c r="AT606" s="217" t="s">
        <v>380</v>
      </c>
      <c r="AU606" s="217" t="s">
        <v>20</v>
      </c>
      <c r="AY606" s="19" t="s">
        <v>134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88</v>
      </c>
      <c r="BK606" s="218">
        <f>ROUND(I606*H606,2)</f>
        <v>0</v>
      </c>
      <c r="BL606" s="19" t="s">
        <v>141</v>
      </c>
      <c r="BM606" s="217" t="s">
        <v>815</v>
      </c>
    </row>
    <row r="607" s="2" customFormat="1" ht="24.15" customHeight="1">
      <c r="A607" s="41"/>
      <c r="B607" s="42"/>
      <c r="C607" s="207" t="s">
        <v>816</v>
      </c>
      <c r="D607" s="207" t="s">
        <v>136</v>
      </c>
      <c r="E607" s="208" t="s">
        <v>817</v>
      </c>
      <c r="F607" s="209" t="s">
        <v>818</v>
      </c>
      <c r="G607" s="210" t="s">
        <v>157</v>
      </c>
      <c r="H607" s="211">
        <v>3</v>
      </c>
      <c r="I607" s="212"/>
      <c r="J607" s="211">
        <f>ROUND(I607*H607,2)</f>
        <v>0</v>
      </c>
      <c r="K607" s="209" t="s">
        <v>140</v>
      </c>
      <c r="L607" s="47"/>
      <c r="M607" s="213" t="s">
        <v>31</v>
      </c>
      <c r="N607" s="214" t="s">
        <v>51</v>
      </c>
      <c r="O607" s="87"/>
      <c r="P607" s="215">
        <f>O607*H607</f>
        <v>0</v>
      </c>
      <c r="Q607" s="215">
        <v>0.030759999999999999</v>
      </c>
      <c r="R607" s="215">
        <f>Q607*H607</f>
        <v>0.092280000000000001</v>
      </c>
      <c r="S607" s="215">
        <v>0</v>
      </c>
      <c r="T607" s="21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7" t="s">
        <v>141</v>
      </c>
      <c r="AT607" s="217" t="s">
        <v>136</v>
      </c>
      <c r="AU607" s="217" t="s">
        <v>20</v>
      </c>
      <c r="AY607" s="19" t="s">
        <v>134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88</v>
      </c>
      <c r="BK607" s="218">
        <f>ROUND(I607*H607,2)</f>
        <v>0</v>
      </c>
      <c r="BL607" s="19" t="s">
        <v>141</v>
      </c>
      <c r="BM607" s="217" t="s">
        <v>819</v>
      </c>
    </row>
    <row r="608" s="2" customFormat="1">
      <c r="A608" s="41"/>
      <c r="B608" s="42"/>
      <c r="C608" s="43"/>
      <c r="D608" s="219" t="s">
        <v>143</v>
      </c>
      <c r="E608" s="43"/>
      <c r="F608" s="220" t="s">
        <v>820</v>
      </c>
      <c r="G608" s="43"/>
      <c r="H608" s="43"/>
      <c r="I608" s="221"/>
      <c r="J608" s="43"/>
      <c r="K608" s="43"/>
      <c r="L608" s="47"/>
      <c r="M608" s="222"/>
      <c r="N608" s="223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19" t="s">
        <v>143</v>
      </c>
      <c r="AU608" s="19" t="s">
        <v>20</v>
      </c>
    </row>
    <row r="609" s="13" customFormat="1">
      <c r="A609" s="13"/>
      <c r="B609" s="224"/>
      <c r="C609" s="225"/>
      <c r="D609" s="226" t="s">
        <v>145</v>
      </c>
      <c r="E609" s="227" t="s">
        <v>31</v>
      </c>
      <c r="F609" s="228" t="s">
        <v>185</v>
      </c>
      <c r="G609" s="225"/>
      <c r="H609" s="229">
        <v>3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145</v>
      </c>
      <c r="AU609" s="235" t="s">
        <v>20</v>
      </c>
      <c r="AV609" s="13" t="s">
        <v>20</v>
      </c>
      <c r="AW609" s="13" t="s">
        <v>39</v>
      </c>
      <c r="AX609" s="13" t="s">
        <v>80</v>
      </c>
      <c r="AY609" s="235" t="s">
        <v>134</v>
      </c>
    </row>
    <row r="610" s="15" customFormat="1">
      <c r="A610" s="15"/>
      <c r="B610" s="246"/>
      <c r="C610" s="247"/>
      <c r="D610" s="226" t="s">
        <v>145</v>
      </c>
      <c r="E610" s="248" t="s">
        <v>31</v>
      </c>
      <c r="F610" s="249" t="s">
        <v>148</v>
      </c>
      <c r="G610" s="247"/>
      <c r="H610" s="250">
        <v>3</v>
      </c>
      <c r="I610" s="251"/>
      <c r="J610" s="247"/>
      <c r="K610" s="247"/>
      <c r="L610" s="252"/>
      <c r="M610" s="253"/>
      <c r="N610" s="254"/>
      <c r="O610" s="254"/>
      <c r="P610" s="254"/>
      <c r="Q610" s="254"/>
      <c r="R610" s="254"/>
      <c r="S610" s="254"/>
      <c r="T610" s="25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6" t="s">
        <v>145</v>
      </c>
      <c r="AU610" s="256" t="s">
        <v>20</v>
      </c>
      <c r="AV610" s="15" t="s">
        <v>141</v>
      </c>
      <c r="AW610" s="15" t="s">
        <v>39</v>
      </c>
      <c r="AX610" s="15" t="s">
        <v>88</v>
      </c>
      <c r="AY610" s="256" t="s">
        <v>134</v>
      </c>
    </row>
    <row r="611" s="2" customFormat="1" ht="24.15" customHeight="1">
      <c r="A611" s="41"/>
      <c r="B611" s="42"/>
      <c r="C611" s="257" t="s">
        <v>821</v>
      </c>
      <c r="D611" s="257" t="s">
        <v>380</v>
      </c>
      <c r="E611" s="258" t="s">
        <v>822</v>
      </c>
      <c r="F611" s="259" t="s">
        <v>823</v>
      </c>
      <c r="G611" s="260" t="s">
        <v>157</v>
      </c>
      <c r="H611" s="261">
        <v>3</v>
      </c>
      <c r="I611" s="262"/>
      <c r="J611" s="261">
        <f>ROUND(I611*H611,2)</f>
        <v>0</v>
      </c>
      <c r="K611" s="259" t="s">
        <v>140</v>
      </c>
      <c r="L611" s="263"/>
      <c r="M611" s="264" t="s">
        <v>31</v>
      </c>
      <c r="N611" s="265" t="s">
        <v>51</v>
      </c>
      <c r="O611" s="87"/>
      <c r="P611" s="215">
        <f>O611*H611</f>
        <v>0</v>
      </c>
      <c r="Q611" s="215">
        <v>0.070000000000000007</v>
      </c>
      <c r="R611" s="215">
        <f>Q611*H611</f>
        <v>0.21000000000000002</v>
      </c>
      <c r="S611" s="215">
        <v>0</v>
      </c>
      <c r="T611" s="21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7" t="s">
        <v>217</v>
      </c>
      <c r="AT611" s="217" t="s">
        <v>380</v>
      </c>
      <c r="AU611" s="217" t="s">
        <v>20</v>
      </c>
      <c r="AY611" s="19" t="s">
        <v>134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88</v>
      </c>
      <c r="BK611" s="218">
        <f>ROUND(I611*H611,2)</f>
        <v>0</v>
      </c>
      <c r="BL611" s="19" t="s">
        <v>141</v>
      </c>
      <c r="BM611" s="217" t="s">
        <v>824</v>
      </c>
    </row>
    <row r="612" s="2" customFormat="1" ht="24.15" customHeight="1">
      <c r="A612" s="41"/>
      <c r="B612" s="42"/>
      <c r="C612" s="207" t="s">
        <v>825</v>
      </c>
      <c r="D612" s="207" t="s">
        <v>136</v>
      </c>
      <c r="E612" s="208" t="s">
        <v>826</v>
      </c>
      <c r="F612" s="209" t="s">
        <v>827</v>
      </c>
      <c r="G612" s="210" t="s">
        <v>157</v>
      </c>
      <c r="H612" s="211">
        <v>3</v>
      </c>
      <c r="I612" s="212"/>
      <c r="J612" s="211">
        <f>ROUND(I612*H612,2)</f>
        <v>0</v>
      </c>
      <c r="K612" s="209" t="s">
        <v>140</v>
      </c>
      <c r="L612" s="47"/>
      <c r="M612" s="213" t="s">
        <v>31</v>
      </c>
      <c r="N612" s="214" t="s">
        <v>51</v>
      </c>
      <c r="O612" s="87"/>
      <c r="P612" s="215">
        <f>O612*H612</f>
        <v>0</v>
      </c>
      <c r="Q612" s="215">
        <v>0.030759999999999999</v>
      </c>
      <c r="R612" s="215">
        <f>Q612*H612</f>
        <v>0.092280000000000001</v>
      </c>
      <c r="S612" s="215">
        <v>0</v>
      </c>
      <c r="T612" s="21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7" t="s">
        <v>141</v>
      </c>
      <c r="AT612" s="217" t="s">
        <v>136</v>
      </c>
      <c r="AU612" s="217" t="s">
        <v>20</v>
      </c>
      <c r="AY612" s="19" t="s">
        <v>134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88</v>
      </c>
      <c r="BK612" s="218">
        <f>ROUND(I612*H612,2)</f>
        <v>0</v>
      </c>
      <c r="BL612" s="19" t="s">
        <v>141</v>
      </c>
      <c r="BM612" s="217" t="s">
        <v>828</v>
      </c>
    </row>
    <row r="613" s="2" customFormat="1">
      <c r="A613" s="41"/>
      <c r="B613" s="42"/>
      <c r="C613" s="43"/>
      <c r="D613" s="219" t="s">
        <v>143</v>
      </c>
      <c r="E613" s="43"/>
      <c r="F613" s="220" t="s">
        <v>829</v>
      </c>
      <c r="G613" s="43"/>
      <c r="H613" s="43"/>
      <c r="I613" s="221"/>
      <c r="J613" s="43"/>
      <c r="K613" s="43"/>
      <c r="L613" s="47"/>
      <c r="M613" s="222"/>
      <c r="N613" s="223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19" t="s">
        <v>143</v>
      </c>
      <c r="AU613" s="19" t="s">
        <v>20</v>
      </c>
    </row>
    <row r="614" s="13" customFormat="1">
      <c r="A614" s="13"/>
      <c r="B614" s="224"/>
      <c r="C614" s="225"/>
      <c r="D614" s="226" t="s">
        <v>145</v>
      </c>
      <c r="E614" s="227" t="s">
        <v>31</v>
      </c>
      <c r="F614" s="228" t="s">
        <v>185</v>
      </c>
      <c r="G614" s="225"/>
      <c r="H614" s="229">
        <v>3</v>
      </c>
      <c r="I614" s="230"/>
      <c r="J614" s="225"/>
      <c r="K614" s="225"/>
      <c r="L614" s="231"/>
      <c r="M614" s="232"/>
      <c r="N614" s="233"/>
      <c r="O614" s="233"/>
      <c r="P614" s="233"/>
      <c r="Q614" s="233"/>
      <c r="R614" s="233"/>
      <c r="S614" s="233"/>
      <c r="T614" s="23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5" t="s">
        <v>145</v>
      </c>
      <c r="AU614" s="235" t="s">
        <v>20</v>
      </c>
      <c r="AV614" s="13" t="s">
        <v>20</v>
      </c>
      <c r="AW614" s="13" t="s">
        <v>39</v>
      </c>
      <c r="AX614" s="13" t="s">
        <v>80</v>
      </c>
      <c r="AY614" s="235" t="s">
        <v>134</v>
      </c>
    </row>
    <row r="615" s="15" customFormat="1">
      <c r="A615" s="15"/>
      <c r="B615" s="246"/>
      <c r="C615" s="247"/>
      <c r="D615" s="226" t="s">
        <v>145</v>
      </c>
      <c r="E615" s="248" t="s">
        <v>31</v>
      </c>
      <c r="F615" s="249" t="s">
        <v>148</v>
      </c>
      <c r="G615" s="247"/>
      <c r="H615" s="250">
        <v>3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56" t="s">
        <v>145</v>
      </c>
      <c r="AU615" s="256" t="s">
        <v>20</v>
      </c>
      <c r="AV615" s="15" t="s">
        <v>141</v>
      </c>
      <c r="AW615" s="15" t="s">
        <v>39</v>
      </c>
      <c r="AX615" s="15" t="s">
        <v>88</v>
      </c>
      <c r="AY615" s="256" t="s">
        <v>134</v>
      </c>
    </row>
    <row r="616" s="2" customFormat="1" ht="24.15" customHeight="1">
      <c r="A616" s="41"/>
      <c r="B616" s="42"/>
      <c r="C616" s="257" t="s">
        <v>830</v>
      </c>
      <c r="D616" s="257" t="s">
        <v>380</v>
      </c>
      <c r="E616" s="258" t="s">
        <v>831</v>
      </c>
      <c r="F616" s="259" t="s">
        <v>832</v>
      </c>
      <c r="G616" s="260" t="s">
        <v>157</v>
      </c>
      <c r="H616" s="261">
        <v>3</v>
      </c>
      <c r="I616" s="262"/>
      <c r="J616" s="261">
        <f>ROUND(I616*H616,2)</f>
        <v>0</v>
      </c>
      <c r="K616" s="259" t="s">
        <v>140</v>
      </c>
      <c r="L616" s="263"/>
      <c r="M616" s="264" t="s">
        <v>31</v>
      </c>
      <c r="N616" s="265" t="s">
        <v>51</v>
      </c>
      <c r="O616" s="87"/>
      <c r="P616" s="215">
        <f>O616*H616</f>
        <v>0</v>
      </c>
      <c r="Q616" s="215">
        <v>0.057000000000000002</v>
      </c>
      <c r="R616" s="215">
        <f>Q616*H616</f>
        <v>0.17100000000000001</v>
      </c>
      <c r="S616" s="215">
        <v>0</v>
      </c>
      <c r="T616" s="216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7" t="s">
        <v>217</v>
      </c>
      <c r="AT616" s="217" t="s">
        <v>380</v>
      </c>
      <c r="AU616" s="217" t="s">
        <v>20</v>
      </c>
      <c r="AY616" s="19" t="s">
        <v>134</v>
      </c>
      <c r="BE616" s="218">
        <f>IF(N616="základní",J616,0)</f>
        <v>0</v>
      </c>
      <c r="BF616" s="218">
        <f>IF(N616="snížená",J616,0)</f>
        <v>0</v>
      </c>
      <c r="BG616" s="218">
        <f>IF(N616="zákl. přenesená",J616,0)</f>
        <v>0</v>
      </c>
      <c r="BH616" s="218">
        <f>IF(N616="sníž. přenesená",J616,0)</f>
        <v>0</v>
      </c>
      <c r="BI616" s="218">
        <f>IF(N616="nulová",J616,0)</f>
        <v>0</v>
      </c>
      <c r="BJ616" s="19" t="s">
        <v>88</v>
      </c>
      <c r="BK616" s="218">
        <f>ROUND(I616*H616,2)</f>
        <v>0</v>
      </c>
      <c r="BL616" s="19" t="s">
        <v>141</v>
      </c>
      <c r="BM616" s="217" t="s">
        <v>833</v>
      </c>
    </row>
    <row r="617" s="2" customFormat="1" ht="24.15" customHeight="1">
      <c r="A617" s="41"/>
      <c r="B617" s="42"/>
      <c r="C617" s="257" t="s">
        <v>834</v>
      </c>
      <c r="D617" s="257" t="s">
        <v>380</v>
      </c>
      <c r="E617" s="258" t="s">
        <v>835</v>
      </c>
      <c r="F617" s="259" t="s">
        <v>836</v>
      </c>
      <c r="G617" s="260" t="s">
        <v>157</v>
      </c>
      <c r="H617" s="261">
        <v>3</v>
      </c>
      <c r="I617" s="262"/>
      <c r="J617" s="261">
        <f>ROUND(I617*H617,2)</f>
        <v>0</v>
      </c>
      <c r="K617" s="259" t="s">
        <v>31</v>
      </c>
      <c r="L617" s="263"/>
      <c r="M617" s="264" t="s">
        <v>31</v>
      </c>
      <c r="N617" s="265" t="s">
        <v>51</v>
      </c>
      <c r="O617" s="87"/>
      <c r="P617" s="215">
        <f>O617*H617</f>
        <v>0</v>
      </c>
      <c r="Q617" s="215">
        <v>0.060999999999999999</v>
      </c>
      <c r="R617" s="215">
        <f>Q617*H617</f>
        <v>0.183</v>
      </c>
      <c r="S617" s="215">
        <v>0</v>
      </c>
      <c r="T617" s="216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7" t="s">
        <v>217</v>
      </c>
      <c r="AT617" s="217" t="s">
        <v>380</v>
      </c>
      <c r="AU617" s="217" t="s">
        <v>20</v>
      </c>
      <c r="AY617" s="19" t="s">
        <v>134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88</v>
      </c>
      <c r="BK617" s="218">
        <f>ROUND(I617*H617,2)</f>
        <v>0</v>
      </c>
      <c r="BL617" s="19" t="s">
        <v>141</v>
      </c>
      <c r="BM617" s="217" t="s">
        <v>837</v>
      </c>
    </row>
    <row r="618" s="2" customFormat="1" ht="24.15" customHeight="1">
      <c r="A618" s="41"/>
      <c r="B618" s="42"/>
      <c r="C618" s="257" t="s">
        <v>838</v>
      </c>
      <c r="D618" s="257" t="s">
        <v>380</v>
      </c>
      <c r="E618" s="258" t="s">
        <v>839</v>
      </c>
      <c r="F618" s="259" t="s">
        <v>840</v>
      </c>
      <c r="G618" s="260" t="s">
        <v>157</v>
      </c>
      <c r="H618" s="261">
        <v>3</v>
      </c>
      <c r="I618" s="262"/>
      <c r="J618" s="261">
        <f>ROUND(I618*H618,2)</f>
        <v>0</v>
      </c>
      <c r="K618" s="259" t="s">
        <v>140</v>
      </c>
      <c r="L618" s="263"/>
      <c r="M618" s="264" t="s">
        <v>31</v>
      </c>
      <c r="N618" s="265" t="s">
        <v>51</v>
      </c>
      <c r="O618" s="87"/>
      <c r="P618" s="215">
        <f>O618*H618</f>
        <v>0</v>
      </c>
      <c r="Q618" s="215">
        <v>0.027</v>
      </c>
      <c r="R618" s="215">
        <f>Q618*H618</f>
        <v>0.081000000000000003</v>
      </c>
      <c r="S618" s="215">
        <v>0</v>
      </c>
      <c r="T618" s="216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7" t="s">
        <v>217</v>
      </c>
      <c r="AT618" s="217" t="s">
        <v>380</v>
      </c>
      <c r="AU618" s="217" t="s">
        <v>20</v>
      </c>
      <c r="AY618" s="19" t="s">
        <v>134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88</v>
      </c>
      <c r="BK618" s="218">
        <f>ROUND(I618*H618,2)</f>
        <v>0</v>
      </c>
      <c r="BL618" s="19" t="s">
        <v>141</v>
      </c>
      <c r="BM618" s="217" t="s">
        <v>841</v>
      </c>
    </row>
    <row r="619" s="2" customFormat="1" ht="24.15" customHeight="1">
      <c r="A619" s="41"/>
      <c r="B619" s="42"/>
      <c r="C619" s="207" t="s">
        <v>842</v>
      </c>
      <c r="D619" s="207" t="s">
        <v>136</v>
      </c>
      <c r="E619" s="208" t="s">
        <v>843</v>
      </c>
      <c r="F619" s="209" t="s">
        <v>844</v>
      </c>
      <c r="G619" s="210" t="s">
        <v>157</v>
      </c>
      <c r="H619" s="211">
        <v>3</v>
      </c>
      <c r="I619" s="212"/>
      <c r="J619" s="211">
        <f>ROUND(I619*H619,2)</f>
        <v>0</v>
      </c>
      <c r="K619" s="209" t="s">
        <v>140</v>
      </c>
      <c r="L619" s="47"/>
      <c r="M619" s="213" t="s">
        <v>31</v>
      </c>
      <c r="N619" s="214" t="s">
        <v>51</v>
      </c>
      <c r="O619" s="87"/>
      <c r="P619" s="215">
        <f>O619*H619</f>
        <v>0</v>
      </c>
      <c r="Q619" s="215">
        <v>0.21734000000000001</v>
      </c>
      <c r="R619" s="215">
        <f>Q619*H619</f>
        <v>0.65202000000000004</v>
      </c>
      <c r="S619" s="215">
        <v>0</v>
      </c>
      <c r="T619" s="21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7" t="s">
        <v>141</v>
      </c>
      <c r="AT619" s="217" t="s">
        <v>136</v>
      </c>
      <c r="AU619" s="217" t="s">
        <v>20</v>
      </c>
      <c r="AY619" s="19" t="s">
        <v>134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88</v>
      </c>
      <c r="BK619" s="218">
        <f>ROUND(I619*H619,2)</f>
        <v>0</v>
      </c>
      <c r="BL619" s="19" t="s">
        <v>141</v>
      </c>
      <c r="BM619" s="217" t="s">
        <v>845</v>
      </c>
    </row>
    <row r="620" s="2" customFormat="1">
      <c r="A620" s="41"/>
      <c r="B620" s="42"/>
      <c r="C620" s="43"/>
      <c r="D620" s="219" t="s">
        <v>143</v>
      </c>
      <c r="E620" s="43"/>
      <c r="F620" s="220" t="s">
        <v>846</v>
      </c>
      <c r="G620" s="43"/>
      <c r="H620" s="43"/>
      <c r="I620" s="221"/>
      <c r="J620" s="43"/>
      <c r="K620" s="43"/>
      <c r="L620" s="47"/>
      <c r="M620" s="222"/>
      <c r="N620" s="223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19" t="s">
        <v>143</v>
      </c>
      <c r="AU620" s="19" t="s">
        <v>20</v>
      </c>
    </row>
    <row r="621" s="13" customFormat="1">
      <c r="A621" s="13"/>
      <c r="B621" s="224"/>
      <c r="C621" s="225"/>
      <c r="D621" s="226" t="s">
        <v>145</v>
      </c>
      <c r="E621" s="227" t="s">
        <v>31</v>
      </c>
      <c r="F621" s="228" t="s">
        <v>185</v>
      </c>
      <c r="G621" s="225"/>
      <c r="H621" s="229">
        <v>3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145</v>
      </c>
      <c r="AU621" s="235" t="s">
        <v>20</v>
      </c>
      <c r="AV621" s="13" t="s">
        <v>20</v>
      </c>
      <c r="AW621" s="13" t="s">
        <v>39</v>
      </c>
      <c r="AX621" s="13" t="s">
        <v>80</v>
      </c>
      <c r="AY621" s="235" t="s">
        <v>134</v>
      </c>
    </row>
    <row r="622" s="14" customFormat="1">
      <c r="A622" s="14"/>
      <c r="B622" s="236"/>
      <c r="C622" s="237"/>
      <c r="D622" s="226" t="s">
        <v>145</v>
      </c>
      <c r="E622" s="238" t="s">
        <v>31</v>
      </c>
      <c r="F622" s="239" t="s">
        <v>147</v>
      </c>
      <c r="G622" s="237"/>
      <c r="H622" s="238" t="s">
        <v>31</v>
      </c>
      <c r="I622" s="240"/>
      <c r="J622" s="237"/>
      <c r="K622" s="237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145</v>
      </c>
      <c r="AU622" s="245" t="s">
        <v>20</v>
      </c>
      <c r="AV622" s="14" t="s">
        <v>88</v>
      </c>
      <c r="AW622" s="14" t="s">
        <v>39</v>
      </c>
      <c r="AX622" s="14" t="s">
        <v>80</v>
      </c>
      <c r="AY622" s="245" t="s">
        <v>134</v>
      </c>
    </row>
    <row r="623" s="15" customFormat="1">
      <c r="A623" s="15"/>
      <c r="B623" s="246"/>
      <c r="C623" s="247"/>
      <c r="D623" s="226" t="s">
        <v>145</v>
      </c>
      <c r="E623" s="248" t="s">
        <v>31</v>
      </c>
      <c r="F623" s="249" t="s">
        <v>148</v>
      </c>
      <c r="G623" s="247"/>
      <c r="H623" s="250">
        <v>3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145</v>
      </c>
      <c r="AU623" s="256" t="s">
        <v>20</v>
      </c>
      <c r="AV623" s="15" t="s">
        <v>141</v>
      </c>
      <c r="AW623" s="15" t="s">
        <v>39</v>
      </c>
      <c r="AX623" s="15" t="s">
        <v>88</v>
      </c>
      <c r="AY623" s="256" t="s">
        <v>134</v>
      </c>
    </row>
    <row r="624" s="2" customFormat="1" ht="16.5" customHeight="1">
      <c r="A624" s="41"/>
      <c r="B624" s="42"/>
      <c r="C624" s="257" t="s">
        <v>847</v>
      </c>
      <c r="D624" s="257" t="s">
        <v>380</v>
      </c>
      <c r="E624" s="258" t="s">
        <v>848</v>
      </c>
      <c r="F624" s="259" t="s">
        <v>849</v>
      </c>
      <c r="G624" s="260" t="s">
        <v>157</v>
      </c>
      <c r="H624" s="261">
        <v>3</v>
      </c>
      <c r="I624" s="262"/>
      <c r="J624" s="261">
        <f>ROUND(I624*H624,2)</f>
        <v>0</v>
      </c>
      <c r="K624" s="259" t="s">
        <v>140</v>
      </c>
      <c r="L624" s="263"/>
      <c r="M624" s="264" t="s">
        <v>31</v>
      </c>
      <c r="N624" s="265" t="s">
        <v>51</v>
      </c>
      <c r="O624" s="87"/>
      <c r="P624" s="215">
        <f>O624*H624</f>
        <v>0</v>
      </c>
      <c r="Q624" s="215">
        <v>0.059999999999999998</v>
      </c>
      <c r="R624" s="215">
        <f>Q624*H624</f>
        <v>0.17999999999999999</v>
      </c>
      <c r="S624" s="215">
        <v>0</v>
      </c>
      <c r="T624" s="216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17" t="s">
        <v>217</v>
      </c>
      <c r="AT624" s="217" t="s">
        <v>380</v>
      </c>
      <c r="AU624" s="217" t="s">
        <v>20</v>
      </c>
      <c r="AY624" s="19" t="s">
        <v>134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88</v>
      </c>
      <c r="BK624" s="218">
        <f>ROUND(I624*H624,2)</f>
        <v>0</v>
      </c>
      <c r="BL624" s="19" t="s">
        <v>141</v>
      </c>
      <c r="BM624" s="217" t="s">
        <v>850</v>
      </c>
    </row>
    <row r="625" s="2" customFormat="1" ht="24.15" customHeight="1">
      <c r="A625" s="41"/>
      <c r="B625" s="42"/>
      <c r="C625" s="257" t="s">
        <v>851</v>
      </c>
      <c r="D625" s="257" t="s">
        <v>380</v>
      </c>
      <c r="E625" s="258" t="s">
        <v>852</v>
      </c>
      <c r="F625" s="259" t="s">
        <v>853</v>
      </c>
      <c r="G625" s="260" t="s">
        <v>157</v>
      </c>
      <c r="H625" s="261">
        <v>3</v>
      </c>
      <c r="I625" s="262"/>
      <c r="J625" s="261">
        <f>ROUND(I625*H625,2)</f>
        <v>0</v>
      </c>
      <c r="K625" s="259" t="s">
        <v>140</v>
      </c>
      <c r="L625" s="263"/>
      <c r="M625" s="264" t="s">
        <v>31</v>
      </c>
      <c r="N625" s="265" t="s">
        <v>51</v>
      </c>
      <c r="O625" s="87"/>
      <c r="P625" s="215">
        <f>O625*H625</f>
        <v>0</v>
      </c>
      <c r="Q625" s="215">
        <v>0.0060000000000000001</v>
      </c>
      <c r="R625" s="215">
        <f>Q625*H625</f>
        <v>0.018000000000000002</v>
      </c>
      <c r="S625" s="215">
        <v>0</v>
      </c>
      <c r="T625" s="216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7" t="s">
        <v>217</v>
      </c>
      <c r="AT625" s="217" t="s">
        <v>380</v>
      </c>
      <c r="AU625" s="217" t="s">
        <v>20</v>
      </c>
      <c r="AY625" s="19" t="s">
        <v>134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88</v>
      </c>
      <c r="BK625" s="218">
        <f>ROUND(I625*H625,2)</f>
        <v>0</v>
      </c>
      <c r="BL625" s="19" t="s">
        <v>141</v>
      </c>
      <c r="BM625" s="217" t="s">
        <v>854</v>
      </c>
    </row>
    <row r="626" s="2" customFormat="1" ht="24.15" customHeight="1">
      <c r="A626" s="41"/>
      <c r="B626" s="42"/>
      <c r="C626" s="207" t="s">
        <v>855</v>
      </c>
      <c r="D626" s="207" t="s">
        <v>136</v>
      </c>
      <c r="E626" s="208" t="s">
        <v>856</v>
      </c>
      <c r="F626" s="209" t="s">
        <v>857</v>
      </c>
      <c r="G626" s="210" t="s">
        <v>157</v>
      </c>
      <c r="H626" s="211">
        <v>10</v>
      </c>
      <c r="I626" s="212"/>
      <c r="J626" s="211">
        <f>ROUND(I626*H626,2)</f>
        <v>0</v>
      </c>
      <c r="K626" s="209" t="s">
        <v>140</v>
      </c>
      <c r="L626" s="47"/>
      <c r="M626" s="213" t="s">
        <v>31</v>
      </c>
      <c r="N626" s="214" t="s">
        <v>51</v>
      </c>
      <c r="O626" s="87"/>
      <c r="P626" s="215">
        <f>O626*H626</f>
        <v>0</v>
      </c>
      <c r="Q626" s="215">
        <v>0.32272000000000001</v>
      </c>
      <c r="R626" s="215">
        <f>Q626*H626</f>
        <v>3.2271999999999998</v>
      </c>
      <c r="S626" s="215">
        <v>0</v>
      </c>
      <c r="T626" s="216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7" t="s">
        <v>141</v>
      </c>
      <c r="AT626" s="217" t="s">
        <v>136</v>
      </c>
      <c r="AU626" s="217" t="s">
        <v>20</v>
      </c>
      <c r="AY626" s="19" t="s">
        <v>134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88</v>
      </c>
      <c r="BK626" s="218">
        <f>ROUND(I626*H626,2)</f>
        <v>0</v>
      </c>
      <c r="BL626" s="19" t="s">
        <v>141</v>
      </c>
      <c r="BM626" s="217" t="s">
        <v>858</v>
      </c>
    </row>
    <row r="627" s="2" customFormat="1">
      <c r="A627" s="41"/>
      <c r="B627" s="42"/>
      <c r="C627" s="43"/>
      <c r="D627" s="219" t="s">
        <v>143</v>
      </c>
      <c r="E627" s="43"/>
      <c r="F627" s="220" t="s">
        <v>859</v>
      </c>
      <c r="G627" s="43"/>
      <c r="H627" s="43"/>
      <c r="I627" s="221"/>
      <c r="J627" s="43"/>
      <c r="K627" s="43"/>
      <c r="L627" s="47"/>
      <c r="M627" s="222"/>
      <c r="N627" s="223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19" t="s">
        <v>143</v>
      </c>
      <c r="AU627" s="19" t="s">
        <v>20</v>
      </c>
    </row>
    <row r="628" s="13" customFormat="1">
      <c r="A628" s="13"/>
      <c r="B628" s="224"/>
      <c r="C628" s="225"/>
      <c r="D628" s="226" t="s">
        <v>145</v>
      </c>
      <c r="E628" s="227" t="s">
        <v>31</v>
      </c>
      <c r="F628" s="228" t="s">
        <v>228</v>
      </c>
      <c r="G628" s="225"/>
      <c r="H628" s="229">
        <v>10</v>
      </c>
      <c r="I628" s="230"/>
      <c r="J628" s="225"/>
      <c r="K628" s="225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145</v>
      </c>
      <c r="AU628" s="235" t="s">
        <v>20</v>
      </c>
      <c r="AV628" s="13" t="s">
        <v>20</v>
      </c>
      <c r="AW628" s="13" t="s">
        <v>39</v>
      </c>
      <c r="AX628" s="13" t="s">
        <v>80</v>
      </c>
      <c r="AY628" s="235" t="s">
        <v>134</v>
      </c>
    </row>
    <row r="629" s="14" customFormat="1">
      <c r="A629" s="14"/>
      <c r="B629" s="236"/>
      <c r="C629" s="237"/>
      <c r="D629" s="226" t="s">
        <v>145</v>
      </c>
      <c r="E629" s="238" t="s">
        <v>31</v>
      </c>
      <c r="F629" s="239" t="s">
        <v>147</v>
      </c>
      <c r="G629" s="237"/>
      <c r="H629" s="238" t="s">
        <v>31</v>
      </c>
      <c r="I629" s="240"/>
      <c r="J629" s="237"/>
      <c r="K629" s="237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145</v>
      </c>
      <c r="AU629" s="245" t="s">
        <v>20</v>
      </c>
      <c r="AV629" s="14" t="s">
        <v>88</v>
      </c>
      <c r="AW629" s="14" t="s">
        <v>39</v>
      </c>
      <c r="AX629" s="14" t="s">
        <v>80</v>
      </c>
      <c r="AY629" s="245" t="s">
        <v>134</v>
      </c>
    </row>
    <row r="630" s="15" customFormat="1">
      <c r="A630" s="15"/>
      <c r="B630" s="246"/>
      <c r="C630" s="247"/>
      <c r="D630" s="226" t="s">
        <v>145</v>
      </c>
      <c r="E630" s="248" t="s">
        <v>31</v>
      </c>
      <c r="F630" s="249" t="s">
        <v>148</v>
      </c>
      <c r="G630" s="247"/>
      <c r="H630" s="250">
        <v>10</v>
      </c>
      <c r="I630" s="251"/>
      <c r="J630" s="247"/>
      <c r="K630" s="247"/>
      <c r="L630" s="252"/>
      <c r="M630" s="253"/>
      <c r="N630" s="254"/>
      <c r="O630" s="254"/>
      <c r="P630" s="254"/>
      <c r="Q630" s="254"/>
      <c r="R630" s="254"/>
      <c r="S630" s="254"/>
      <c r="T630" s="25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6" t="s">
        <v>145</v>
      </c>
      <c r="AU630" s="256" t="s">
        <v>20</v>
      </c>
      <c r="AV630" s="15" t="s">
        <v>141</v>
      </c>
      <c r="AW630" s="15" t="s">
        <v>39</v>
      </c>
      <c r="AX630" s="15" t="s">
        <v>88</v>
      </c>
      <c r="AY630" s="256" t="s">
        <v>134</v>
      </c>
    </row>
    <row r="631" s="12" customFormat="1" ht="22.8" customHeight="1">
      <c r="A631" s="12"/>
      <c r="B631" s="191"/>
      <c r="C631" s="192"/>
      <c r="D631" s="193" t="s">
        <v>79</v>
      </c>
      <c r="E631" s="205" t="s">
        <v>223</v>
      </c>
      <c r="F631" s="205" t="s">
        <v>860</v>
      </c>
      <c r="G631" s="192"/>
      <c r="H631" s="192"/>
      <c r="I631" s="195"/>
      <c r="J631" s="206">
        <f>BK631</f>
        <v>0</v>
      </c>
      <c r="K631" s="192"/>
      <c r="L631" s="197"/>
      <c r="M631" s="198"/>
      <c r="N631" s="199"/>
      <c r="O631" s="199"/>
      <c r="P631" s="200">
        <f>SUM(P632:P810)</f>
        <v>0</v>
      </c>
      <c r="Q631" s="199"/>
      <c r="R631" s="200">
        <f>SUM(R632:R810)</f>
        <v>59.780807699999997</v>
      </c>
      <c r="S631" s="199"/>
      <c r="T631" s="201">
        <f>SUM(T632:T810)</f>
        <v>639.75599999999997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2" t="s">
        <v>88</v>
      </c>
      <c r="AT631" s="203" t="s">
        <v>79</v>
      </c>
      <c r="AU631" s="203" t="s">
        <v>88</v>
      </c>
      <c r="AY631" s="202" t="s">
        <v>134</v>
      </c>
      <c r="BK631" s="204">
        <f>SUM(BK632:BK810)</f>
        <v>0</v>
      </c>
    </row>
    <row r="632" s="2" customFormat="1" ht="24.15" customHeight="1">
      <c r="A632" s="41"/>
      <c r="B632" s="42"/>
      <c r="C632" s="207" t="s">
        <v>861</v>
      </c>
      <c r="D632" s="207" t="s">
        <v>136</v>
      </c>
      <c r="E632" s="208" t="s">
        <v>862</v>
      </c>
      <c r="F632" s="209" t="s">
        <v>863</v>
      </c>
      <c r="G632" s="210" t="s">
        <v>157</v>
      </c>
      <c r="H632" s="211">
        <v>2</v>
      </c>
      <c r="I632" s="212"/>
      <c r="J632" s="211">
        <f>ROUND(I632*H632,2)</f>
        <v>0</v>
      </c>
      <c r="K632" s="209" t="s">
        <v>140</v>
      </c>
      <c r="L632" s="47"/>
      <c r="M632" s="213" t="s">
        <v>31</v>
      </c>
      <c r="N632" s="214" t="s">
        <v>51</v>
      </c>
      <c r="O632" s="87"/>
      <c r="P632" s="215">
        <f>O632*H632</f>
        <v>0</v>
      </c>
      <c r="Q632" s="215">
        <v>0.00069999999999999999</v>
      </c>
      <c r="R632" s="215">
        <f>Q632*H632</f>
        <v>0.0014</v>
      </c>
      <c r="S632" s="215">
        <v>0</v>
      </c>
      <c r="T632" s="216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7" t="s">
        <v>141</v>
      </c>
      <c r="AT632" s="217" t="s">
        <v>136</v>
      </c>
      <c r="AU632" s="217" t="s">
        <v>20</v>
      </c>
      <c r="AY632" s="19" t="s">
        <v>134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88</v>
      </c>
      <c r="BK632" s="218">
        <f>ROUND(I632*H632,2)</f>
        <v>0</v>
      </c>
      <c r="BL632" s="19" t="s">
        <v>141</v>
      </c>
      <c r="BM632" s="217" t="s">
        <v>864</v>
      </c>
    </row>
    <row r="633" s="2" customFormat="1">
      <c r="A633" s="41"/>
      <c r="B633" s="42"/>
      <c r="C633" s="43"/>
      <c r="D633" s="219" t="s">
        <v>143</v>
      </c>
      <c r="E633" s="43"/>
      <c r="F633" s="220" t="s">
        <v>865</v>
      </c>
      <c r="G633" s="43"/>
      <c r="H633" s="43"/>
      <c r="I633" s="221"/>
      <c r="J633" s="43"/>
      <c r="K633" s="43"/>
      <c r="L633" s="47"/>
      <c r="M633" s="222"/>
      <c r="N633" s="223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19" t="s">
        <v>143</v>
      </c>
      <c r="AU633" s="19" t="s">
        <v>20</v>
      </c>
    </row>
    <row r="634" s="13" customFormat="1">
      <c r="A634" s="13"/>
      <c r="B634" s="224"/>
      <c r="C634" s="225"/>
      <c r="D634" s="226" t="s">
        <v>145</v>
      </c>
      <c r="E634" s="227" t="s">
        <v>31</v>
      </c>
      <c r="F634" s="228" t="s">
        <v>20</v>
      </c>
      <c r="G634" s="225"/>
      <c r="H634" s="229">
        <v>2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145</v>
      </c>
      <c r="AU634" s="235" t="s">
        <v>20</v>
      </c>
      <c r="AV634" s="13" t="s">
        <v>20</v>
      </c>
      <c r="AW634" s="13" t="s">
        <v>39</v>
      </c>
      <c r="AX634" s="13" t="s">
        <v>80</v>
      </c>
      <c r="AY634" s="235" t="s">
        <v>134</v>
      </c>
    </row>
    <row r="635" s="14" customFormat="1">
      <c r="A635" s="14"/>
      <c r="B635" s="236"/>
      <c r="C635" s="237"/>
      <c r="D635" s="226" t="s">
        <v>145</v>
      </c>
      <c r="E635" s="238" t="s">
        <v>31</v>
      </c>
      <c r="F635" s="239" t="s">
        <v>147</v>
      </c>
      <c r="G635" s="237"/>
      <c r="H635" s="238" t="s">
        <v>31</v>
      </c>
      <c r="I635" s="240"/>
      <c r="J635" s="237"/>
      <c r="K635" s="237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145</v>
      </c>
      <c r="AU635" s="245" t="s">
        <v>20</v>
      </c>
      <c r="AV635" s="14" t="s">
        <v>88</v>
      </c>
      <c r="AW635" s="14" t="s">
        <v>39</v>
      </c>
      <c r="AX635" s="14" t="s">
        <v>80</v>
      </c>
      <c r="AY635" s="245" t="s">
        <v>134</v>
      </c>
    </row>
    <row r="636" s="15" customFormat="1">
      <c r="A636" s="15"/>
      <c r="B636" s="246"/>
      <c r="C636" s="247"/>
      <c r="D636" s="226" t="s">
        <v>145</v>
      </c>
      <c r="E636" s="248" t="s">
        <v>31</v>
      </c>
      <c r="F636" s="249" t="s">
        <v>148</v>
      </c>
      <c r="G636" s="247"/>
      <c r="H636" s="250">
        <v>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6" t="s">
        <v>145</v>
      </c>
      <c r="AU636" s="256" t="s">
        <v>20</v>
      </c>
      <c r="AV636" s="15" t="s">
        <v>141</v>
      </c>
      <c r="AW636" s="15" t="s">
        <v>39</v>
      </c>
      <c r="AX636" s="15" t="s">
        <v>88</v>
      </c>
      <c r="AY636" s="256" t="s">
        <v>134</v>
      </c>
    </row>
    <row r="637" s="2" customFormat="1" ht="16.5" customHeight="1">
      <c r="A637" s="41"/>
      <c r="B637" s="42"/>
      <c r="C637" s="257" t="s">
        <v>866</v>
      </c>
      <c r="D637" s="257" t="s">
        <v>380</v>
      </c>
      <c r="E637" s="258" t="s">
        <v>867</v>
      </c>
      <c r="F637" s="259" t="s">
        <v>868</v>
      </c>
      <c r="G637" s="260" t="s">
        <v>157</v>
      </c>
      <c r="H637" s="261">
        <v>2</v>
      </c>
      <c r="I637" s="262"/>
      <c r="J637" s="261">
        <f>ROUND(I637*H637,2)</f>
        <v>0</v>
      </c>
      <c r="K637" s="259" t="s">
        <v>140</v>
      </c>
      <c r="L637" s="263"/>
      <c r="M637" s="264" t="s">
        <v>31</v>
      </c>
      <c r="N637" s="265" t="s">
        <v>51</v>
      </c>
      <c r="O637" s="87"/>
      <c r="P637" s="215">
        <f>O637*H637</f>
        <v>0</v>
      </c>
      <c r="Q637" s="215">
        <v>0.0050000000000000001</v>
      </c>
      <c r="R637" s="215">
        <f>Q637*H637</f>
        <v>0.01</v>
      </c>
      <c r="S637" s="215">
        <v>0</v>
      </c>
      <c r="T637" s="216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7" t="s">
        <v>217</v>
      </c>
      <c r="AT637" s="217" t="s">
        <v>380</v>
      </c>
      <c r="AU637" s="217" t="s">
        <v>20</v>
      </c>
      <c r="AY637" s="19" t="s">
        <v>134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88</v>
      </c>
      <c r="BK637" s="218">
        <f>ROUND(I637*H637,2)</f>
        <v>0</v>
      </c>
      <c r="BL637" s="19" t="s">
        <v>141</v>
      </c>
      <c r="BM637" s="217" t="s">
        <v>869</v>
      </c>
    </row>
    <row r="638" s="2" customFormat="1" ht="24.15" customHeight="1">
      <c r="A638" s="41"/>
      <c r="B638" s="42"/>
      <c r="C638" s="207" t="s">
        <v>870</v>
      </c>
      <c r="D638" s="207" t="s">
        <v>136</v>
      </c>
      <c r="E638" s="208" t="s">
        <v>871</v>
      </c>
      <c r="F638" s="209" t="s">
        <v>872</v>
      </c>
      <c r="G638" s="210" t="s">
        <v>157</v>
      </c>
      <c r="H638" s="211">
        <v>2</v>
      </c>
      <c r="I638" s="212"/>
      <c r="J638" s="211">
        <f>ROUND(I638*H638,2)</f>
        <v>0</v>
      </c>
      <c r="K638" s="209" t="s">
        <v>140</v>
      </c>
      <c r="L638" s="47"/>
      <c r="M638" s="213" t="s">
        <v>31</v>
      </c>
      <c r="N638" s="214" t="s">
        <v>51</v>
      </c>
      <c r="O638" s="87"/>
      <c r="P638" s="215">
        <f>O638*H638</f>
        <v>0</v>
      </c>
      <c r="Q638" s="215">
        <v>0.081119999999999998</v>
      </c>
      <c r="R638" s="215">
        <f>Q638*H638</f>
        <v>0.16224</v>
      </c>
      <c r="S638" s="215">
        <v>0</v>
      </c>
      <c r="T638" s="216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7" t="s">
        <v>141</v>
      </c>
      <c r="AT638" s="217" t="s">
        <v>136</v>
      </c>
      <c r="AU638" s="217" t="s">
        <v>20</v>
      </c>
      <c r="AY638" s="19" t="s">
        <v>134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88</v>
      </c>
      <c r="BK638" s="218">
        <f>ROUND(I638*H638,2)</f>
        <v>0</v>
      </c>
      <c r="BL638" s="19" t="s">
        <v>141</v>
      </c>
      <c r="BM638" s="217" t="s">
        <v>873</v>
      </c>
    </row>
    <row r="639" s="2" customFormat="1">
      <c r="A639" s="41"/>
      <c r="B639" s="42"/>
      <c r="C639" s="43"/>
      <c r="D639" s="219" t="s">
        <v>143</v>
      </c>
      <c r="E639" s="43"/>
      <c r="F639" s="220" t="s">
        <v>874</v>
      </c>
      <c r="G639" s="43"/>
      <c r="H639" s="43"/>
      <c r="I639" s="221"/>
      <c r="J639" s="43"/>
      <c r="K639" s="43"/>
      <c r="L639" s="47"/>
      <c r="M639" s="222"/>
      <c r="N639" s="223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143</v>
      </c>
      <c r="AU639" s="19" t="s">
        <v>20</v>
      </c>
    </row>
    <row r="640" s="13" customFormat="1">
      <c r="A640" s="13"/>
      <c r="B640" s="224"/>
      <c r="C640" s="225"/>
      <c r="D640" s="226" t="s">
        <v>145</v>
      </c>
      <c r="E640" s="227" t="s">
        <v>31</v>
      </c>
      <c r="F640" s="228" t="s">
        <v>20</v>
      </c>
      <c r="G640" s="225"/>
      <c r="H640" s="229">
        <v>2</v>
      </c>
      <c r="I640" s="230"/>
      <c r="J640" s="225"/>
      <c r="K640" s="225"/>
      <c r="L640" s="231"/>
      <c r="M640" s="232"/>
      <c r="N640" s="233"/>
      <c r="O640" s="233"/>
      <c r="P640" s="233"/>
      <c r="Q640" s="233"/>
      <c r="R640" s="233"/>
      <c r="S640" s="233"/>
      <c r="T640" s="23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5" t="s">
        <v>145</v>
      </c>
      <c r="AU640" s="235" t="s">
        <v>20</v>
      </c>
      <c r="AV640" s="13" t="s">
        <v>20</v>
      </c>
      <c r="AW640" s="13" t="s">
        <v>39</v>
      </c>
      <c r="AX640" s="13" t="s">
        <v>80</v>
      </c>
      <c r="AY640" s="235" t="s">
        <v>134</v>
      </c>
    </row>
    <row r="641" s="14" customFormat="1">
      <c r="A641" s="14"/>
      <c r="B641" s="236"/>
      <c r="C641" s="237"/>
      <c r="D641" s="226" t="s">
        <v>145</v>
      </c>
      <c r="E641" s="238" t="s">
        <v>31</v>
      </c>
      <c r="F641" s="239" t="s">
        <v>147</v>
      </c>
      <c r="G641" s="237"/>
      <c r="H641" s="238" t="s">
        <v>31</v>
      </c>
      <c r="I641" s="240"/>
      <c r="J641" s="237"/>
      <c r="K641" s="237"/>
      <c r="L641" s="241"/>
      <c r="M641" s="242"/>
      <c r="N641" s="243"/>
      <c r="O641" s="243"/>
      <c r="P641" s="243"/>
      <c r="Q641" s="243"/>
      <c r="R641" s="243"/>
      <c r="S641" s="243"/>
      <c r="T641" s="24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5" t="s">
        <v>145</v>
      </c>
      <c r="AU641" s="245" t="s">
        <v>20</v>
      </c>
      <c r="AV641" s="14" t="s">
        <v>88</v>
      </c>
      <c r="AW641" s="14" t="s">
        <v>39</v>
      </c>
      <c r="AX641" s="14" t="s">
        <v>80</v>
      </c>
      <c r="AY641" s="245" t="s">
        <v>134</v>
      </c>
    </row>
    <row r="642" s="15" customFormat="1">
      <c r="A642" s="15"/>
      <c r="B642" s="246"/>
      <c r="C642" s="247"/>
      <c r="D642" s="226" t="s">
        <v>145</v>
      </c>
      <c r="E642" s="248" t="s">
        <v>31</v>
      </c>
      <c r="F642" s="249" t="s">
        <v>148</v>
      </c>
      <c r="G642" s="247"/>
      <c r="H642" s="250">
        <v>2</v>
      </c>
      <c r="I642" s="251"/>
      <c r="J642" s="247"/>
      <c r="K642" s="247"/>
      <c r="L642" s="252"/>
      <c r="M642" s="253"/>
      <c r="N642" s="254"/>
      <c r="O642" s="254"/>
      <c r="P642" s="254"/>
      <c r="Q642" s="254"/>
      <c r="R642" s="254"/>
      <c r="S642" s="254"/>
      <c r="T642" s="25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6" t="s">
        <v>145</v>
      </c>
      <c r="AU642" s="256" t="s">
        <v>20</v>
      </c>
      <c r="AV642" s="15" t="s">
        <v>141</v>
      </c>
      <c r="AW642" s="15" t="s">
        <v>39</v>
      </c>
      <c r="AX642" s="15" t="s">
        <v>88</v>
      </c>
      <c r="AY642" s="256" t="s">
        <v>134</v>
      </c>
    </row>
    <row r="643" s="2" customFormat="1" ht="16.5" customHeight="1">
      <c r="A643" s="41"/>
      <c r="B643" s="42"/>
      <c r="C643" s="207" t="s">
        <v>875</v>
      </c>
      <c r="D643" s="207" t="s">
        <v>136</v>
      </c>
      <c r="E643" s="208" t="s">
        <v>876</v>
      </c>
      <c r="F643" s="209" t="s">
        <v>877</v>
      </c>
      <c r="G643" s="210" t="s">
        <v>157</v>
      </c>
      <c r="H643" s="211">
        <v>2</v>
      </c>
      <c r="I643" s="212"/>
      <c r="J643" s="211">
        <f>ROUND(I643*H643,2)</f>
        <v>0</v>
      </c>
      <c r="K643" s="209" t="s">
        <v>31</v>
      </c>
      <c r="L643" s="47"/>
      <c r="M643" s="213" t="s">
        <v>31</v>
      </c>
      <c r="N643" s="214" t="s">
        <v>51</v>
      </c>
      <c r="O643" s="87"/>
      <c r="P643" s="215">
        <f>O643*H643</f>
        <v>0</v>
      </c>
      <c r="Q643" s="215">
        <v>0.081119999999999998</v>
      </c>
      <c r="R643" s="215">
        <f>Q643*H643</f>
        <v>0.16224</v>
      </c>
      <c r="S643" s="215">
        <v>0</v>
      </c>
      <c r="T643" s="21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7" t="s">
        <v>141</v>
      </c>
      <c r="AT643" s="217" t="s">
        <v>136</v>
      </c>
      <c r="AU643" s="217" t="s">
        <v>20</v>
      </c>
      <c r="AY643" s="19" t="s">
        <v>134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88</v>
      </c>
      <c r="BK643" s="218">
        <f>ROUND(I643*H643,2)</f>
        <v>0</v>
      </c>
      <c r="BL643" s="19" t="s">
        <v>141</v>
      </c>
      <c r="BM643" s="217" t="s">
        <v>878</v>
      </c>
    </row>
    <row r="644" s="13" customFormat="1">
      <c r="A644" s="13"/>
      <c r="B644" s="224"/>
      <c r="C644" s="225"/>
      <c r="D644" s="226" t="s">
        <v>145</v>
      </c>
      <c r="E644" s="227" t="s">
        <v>31</v>
      </c>
      <c r="F644" s="228" t="s">
        <v>20</v>
      </c>
      <c r="G644" s="225"/>
      <c r="H644" s="229">
        <v>2</v>
      </c>
      <c r="I644" s="230"/>
      <c r="J644" s="225"/>
      <c r="K644" s="225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145</v>
      </c>
      <c r="AU644" s="235" t="s">
        <v>20</v>
      </c>
      <c r="AV644" s="13" t="s">
        <v>20</v>
      </c>
      <c r="AW644" s="13" t="s">
        <v>39</v>
      </c>
      <c r="AX644" s="13" t="s">
        <v>80</v>
      </c>
      <c r="AY644" s="235" t="s">
        <v>134</v>
      </c>
    </row>
    <row r="645" s="14" customFormat="1">
      <c r="A645" s="14"/>
      <c r="B645" s="236"/>
      <c r="C645" s="237"/>
      <c r="D645" s="226" t="s">
        <v>145</v>
      </c>
      <c r="E645" s="238" t="s">
        <v>31</v>
      </c>
      <c r="F645" s="239" t="s">
        <v>278</v>
      </c>
      <c r="G645" s="237"/>
      <c r="H645" s="238" t="s">
        <v>31</v>
      </c>
      <c r="I645" s="240"/>
      <c r="J645" s="237"/>
      <c r="K645" s="237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145</v>
      </c>
      <c r="AU645" s="245" t="s">
        <v>20</v>
      </c>
      <c r="AV645" s="14" t="s">
        <v>88</v>
      </c>
      <c r="AW645" s="14" t="s">
        <v>39</v>
      </c>
      <c r="AX645" s="14" t="s">
        <v>80</v>
      </c>
      <c r="AY645" s="245" t="s">
        <v>134</v>
      </c>
    </row>
    <row r="646" s="15" customFormat="1">
      <c r="A646" s="15"/>
      <c r="B646" s="246"/>
      <c r="C646" s="247"/>
      <c r="D646" s="226" t="s">
        <v>145</v>
      </c>
      <c r="E646" s="248" t="s">
        <v>31</v>
      </c>
      <c r="F646" s="249" t="s">
        <v>148</v>
      </c>
      <c r="G646" s="247"/>
      <c r="H646" s="250">
        <v>2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6" t="s">
        <v>145</v>
      </c>
      <c r="AU646" s="256" t="s">
        <v>20</v>
      </c>
      <c r="AV646" s="15" t="s">
        <v>141</v>
      </c>
      <c r="AW646" s="15" t="s">
        <v>39</v>
      </c>
      <c r="AX646" s="15" t="s">
        <v>88</v>
      </c>
      <c r="AY646" s="256" t="s">
        <v>134</v>
      </c>
    </row>
    <row r="647" s="2" customFormat="1" ht="16.5" customHeight="1">
      <c r="A647" s="41"/>
      <c r="B647" s="42"/>
      <c r="C647" s="207" t="s">
        <v>879</v>
      </c>
      <c r="D647" s="207" t="s">
        <v>136</v>
      </c>
      <c r="E647" s="208" t="s">
        <v>880</v>
      </c>
      <c r="F647" s="209" t="s">
        <v>881</v>
      </c>
      <c r="G647" s="210" t="s">
        <v>157</v>
      </c>
      <c r="H647" s="211">
        <v>1</v>
      </c>
      <c r="I647" s="212"/>
      <c r="J647" s="211">
        <f>ROUND(I647*H647,2)</f>
        <v>0</v>
      </c>
      <c r="K647" s="209" t="s">
        <v>31</v>
      </c>
      <c r="L647" s="47"/>
      <c r="M647" s="213" t="s">
        <v>31</v>
      </c>
      <c r="N647" s="214" t="s">
        <v>51</v>
      </c>
      <c r="O647" s="87"/>
      <c r="P647" s="215">
        <f>O647*H647</f>
        <v>0</v>
      </c>
      <c r="Q647" s="215">
        <v>0.081119999999999998</v>
      </c>
      <c r="R647" s="215">
        <f>Q647*H647</f>
        <v>0.081119999999999998</v>
      </c>
      <c r="S647" s="215">
        <v>0</v>
      </c>
      <c r="T647" s="21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7" t="s">
        <v>141</v>
      </c>
      <c r="AT647" s="217" t="s">
        <v>136</v>
      </c>
      <c r="AU647" s="217" t="s">
        <v>20</v>
      </c>
      <c r="AY647" s="19" t="s">
        <v>134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9" t="s">
        <v>88</v>
      </c>
      <c r="BK647" s="218">
        <f>ROUND(I647*H647,2)</f>
        <v>0</v>
      </c>
      <c r="BL647" s="19" t="s">
        <v>141</v>
      </c>
      <c r="BM647" s="217" t="s">
        <v>882</v>
      </c>
    </row>
    <row r="648" s="13" customFormat="1">
      <c r="A648" s="13"/>
      <c r="B648" s="224"/>
      <c r="C648" s="225"/>
      <c r="D648" s="226" t="s">
        <v>145</v>
      </c>
      <c r="E648" s="227" t="s">
        <v>31</v>
      </c>
      <c r="F648" s="228" t="s">
        <v>88</v>
      </c>
      <c r="G648" s="225"/>
      <c r="H648" s="229">
        <v>1</v>
      </c>
      <c r="I648" s="230"/>
      <c r="J648" s="225"/>
      <c r="K648" s="225"/>
      <c r="L648" s="231"/>
      <c r="M648" s="232"/>
      <c r="N648" s="233"/>
      <c r="O648" s="233"/>
      <c r="P648" s="233"/>
      <c r="Q648" s="233"/>
      <c r="R648" s="233"/>
      <c r="S648" s="233"/>
      <c r="T648" s="23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5" t="s">
        <v>145</v>
      </c>
      <c r="AU648" s="235" t="s">
        <v>20</v>
      </c>
      <c r="AV648" s="13" t="s">
        <v>20</v>
      </c>
      <c r="AW648" s="13" t="s">
        <v>39</v>
      </c>
      <c r="AX648" s="13" t="s">
        <v>80</v>
      </c>
      <c r="AY648" s="235" t="s">
        <v>134</v>
      </c>
    </row>
    <row r="649" s="14" customFormat="1">
      <c r="A649" s="14"/>
      <c r="B649" s="236"/>
      <c r="C649" s="237"/>
      <c r="D649" s="226" t="s">
        <v>145</v>
      </c>
      <c r="E649" s="238" t="s">
        <v>31</v>
      </c>
      <c r="F649" s="239" t="s">
        <v>147</v>
      </c>
      <c r="G649" s="237"/>
      <c r="H649" s="238" t="s">
        <v>31</v>
      </c>
      <c r="I649" s="240"/>
      <c r="J649" s="237"/>
      <c r="K649" s="237"/>
      <c r="L649" s="241"/>
      <c r="M649" s="242"/>
      <c r="N649" s="243"/>
      <c r="O649" s="243"/>
      <c r="P649" s="243"/>
      <c r="Q649" s="243"/>
      <c r="R649" s="243"/>
      <c r="S649" s="243"/>
      <c r="T649" s="24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5" t="s">
        <v>145</v>
      </c>
      <c r="AU649" s="245" t="s">
        <v>20</v>
      </c>
      <c r="AV649" s="14" t="s">
        <v>88</v>
      </c>
      <c r="AW649" s="14" t="s">
        <v>39</v>
      </c>
      <c r="AX649" s="14" t="s">
        <v>80</v>
      </c>
      <c r="AY649" s="245" t="s">
        <v>134</v>
      </c>
    </row>
    <row r="650" s="15" customFormat="1">
      <c r="A650" s="15"/>
      <c r="B650" s="246"/>
      <c r="C650" s="247"/>
      <c r="D650" s="226" t="s">
        <v>145</v>
      </c>
      <c r="E650" s="248" t="s">
        <v>31</v>
      </c>
      <c r="F650" s="249" t="s">
        <v>148</v>
      </c>
      <c r="G650" s="247"/>
      <c r="H650" s="250">
        <v>1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6" t="s">
        <v>145</v>
      </c>
      <c r="AU650" s="256" t="s">
        <v>20</v>
      </c>
      <c r="AV650" s="15" t="s">
        <v>141</v>
      </c>
      <c r="AW650" s="15" t="s">
        <v>39</v>
      </c>
      <c r="AX650" s="15" t="s">
        <v>88</v>
      </c>
      <c r="AY650" s="256" t="s">
        <v>134</v>
      </c>
    </row>
    <row r="651" s="2" customFormat="1" ht="24.15" customHeight="1">
      <c r="A651" s="41"/>
      <c r="B651" s="42"/>
      <c r="C651" s="207" t="s">
        <v>341</v>
      </c>
      <c r="D651" s="207" t="s">
        <v>136</v>
      </c>
      <c r="E651" s="208" t="s">
        <v>883</v>
      </c>
      <c r="F651" s="209" t="s">
        <v>884</v>
      </c>
      <c r="G651" s="210" t="s">
        <v>157</v>
      </c>
      <c r="H651" s="211">
        <v>2</v>
      </c>
      <c r="I651" s="212"/>
      <c r="J651" s="211">
        <f>ROUND(I651*H651,2)</f>
        <v>0</v>
      </c>
      <c r="K651" s="209" t="s">
        <v>140</v>
      </c>
      <c r="L651" s="47"/>
      <c r="M651" s="213" t="s">
        <v>31</v>
      </c>
      <c r="N651" s="214" t="s">
        <v>51</v>
      </c>
      <c r="O651" s="87"/>
      <c r="P651" s="215">
        <f>O651*H651</f>
        <v>0</v>
      </c>
      <c r="Q651" s="215">
        <v>0.11241</v>
      </c>
      <c r="R651" s="215">
        <f>Q651*H651</f>
        <v>0.22481999999999999</v>
      </c>
      <c r="S651" s="215">
        <v>0</v>
      </c>
      <c r="T651" s="216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7" t="s">
        <v>141</v>
      </c>
      <c r="AT651" s="217" t="s">
        <v>136</v>
      </c>
      <c r="AU651" s="217" t="s">
        <v>20</v>
      </c>
      <c r="AY651" s="19" t="s">
        <v>134</v>
      </c>
      <c r="BE651" s="218">
        <f>IF(N651="základní",J651,0)</f>
        <v>0</v>
      </c>
      <c r="BF651" s="218">
        <f>IF(N651="snížená",J651,0)</f>
        <v>0</v>
      </c>
      <c r="BG651" s="218">
        <f>IF(N651="zákl. přenesená",J651,0)</f>
        <v>0</v>
      </c>
      <c r="BH651" s="218">
        <f>IF(N651="sníž. přenesená",J651,0)</f>
        <v>0</v>
      </c>
      <c r="BI651" s="218">
        <f>IF(N651="nulová",J651,0)</f>
        <v>0</v>
      </c>
      <c r="BJ651" s="19" t="s">
        <v>88</v>
      </c>
      <c r="BK651" s="218">
        <f>ROUND(I651*H651,2)</f>
        <v>0</v>
      </c>
      <c r="BL651" s="19" t="s">
        <v>141</v>
      </c>
      <c r="BM651" s="217" t="s">
        <v>885</v>
      </c>
    </row>
    <row r="652" s="2" customFormat="1">
      <c r="A652" s="41"/>
      <c r="B652" s="42"/>
      <c r="C652" s="43"/>
      <c r="D652" s="219" t="s">
        <v>143</v>
      </c>
      <c r="E652" s="43"/>
      <c r="F652" s="220" t="s">
        <v>886</v>
      </c>
      <c r="G652" s="43"/>
      <c r="H652" s="43"/>
      <c r="I652" s="221"/>
      <c r="J652" s="43"/>
      <c r="K652" s="43"/>
      <c r="L652" s="47"/>
      <c r="M652" s="222"/>
      <c r="N652" s="223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19" t="s">
        <v>143</v>
      </c>
      <c r="AU652" s="19" t="s">
        <v>20</v>
      </c>
    </row>
    <row r="653" s="13" customFormat="1">
      <c r="A653" s="13"/>
      <c r="B653" s="224"/>
      <c r="C653" s="225"/>
      <c r="D653" s="226" t="s">
        <v>145</v>
      </c>
      <c r="E653" s="227" t="s">
        <v>31</v>
      </c>
      <c r="F653" s="228" t="s">
        <v>20</v>
      </c>
      <c r="G653" s="225"/>
      <c r="H653" s="229">
        <v>2</v>
      </c>
      <c r="I653" s="230"/>
      <c r="J653" s="225"/>
      <c r="K653" s="225"/>
      <c r="L653" s="231"/>
      <c r="M653" s="232"/>
      <c r="N653" s="233"/>
      <c r="O653" s="233"/>
      <c r="P653" s="233"/>
      <c r="Q653" s="233"/>
      <c r="R653" s="233"/>
      <c r="S653" s="233"/>
      <c r="T653" s="23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5" t="s">
        <v>145</v>
      </c>
      <c r="AU653" s="235" t="s">
        <v>20</v>
      </c>
      <c r="AV653" s="13" t="s">
        <v>20</v>
      </c>
      <c r="AW653" s="13" t="s">
        <v>39</v>
      </c>
      <c r="AX653" s="13" t="s">
        <v>80</v>
      </c>
      <c r="AY653" s="235" t="s">
        <v>134</v>
      </c>
    </row>
    <row r="654" s="15" customFormat="1">
      <c r="A654" s="15"/>
      <c r="B654" s="246"/>
      <c r="C654" s="247"/>
      <c r="D654" s="226" t="s">
        <v>145</v>
      </c>
      <c r="E654" s="248" t="s">
        <v>31</v>
      </c>
      <c r="F654" s="249" t="s">
        <v>148</v>
      </c>
      <c r="G654" s="247"/>
      <c r="H654" s="250">
        <v>2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56" t="s">
        <v>145</v>
      </c>
      <c r="AU654" s="256" t="s">
        <v>20</v>
      </c>
      <c r="AV654" s="15" t="s">
        <v>141</v>
      </c>
      <c r="AW654" s="15" t="s">
        <v>39</v>
      </c>
      <c r="AX654" s="15" t="s">
        <v>88</v>
      </c>
      <c r="AY654" s="256" t="s">
        <v>134</v>
      </c>
    </row>
    <row r="655" s="2" customFormat="1" ht="21.75" customHeight="1">
      <c r="A655" s="41"/>
      <c r="B655" s="42"/>
      <c r="C655" s="257" t="s">
        <v>887</v>
      </c>
      <c r="D655" s="257" t="s">
        <v>380</v>
      </c>
      <c r="E655" s="258" t="s">
        <v>888</v>
      </c>
      <c r="F655" s="259" t="s">
        <v>889</v>
      </c>
      <c r="G655" s="260" t="s">
        <v>157</v>
      </c>
      <c r="H655" s="261">
        <v>2</v>
      </c>
      <c r="I655" s="262"/>
      <c r="J655" s="261">
        <f>ROUND(I655*H655,2)</f>
        <v>0</v>
      </c>
      <c r="K655" s="259" t="s">
        <v>140</v>
      </c>
      <c r="L655" s="263"/>
      <c r="M655" s="264" t="s">
        <v>31</v>
      </c>
      <c r="N655" s="265" t="s">
        <v>51</v>
      </c>
      <c r="O655" s="87"/>
      <c r="P655" s="215">
        <f>O655*H655</f>
        <v>0</v>
      </c>
      <c r="Q655" s="215">
        <v>0.0025000000000000001</v>
      </c>
      <c r="R655" s="215">
        <f>Q655*H655</f>
        <v>0.0050000000000000001</v>
      </c>
      <c r="S655" s="215">
        <v>0</v>
      </c>
      <c r="T655" s="21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7" t="s">
        <v>217</v>
      </c>
      <c r="AT655" s="217" t="s">
        <v>380</v>
      </c>
      <c r="AU655" s="217" t="s">
        <v>20</v>
      </c>
      <c r="AY655" s="19" t="s">
        <v>134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88</v>
      </c>
      <c r="BK655" s="218">
        <f>ROUND(I655*H655,2)</f>
        <v>0</v>
      </c>
      <c r="BL655" s="19" t="s">
        <v>141</v>
      </c>
      <c r="BM655" s="217" t="s">
        <v>890</v>
      </c>
    </row>
    <row r="656" s="2" customFormat="1" ht="16.5" customHeight="1">
      <c r="A656" s="41"/>
      <c r="B656" s="42"/>
      <c r="C656" s="257" t="s">
        <v>891</v>
      </c>
      <c r="D656" s="257" t="s">
        <v>380</v>
      </c>
      <c r="E656" s="258" t="s">
        <v>892</v>
      </c>
      <c r="F656" s="259" t="s">
        <v>893</v>
      </c>
      <c r="G656" s="260" t="s">
        <v>157</v>
      </c>
      <c r="H656" s="261">
        <v>2</v>
      </c>
      <c r="I656" s="262"/>
      <c r="J656" s="261">
        <f>ROUND(I656*H656,2)</f>
        <v>0</v>
      </c>
      <c r="K656" s="259" t="s">
        <v>140</v>
      </c>
      <c r="L656" s="263"/>
      <c r="M656" s="264" t="s">
        <v>31</v>
      </c>
      <c r="N656" s="265" t="s">
        <v>51</v>
      </c>
      <c r="O656" s="87"/>
      <c r="P656" s="215">
        <f>O656*H656</f>
        <v>0</v>
      </c>
      <c r="Q656" s="215">
        <v>0.0030000000000000001</v>
      </c>
      <c r="R656" s="215">
        <f>Q656*H656</f>
        <v>0.0060000000000000001</v>
      </c>
      <c r="S656" s="215">
        <v>0</v>
      </c>
      <c r="T656" s="216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17" t="s">
        <v>217</v>
      </c>
      <c r="AT656" s="217" t="s">
        <v>380</v>
      </c>
      <c r="AU656" s="217" t="s">
        <v>20</v>
      </c>
      <c r="AY656" s="19" t="s">
        <v>134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9" t="s">
        <v>88</v>
      </c>
      <c r="BK656" s="218">
        <f>ROUND(I656*H656,2)</f>
        <v>0</v>
      </c>
      <c r="BL656" s="19" t="s">
        <v>141</v>
      </c>
      <c r="BM656" s="217" t="s">
        <v>894</v>
      </c>
    </row>
    <row r="657" s="2" customFormat="1" ht="16.5" customHeight="1">
      <c r="A657" s="41"/>
      <c r="B657" s="42"/>
      <c r="C657" s="257" t="s">
        <v>895</v>
      </c>
      <c r="D657" s="257" t="s">
        <v>380</v>
      </c>
      <c r="E657" s="258" t="s">
        <v>896</v>
      </c>
      <c r="F657" s="259" t="s">
        <v>897</v>
      </c>
      <c r="G657" s="260" t="s">
        <v>157</v>
      </c>
      <c r="H657" s="261">
        <v>2</v>
      </c>
      <c r="I657" s="262"/>
      <c r="J657" s="261">
        <f>ROUND(I657*H657,2)</f>
        <v>0</v>
      </c>
      <c r="K657" s="259" t="s">
        <v>140</v>
      </c>
      <c r="L657" s="263"/>
      <c r="M657" s="264" t="s">
        <v>31</v>
      </c>
      <c r="N657" s="265" t="s">
        <v>51</v>
      </c>
      <c r="O657" s="87"/>
      <c r="P657" s="215">
        <f>O657*H657</f>
        <v>0</v>
      </c>
      <c r="Q657" s="215">
        <v>0.00010000000000000001</v>
      </c>
      <c r="R657" s="215">
        <f>Q657*H657</f>
        <v>0.00020000000000000001</v>
      </c>
      <c r="S657" s="215">
        <v>0</v>
      </c>
      <c r="T657" s="21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17" t="s">
        <v>217</v>
      </c>
      <c r="AT657" s="217" t="s">
        <v>380</v>
      </c>
      <c r="AU657" s="217" t="s">
        <v>20</v>
      </c>
      <c r="AY657" s="19" t="s">
        <v>134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88</v>
      </c>
      <c r="BK657" s="218">
        <f>ROUND(I657*H657,2)</f>
        <v>0</v>
      </c>
      <c r="BL657" s="19" t="s">
        <v>141</v>
      </c>
      <c r="BM657" s="217" t="s">
        <v>898</v>
      </c>
    </row>
    <row r="658" s="2" customFormat="1" ht="21.75" customHeight="1">
      <c r="A658" s="41"/>
      <c r="B658" s="42"/>
      <c r="C658" s="257" t="s">
        <v>899</v>
      </c>
      <c r="D658" s="257" t="s">
        <v>380</v>
      </c>
      <c r="E658" s="258" t="s">
        <v>900</v>
      </c>
      <c r="F658" s="259" t="s">
        <v>901</v>
      </c>
      <c r="G658" s="260" t="s">
        <v>157</v>
      </c>
      <c r="H658" s="261">
        <v>2</v>
      </c>
      <c r="I658" s="262"/>
      <c r="J658" s="261">
        <f>ROUND(I658*H658,2)</f>
        <v>0</v>
      </c>
      <c r="K658" s="259" t="s">
        <v>140</v>
      </c>
      <c r="L658" s="263"/>
      <c r="M658" s="264" t="s">
        <v>31</v>
      </c>
      <c r="N658" s="265" t="s">
        <v>51</v>
      </c>
      <c r="O658" s="87"/>
      <c r="P658" s="215">
        <f>O658*H658</f>
        <v>0</v>
      </c>
      <c r="Q658" s="215">
        <v>0.00035</v>
      </c>
      <c r="R658" s="215">
        <f>Q658*H658</f>
        <v>0.00069999999999999999</v>
      </c>
      <c r="S658" s="215">
        <v>0</v>
      </c>
      <c r="T658" s="216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17" t="s">
        <v>217</v>
      </c>
      <c r="AT658" s="217" t="s">
        <v>380</v>
      </c>
      <c r="AU658" s="217" t="s">
        <v>20</v>
      </c>
      <c r="AY658" s="19" t="s">
        <v>134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88</v>
      </c>
      <c r="BK658" s="218">
        <f>ROUND(I658*H658,2)</f>
        <v>0</v>
      </c>
      <c r="BL658" s="19" t="s">
        <v>141</v>
      </c>
      <c r="BM658" s="217" t="s">
        <v>902</v>
      </c>
    </row>
    <row r="659" s="2" customFormat="1" ht="33" customHeight="1">
      <c r="A659" s="41"/>
      <c r="B659" s="42"/>
      <c r="C659" s="207" t="s">
        <v>903</v>
      </c>
      <c r="D659" s="207" t="s">
        <v>136</v>
      </c>
      <c r="E659" s="208" t="s">
        <v>904</v>
      </c>
      <c r="F659" s="209" t="s">
        <v>905</v>
      </c>
      <c r="G659" s="210" t="s">
        <v>238</v>
      </c>
      <c r="H659" s="211">
        <v>134</v>
      </c>
      <c r="I659" s="212"/>
      <c r="J659" s="211">
        <f>ROUND(I659*H659,2)</f>
        <v>0</v>
      </c>
      <c r="K659" s="209" t="s">
        <v>140</v>
      </c>
      <c r="L659" s="47"/>
      <c r="M659" s="213" t="s">
        <v>31</v>
      </c>
      <c r="N659" s="214" t="s">
        <v>51</v>
      </c>
      <c r="O659" s="87"/>
      <c r="P659" s="215">
        <f>O659*H659</f>
        <v>0</v>
      </c>
      <c r="Q659" s="215">
        <v>0.00033</v>
      </c>
      <c r="R659" s="215">
        <f>Q659*H659</f>
        <v>0.044220000000000002</v>
      </c>
      <c r="S659" s="215">
        <v>0</v>
      </c>
      <c r="T659" s="216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7" t="s">
        <v>141</v>
      </c>
      <c r="AT659" s="217" t="s">
        <v>136</v>
      </c>
      <c r="AU659" s="217" t="s">
        <v>20</v>
      </c>
      <c r="AY659" s="19" t="s">
        <v>134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88</v>
      </c>
      <c r="BK659" s="218">
        <f>ROUND(I659*H659,2)</f>
        <v>0</v>
      </c>
      <c r="BL659" s="19" t="s">
        <v>141</v>
      </c>
      <c r="BM659" s="217" t="s">
        <v>906</v>
      </c>
    </row>
    <row r="660" s="2" customFormat="1">
      <c r="A660" s="41"/>
      <c r="B660" s="42"/>
      <c r="C660" s="43"/>
      <c r="D660" s="219" t="s">
        <v>143</v>
      </c>
      <c r="E660" s="43"/>
      <c r="F660" s="220" t="s">
        <v>907</v>
      </c>
      <c r="G660" s="43"/>
      <c r="H660" s="43"/>
      <c r="I660" s="221"/>
      <c r="J660" s="43"/>
      <c r="K660" s="43"/>
      <c r="L660" s="47"/>
      <c r="M660" s="222"/>
      <c r="N660" s="223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19" t="s">
        <v>143</v>
      </c>
      <c r="AU660" s="19" t="s">
        <v>20</v>
      </c>
    </row>
    <row r="661" s="13" customFormat="1">
      <c r="A661" s="13"/>
      <c r="B661" s="224"/>
      <c r="C661" s="225"/>
      <c r="D661" s="226" t="s">
        <v>145</v>
      </c>
      <c r="E661" s="227" t="s">
        <v>31</v>
      </c>
      <c r="F661" s="228" t="s">
        <v>908</v>
      </c>
      <c r="G661" s="225"/>
      <c r="H661" s="229">
        <v>134</v>
      </c>
      <c r="I661" s="230"/>
      <c r="J661" s="225"/>
      <c r="K661" s="225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145</v>
      </c>
      <c r="AU661" s="235" t="s">
        <v>20</v>
      </c>
      <c r="AV661" s="13" t="s">
        <v>20</v>
      </c>
      <c r="AW661" s="13" t="s">
        <v>39</v>
      </c>
      <c r="AX661" s="13" t="s">
        <v>80</v>
      </c>
      <c r="AY661" s="235" t="s">
        <v>134</v>
      </c>
    </row>
    <row r="662" s="14" customFormat="1">
      <c r="A662" s="14"/>
      <c r="B662" s="236"/>
      <c r="C662" s="237"/>
      <c r="D662" s="226" t="s">
        <v>145</v>
      </c>
      <c r="E662" s="238" t="s">
        <v>31</v>
      </c>
      <c r="F662" s="239" t="s">
        <v>909</v>
      </c>
      <c r="G662" s="237"/>
      <c r="H662" s="238" t="s">
        <v>31</v>
      </c>
      <c r="I662" s="240"/>
      <c r="J662" s="237"/>
      <c r="K662" s="237"/>
      <c r="L662" s="241"/>
      <c r="M662" s="242"/>
      <c r="N662" s="243"/>
      <c r="O662" s="243"/>
      <c r="P662" s="243"/>
      <c r="Q662" s="243"/>
      <c r="R662" s="243"/>
      <c r="S662" s="243"/>
      <c r="T662" s="24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5" t="s">
        <v>145</v>
      </c>
      <c r="AU662" s="245" t="s">
        <v>20</v>
      </c>
      <c r="AV662" s="14" t="s">
        <v>88</v>
      </c>
      <c r="AW662" s="14" t="s">
        <v>39</v>
      </c>
      <c r="AX662" s="14" t="s">
        <v>80</v>
      </c>
      <c r="AY662" s="245" t="s">
        <v>134</v>
      </c>
    </row>
    <row r="663" s="15" customFormat="1">
      <c r="A663" s="15"/>
      <c r="B663" s="246"/>
      <c r="C663" s="247"/>
      <c r="D663" s="226" t="s">
        <v>145</v>
      </c>
      <c r="E663" s="248" t="s">
        <v>31</v>
      </c>
      <c r="F663" s="249" t="s">
        <v>148</v>
      </c>
      <c r="G663" s="247"/>
      <c r="H663" s="250">
        <v>134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56" t="s">
        <v>145</v>
      </c>
      <c r="AU663" s="256" t="s">
        <v>20</v>
      </c>
      <c r="AV663" s="15" t="s">
        <v>141</v>
      </c>
      <c r="AW663" s="15" t="s">
        <v>39</v>
      </c>
      <c r="AX663" s="15" t="s">
        <v>88</v>
      </c>
      <c r="AY663" s="256" t="s">
        <v>134</v>
      </c>
    </row>
    <row r="664" s="2" customFormat="1" ht="33" customHeight="1">
      <c r="A664" s="41"/>
      <c r="B664" s="42"/>
      <c r="C664" s="207" t="s">
        <v>910</v>
      </c>
      <c r="D664" s="207" t="s">
        <v>136</v>
      </c>
      <c r="E664" s="208" t="s">
        <v>904</v>
      </c>
      <c r="F664" s="209" t="s">
        <v>905</v>
      </c>
      <c r="G664" s="210" t="s">
        <v>238</v>
      </c>
      <c r="H664" s="211">
        <v>67</v>
      </c>
      <c r="I664" s="212"/>
      <c r="J664" s="211">
        <f>ROUND(I664*H664,2)</f>
        <v>0</v>
      </c>
      <c r="K664" s="209" t="s">
        <v>140</v>
      </c>
      <c r="L664" s="47"/>
      <c r="M664" s="213" t="s">
        <v>31</v>
      </c>
      <c r="N664" s="214" t="s">
        <v>51</v>
      </c>
      <c r="O664" s="87"/>
      <c r="P664" s="215">
        <f>O664*H664</f>
        <v>0</v>
      </c>
      <c r="Q664" s="215">
        <v>0.00033</v>
      </c>
      <c r="R664" s="215">
        <f>Q664*H664</f>
        <v>0.022110000000000001</v>
      </c>
      <c r="S664" s="215">
        <v>0</v>
      </c>
      <c r="T664" s="216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17" t="s">
        <v>141</v>
      </c>
      <c r="AT664" s="217" t="s">
        <v>136</v>
      </c>
      <c r="AU664" s="217" t="s">
        <v>20</v>
      </c>
      <c r="AY664" s="19" t="s">
        <v>134</v>
      </c>
      <c r="BE664" s="218">
        <f>IF(N664="základní",J664,0)</f>
        <v>0</v>
      </c>
      <c r="BF664" s="218">
        <f>IF(N664="snížená",J664,0)</f>
        <v>0</v>
      </c>
      <c r="BG664" s="218">
        <f>IF(N664="zákl. přenesená",J664,0)</f>
        <v>0</v>
      </c>
      <c r="BH664" s="218">
        <f>IF(N664="sníž. přenesená",J664,0)</f>
        <v>0</v>
      </c>
      <c r="BI664" s="218">
        <f>IF(N664="nulová",J664,0)</f>
        <v>0</v>
      </c>
      <c r="BJ664" s="19" t="s">
        <v>88</v>
      </c>
      <c r="BK664" s="218">
        <f>ROUND(I664*H664,2)</f>
        <v>0</v>
      </c>
      <c r="BL664" s="19" t="s">
        <v>141</v>
      </c>
      <c r="BM664" s="217" t="s">
        <v>911</v>
      </c>
    </row>
    <row r="665" s="2" customFormat="1">
      <c r="A665" s="41"/>
      <c r="B665" s="42"/>
      <c r="C665" s="43"/>
      <c r="D665" s="219" t="s">
        <v>143</v>
      </c>
      <c r="E665" s="43"/>
      <c r="F665" s="220" t="s">
        <v>907</v>
      </c>
      <c r="G665" s="43"/>
      <c r="H665" s="43"/>
      <c r="I665" s="221"/>
      <c r="J665" s="43"/>
      <c r="K665" s="43"/>
      <c r="L665" s="47"/>
      <c r="M665" s="222"/>
      <c r="N665" s="223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19" t="s">
        <v>143</v>
      </c>
      <c r="AU665" s="19" t="s">
        <v>20</v>
      </c>
    </row>
    <row r="666" s="13" customFormat="1">
      <c r="A666" s="13"/>
      <c r="B666" s="224"/>
      <c r="C666" s="225"/>
      <c r="D666" s="226" t="s">
        <v>145</v>
      </c>
      <c r="E666" s="227" t="s">
        <v>31</v>
      </c>
      <c r="F666" s="228" t="s">
        <v>563</v>
      </c>
      <c r="G666" s="225"/>
      <c r="H666" s="229">
        <v>67</v>
      </c>
      <c r="I666" s="230"/>
      <c r="J666" s="225"/>
      <c r="K666" s="225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145</v>
      </c>
      <c r="AU666" s="235" t="s">
        <v>20</v>
      </c>
      <c r="AV666" s="13" t="s">
        <v>20</v>
      </c>
      <c r="AW666" s="13" t="s">
        <v>39</v>
      </c>
      <c r="AX666" s="13" t="s">
        <v>80</v>
      </c>
      <c r="AY666" s="235" t="s">
        <v>134</v>
      </c>
    </row>
    <row r="667" s="14" customFormat="1">
      <c r="A667" s="14"/>
      <c r="B667" s="236"/>
      <c r="C667" s="237"/>
      <c r="D667" s="226" t="s">
        <v>145</v>
      </c>
      <c r="E667" s="238" t="s">
        <v>31</v>
      </c>
      <c r="F667" s="239" t="s">
        <v>912</v>
      </c>
      <c r="G667" s="237"/>
      <c r="H667" s="238" t="s">
        <v>31</v>
      </c>
      <c r="I667" s="240"/>
      <c r="J667" s="237"/>
      <c r="K667" s="237"/>
      <c r="L667" s="241"/>
      <c r="M667" s="242"/>
      <c r="N667" s="243"/>
      <c r="O667" s="243"/>
      <c r="P667" s="243"/>
      <c r="Q667" s="243"/>
      <c r="R667" s="243"/>
      <c r="S667" s="243"/>
      <c r="T667" s="24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5" t="s">
        <v>145</v>
      </c>
      <c r="AU667" s="245" t="s">
        <v>20</v>
      </c>
      <c r="AV667" s="14" t="s">
        <v>88</v>
      </c>
      <c r="AW667" s="14" t="s">
        <v>39</v>
      </c>
      <c r="AX667" s="14" t="s">
        <v>80</v>
      </c>
      <c r="AY667" s="245" t="s">
        <v>134</v>
      </c>
    </row>
    <row r="668" s="15" customFormat="1">
      <c r="A668" s="15"/>
      <c r="B668" s="246"/>
      <c r="C668" s="247"/>
      <c r="D668" s="226" t="s">
        <v>145</v>
      </c>
      <c r="E668" s="248" t="s">
        <v>31</v>
      </c>
      <c r="F668" s="249" t="s">
        <v>148</v>
      </c>
      <c r="G668" s="247"/>
      <c r="H668" s="250">
        <v>67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6" t="s">
        <v>145</v>
      </c>
      <c r="AU668" s="256" t="s">
        <v>20</v>
      </c>
      <c r="AV668" s="15" t="s">
        <v>141</v>
      </c>
      <c r="AW668" s="15" t="s">
        <v>39</v>
      </c>
      <c r="AX668" s="15" t="s">
        <v>88</v>
      </c>
      <c r="AY668" s="256" t="s">
        <v>134</v>
      </c>
    </row>
    <row r="669" s="2" customFormat="1" ht="37.8" customHeight="1">
      <c r="A669" s="41"/>
      <c r="B669" s="42"/>
      <c r="C669" s="207" t="s">
        <v>913</v>
      </c>
      <c r="D669" s="207" t="s">
        <v>136</v>
      </c>
      <c r="E669" s="208" t="s">
        <v>914</v>
      </c>
      <c r="F669" s="209" t="s">
        <v>915</v>
      </c>
      <c r="G669" s="210" t="s">
        <v>238</v>
      </c>
      <c r="H669" s="211">
        <v>201</v>
      </c>
      <c r="I669" s="212"/>
      <c r="J669" s="211">
        <f>ROUND(I669*H669,2)</f>
        <v>0</v>
      </c>
      <c r="K669" s="209" t="s">
        <v>140</v>
      </c>
      <c r="L669" s="47"/>
      <c r="M669" s="213" t="s">
        <v>31</v>
      </c>
      <c r="N669" s="214" t="s">
        <v>51</v>
      </c>
      <c r="O669" s="87"/>
      <c r="P669" s="215">
        <f>O669*H669</f>
        <v>0</v>
      </c>
      <c r="Q669" s="215">
        <v>0</v>
      </c>
      <c r="R669" s="215">
        <f>Q669*H669</f>
        <v>0</v>
      </c>
      <c r="S669" s="215">
        <v>0</v>
      </c>
      <c r="T669" s="21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7" t="s">
        <v>141</v>
      </c>
      <c r="AT669" s="217" t="s">
        <v>136</v>
      </c>
      <c r="AU669" s="217" t="s">
        <v>20</v>
      </c>
      <c r="AY669" s="19" t="s">
        <v>134</v>
      </c>
      <c r="BE669" s="218">
        <f>IF(N669="základní",J669,0)</f>
        <v>0</v>
      </c>
      <c r="BF669" s="218">
        <f>IF(N669="snížená",J669,0)</f>
        <v>0</v>
      </c>
      <c r="BG669" s="218">
        <f>IF(N669="zákl. přenesená",J669,0)</f>
        <v>0</v>
      </c>
      <c r="BH669" s="218">
        <f>IF(N669="sníž. přenesená",J669,0)</f>
        <v>0</v>
      </c>
      <c r="BI669" s="218">
        <f>IF(N669="nulová",J669,0)</f>
        <v>0</v>
      </c>
      <c r="BJ669" s="19" t="s">
        <v>88</v>
      </c>
      <c r="BK669" s="218">
        <f>ROUND(I669*H669,2)</f>
        <v>0</v>
      </c>
      <c r="BL669" s="19" t="s">
        <v>141</v>
      </c>
      <c r="BM669" s="217" t="s">
        <v>916</v>
      </c>
    </row>
    <row r="670" s="2" customFormat="1">
      <c r="A670" s="41"/>
      <c r="B670" s="42"/>
      <c r="C670" s="43"/>
      <c r="D670" s="219" t="s">
        <v>143</v>
      </c>
      <c r="E670" s="43"/>
      <c r="F670" s="220" t="s">
        <v>917</v>
      </c>
      <c r="G670" s="43"/>
      <c r="H670" s="43"/>
      <c r="I670" s="221"/>
      <c r="J670" s="43"/>
      <c r="K670" s="43"/>
      <c r="L670" s="47"/>
      <c r="M670" s="222"/>
      <c r="N670" s="223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19" t="s">
        <v>143</v>
      </c>
      <c r="AU670" s="19" t="s">
        <v>20</v>
      </c>
    </row>
    <row r="671" s="13" customFormat="1">
      <c r="A671" s="13"/>
      <c r="B671" s="224"/>
      <c r="C671" s="225"/>
      <c r="D671" s="226" t="s">
        <v>145</v>
      </c>
      <c r="E671" s="227" t="s">
        <v>31</v>
      </c>
      <c r="F671" s="228" t="s">
        <v>918</v>
      </c>
      <c r="G671" s="225"/>
      <c r="H671" s="229">
        <v>201</v>
      </c>
      <c r="I671" s="230"/>
      <c r="J671" s="225"/>
      <c r="K671" s="225"/>
      <c r="L671" s="231"/>
      <c r="M671" s="232"/>
      <c r="N671" s="233"/>
      <c r="O671" s="233"/>
      <c r="P671" s="233"/>
      <c r="Q671" s="233"/>
      <c r="R671" s="233"/>
      <c r="S671" s="233"/>
      <c r="T671" s="23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5" t="s">
        <v>145</v>
      </c>
      <c r="AU671" s="235" t="s">
        <v>20</v>
      </c>
      <c r="AV671" s="13" t="s">
        <v>20</v>
      </c>
      <c r="AW671" s="13" t="s">
        <v>39</v>
      </c>
      <c r="AX671" s="13" t="s">
        <v>80</v>
      </c>
      <c r="AY671" s="235" t="s">
        <v>134</v>
      </c>
    </row>
    <row r="672" s="15" customFormat="1">
      <c r="A672" s="15"/>
      <c r="B672" s="246"/>
      <c r="C672" s="247"/>
      <c r="D672" s="226" t="s">
        <v>145</v>
      </c>
      <c r="E672" s="248" t="s">
        <v>31</v>
      </c>
      <c r="F672" s="249" t="s">
        <v>148</v>
      </c>
      <c r="G672" s="247"/>
      <c r="H672" s="250">
        <v>201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56" t="s">
        <v>145</v>
      </c>
      <c r="AU672" s="256" t="s">
        <v>20</v>
      </c>
      <c r="AV672" s="15" t="s">
        <v>141</v>
      </c>
      <c r="AW672" s="15" t="s">
        <v>39</v>
      </c>
      <c r="AX672" s="15" t="s">
        <v>88</v>
      </c>
      <c r="AY672" s="256" t="s">
        <v>134</v>
      </c>
    </row>
    <row r="673" s="2" customFormat="1" ht="49.05" customHeight="1">
      <c r="A673" s="41"/>
      <c r="B673" s="42"/>
      <c r="C673" s="207" t="s">
        <v>919</v>
      </c>
      <c r="D673" s="207" t="s">
        <v>136</v>
      </c>
      <c r="E673" s="208" t="s">
        <v>920</v>
      </c>
      <c r="F673" s="209" t="s">
        <v>921</v>
      </c>
      <c r="G673" s="210" t="s">
        <v>238</v>
      </c>
      <c r="H673" s="211">
        <v>70</v>
      </c>
      <c r="I673" s="212"/>
      <c r="J673" s="211">
        <f>ROUND(I673*H673,2)</f>
        <v>0</v>
      </c>
      <c r="K673" s="209" t="s">
        <v>140</v>
      </c>
      <c r="L673" s="47"/>
      <c r="M673" s="213" t="s">
        <v>31</v>
      </c>
      <c r="N673" s="214" t="s">
        <v>51</v>
      </c>
      <c r="O673" s="87"/>
      <c r="P673" s="215">
        <f>O673*H673</f>
        <v>0</v>
      </c>
      <c r="Q673" s="215">
        <v>0.16849</v>
      </c>
      <c r="R673" s="215">
        <f>Q673*H673</f>
        <v>11.7943</v>
      </c>
      <c r="S673" s="215">
        <v>0</v>
      </c>
      <c r="T673" s="216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7" t="s">
        <v>141</v>
      </c>
      <c r="AT673" s="217" t="s">
        <v>136</v>
      </c>
      <c r="AU673" s="217" t="s">
        <v>20</v>
      </c>
      <c r="AY673" s="19" t="s">
        <v>134</v>
      </c>
      <c r="BE673" s="218">
        <f>IF(N673="základní",J673,0)</f>
        <v>0</v>
      </c>
      <c r="BF673" s="218">
        <f>IF(N673="snížená",J673,0)</f>
        <v>0</v>
      </c>
      <c r="BG673" s="218">
        <f>IF(N673="zákl. přenesená",J673,0)</f>
        <v>0</v>
      </c>
      <c r="BH673" s="218">
        <f>IF(N673="sníž. přenesená",J673,0)</f>
        <v>0</v>
      </c>
      <c r="BI673" s="218">
        <f>IF(N673="nulová",J673,0)</f>
        <v>0</v>
      </c>
      <c r="BJ673" s="19" t="s">
        <v>88</v>
      </c>
      <c r="BK673" s="218">
        <f>ROUND(I673*H673,2)</f>
        <v>0</v>
      </c>
      <c r="BL673" s="19" t="s">
        <v>141</v>
      </c>
      <c r="BM673" s="217" t="s">
        <v>922</v>
      </c>
    </row>
    <row r="674" s="2" customFormat="1">
      <c r="A674" s="41"/>
      <c r="B674" s="42"/>
      <c r="C674" s="43"/>
      <c r="D674" s="219" t="s">
        <v>143</v>
      </c>
      <c r="E674" s="43"/>
      <c r="F674" s="220" t="s">
        <v>923</v>
      </c>
      <c r="G674" s="43"/>
      <c r="H674" s="43"/>
      <c r="I674" s="221"/>
      <c r="J674" s="43"/>
      <c r="K674" s="43"/>
      <c r="L674" s="47"/>
      <c r="M674" s="222"/>
      <c r="N674" s="223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19" t="s">
        <v>143</v>
      </c>
      <c r="AU674" s="19" t="s">
        <v>20</v>
      </c>
    </row>
    <row r="675" s="13" customFormat="1">
      <c r="A675" s="13"/>
      <c r="B675" s="224"/>
      <c r="C675" s="225"/>
      <c r="D675" s="226" t="s">
        <v>145</v>
      </c>
      <c r="E675" s="227" t="s">
        <v>31</v>
      </c>
      <c r="F675" s="228" t="s">
        <v>578</v>
      </c>
      <c r="G675" s="225"/>
      <c r="H675" s="229">
        <v>70</v>
      </c>
      <c r="I675" s="230"/>
      <c r="J675" s="225"/>
      <c r="K675" s="225"/>
      <c r="L675" s="231"/>
      <c r="M675" s="232"/>
      <c r="N675" s="233"/>
      <c r="O675" s="233"/>
      <c r="P675" s="233"/>
      <c r="Q675" s="233"/>
      <c r="R675" s="233"/>
      <c r="S675" s="233"/>
      <c r="T675" s="23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5" t="s">
        <v>145</v>
      </c>
      <c r="AU675" s="235" t="s">
        <v>20</v>
      </c>
      <c r="AV675" s="13" t="s">
        <v>20</v>
      </c>
      <c r="AW675" s="13" t="s">
        <v>39</v>
      </c>
      <c r="AX675" s="13" t="s">
        <v>80</v>
      </c>
      <c r="AY675" s="235" t="s">
        <v>134</v>
      </c>
    </row>
    <row r="676" s="14" customFormat="1">
      <c r="A676" s="14"/>
      <c r="B676" s="236"/>
      <c r="C676" s="237"/>
      <c r="D676" s="226" t="s">
        <v>145</v>
      </c>
      <c r="E676" s="238" t="s">
        <v>31</v>
      </c>
      <c r="F676" s="239" t="s">
        <v>147</v>
      </c>
      <c r="G676" s="237"/>
      <c r="H676" s="238" t="s">
        <v>31</v>
      </c>
      <c r="I676" s="240"/>
      <c r="J676" s="237"/>
      <c r="K676" s="237"/>
      <c r="L676" s="241"/>
      <c r="M676" s="242"/>
      <c r="N676" s="243"/>
      <c r="O676" s="243"/>
      <c r="P676" s="243"/>
      <c r="Q676" s="243"/>
      <c r="R676" s="243"/>
      <c r="S676" s="243"/>
      <c r="T676" s="24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5" t="s">
        <v>145</v>
      </c>
      <c r="AU676" s="245" t="s">
        <v>20</v>
      </c>
      <c r="AV676" s="14" t="s">
        <v>88</v>
      </c>
      <c r="AW676" s="14" t="s">
        <v>39</v>
      </c>
      <c r="AX676" s="14" t="s">
        <v>80</v>
      </c>
      <c r="AY676" s="245" t="s">
        <v>134</v>
      </c>
    </row>
    <row r="677" s="15" customFormat="1">
      <c r="A677" s="15"/>
      <c r="B677" s="246"/>
      <c r="C677" s="247"/>
      <c r="D677" s="226" t="s">
        <v>145</v>
      </c>
      <c r="E677" s="248" t="s">
        <v>31</v>
      </c>
      <c r="F677" s="249" t="s">
        <v>148</v>
      </c>
      <c r="G677" s="247"/>
      <c r="H677" s="250">
        <v>70</v>
      </c>
      <c r="I677" s="251"/>
      <c r="J677" s="247"/>
      <c r="K677" s="247"/>
      <c r="L677" s="252"/>
      <c r="M677" s="253"/>
      <c r="N677" s="254"/>
      <c r="O677" s="254"/>
      <c r="P677" s="254"/>
      <c r="Q677" s="254"/>
      <c r="R677" s="254"/>
      <c r="S677" s="254"/>
      <c r="T677" s="25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56" t="s">
        <v>145</v>
      </c>
      <c r="AU677" s="256" t="s">
        <v>20</v>
      </c>
      <c r="AV677" s="15" t="s">
        <v>141</v>
      </c>
      <c r="AW677" s="15" t="s">
        <v>39</v>
      </c>
      <c r="AX677" s="15" t="s">
        <v>88</v>
      </c>
      <c r="AY677" s="256" t="s">
        <v>134</v>
      </c>
    </row>
    <row r="678" s="2" customFormat="1" ht="24.15" customHeight="1">
      <c r="A678" s="41"/>
      <c r="B678" s="42"/>
      <c r="C678" s="257" t="s">
        <v>924</v>
      </c>
      <c r="D678" s="257" t="s">
        <v>380</v>
      </c>
      <c r="E678" s="258" t="s">
        <v>925</v>
      </c>
      <c r="F678" s="259" t="s">
        <v>926</v>
      </c>
      <c r="G678" s="260" t="s">
        <v>238</v>
      </c>
      <c r="H678" s="261">
        <v>71.400000000000006</v>
      </c>
      <c r="I678" s="262"/>
      <c r="J678" s="261">
        <f>ROUND(I678*H678,2)</f>
        <v>0</v>
      </c>
      <c r="K678" s="259" t="s">
        <v>140</v>
      </c>
      <c r="L678" s="263"/>
      <c r="M678" s="264" t="s">
        <v>31</v>
      </c>
      <c r="N678" s="265" t="s">
        <v>51</v>
      </c>
      <c r="O678" s="87"/>
      <c r="P678" s="215">
        <f>O678*H678</f>
        <v>0</v>
      </c>
      <c r="Q678" s="215">
        <v>0.125</v>
      </c>
      <c r="R678" s="215">
        <f>Q678*H678</f>
        <v>8.9250000000000007</v>
      </c>
      <c r="S678" s="215">
        <v>0</v>
      </c>
      <c r="T678" s="21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7" t="s">
        <v>217</v>
      </c>
      <c r="AT678" s="217" t="s">
        <v>380</v>
      </c>
      <c r="AU678" s="217" t="s">
        <v>20</v>
      </c>
      <c r="AY678" s="19" t="s">
        <v>134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9" t="s">
        <v>88</v>
      </c>
      <c r="BK678" s="218">
        <f>ROUND(I678*H678,2)</f>
        <v>0</v>
      </c>
      <c r="BL678" s="19" t="s">
        <v>141</v>
      </c>
      <c r="BM678" s="217" t="s">
        <v>927</v>
      </c>
    </row>
    <row r="679" s="13" customFormat="1">
      <c r="A679" s="13"/>
      <c r="B679" s="224"/>
      <c r="C679" s="225"/>
      <c r="D679" s="226" t="s">
        <v>145</v>
      </c>
      <c r="E679" s="225"/>
      <c r="F679" s="228" t="s">
        <v>928</v>
      </c>
      <c r="G679" s="225"/>
      <c r="H679" s="229">
        <v>71.400000000000006</v>
      </c>
      <c r="I679" s="230"/>
      <c r="J679" s="225"/>
      <c r="K679" s="225"/>
      <c r="L679" s="231"/>
      <c r="M679" s="232"/>
      <c r="N679" s="233"/>
      <c r="O679" s="233"/>
      <c r="P679" s="233"/>
      <c r="Q679" s="233"/>
      <c r="R679" s="233"/>
      <c r="S679" s="233"/>
      <c r="T679" s="23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5" t="s">
        <v>145</v>
      </c>
      <c r="AU679" s="235" t="s">
        <v>20</v>
      </c>
      <c r="AV679" s="13" t="s">
        <v>20</v>
      </c>
      <c r="AW679" s="13" t="s">
        <v>4</v>
      </c>
      <c r="AX679" s="13" t="s">
        <v>88</v>
      </c>
      <c r="AY679" s="235" t="s">
        <v>134</v>
      </c>
    </row>
    <row r="680" s="2" customFormat="1" ht="24.15" customHeight="1">
      <c r="A680" s="41"/>
      <c r="B680" s="42"/>
      <c r="C680" s="207" t="s">
        <v>929</v>
      </c>
      <c r="D680" s="207" t="s">
        <v>136</v>
      </c>
      <c r="E680" s="208" t="s">
        <v>930</v>
      </c>
      <c r="F680" s="209" t="s">
        <v>931</v>
      </c>
      <c r="G680" s="210" t="s">
        <v>238</v>
      </c>
      <c r="H680" s="211">
        <v>34</v>
      </c>
      <c r="I680" s="212"/>
      <c r="J680" s="211">
        <f>ROUND(I680*H680,2)</f>
        <v>0</v>
      </c>
      <c r="K680" s="209" t="s">
        <v>140</v>
      </c>
      <c r="L680" s="47"/>
      <c r="M680" s="213" t="s">
        <v>31</v>
      </c>
      <c r="N680" s="214" t="s">
        <v>51</v>
      </c>
      <c r="O680" s="87"/>
      <c r="P680" s="215">
        <f>O680*H680</f>
        <v>0</v>
      </c>
      <c r="Q680" s="215">
        <v>0.041250000000000002</v>
      </c>
      <c r="R680" s="215">
        <f>Q680*H680</f>
        <v>1.4025000000000001</v>
      </c>
      <c r="S680" s="215">
        <v>0</v>
      </c>
      <c r="T680" s="216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7" t="s">
        <v>141</v>
      </c>
      <c r="AT680" s="217" t="s">
        <v>136</v>
      </c>
      <c r="AU680" s="217" t="s">
        <v>20</v>
      </c>
      <c r="AY680" s="19" t="s">
        <v>134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88</v>
      </c>
      <c r="BK680" s="218">
        <f>ROUND(I680*H680,2)</f>
        <v>0</v>
      </c>
      <c r="BL680" s="19" t="s">
        <v>141</v>
      </c>
      <c r="BM680" s="217" t="s">
        <v>932</v>
      </c>
    </row>
    <row r="681" s="2" customFormat="1">
      <c r="A681" s="41"/>
      <c r="B681" s="42"/>
      <c r="C681" s="43"/>
      <c r="D681" s="219" t="s">
        <v>143</v>
      </c>
      <c r="E681" s="43"/>
      <c r="F681" s="220" t="s">
        <v>933</v>
      </c>
      <c r="G681" s="43"/>
      <c r="H681" s="43"/>
      <c r="I681" s="221"/>
      <c r="J681" s="43"/>
      <c r="K681" s="43"/>
      <c r="L681" s="47"/>
      <c r="M681" s="222"/>
      <c r="N681" s="223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19" t="s">
        <v>143</v>
      </c>
      <c r="AU681" s="19" t="s">
        <v>20</v>
      </c>
    </row>
    <row r="682" s="13" customFormat="1">
      <c r="A682" s="13"/>
      <c r="B682" s="224"/>
      <c r="C682" s="225"/>
      <c r="D682" s="226" t="s">
        <v>145</v>
      </c>
      <c r="E682" s="227" t="s">
        <v>31</v>
      </c>
      <c r="F682" s="228" t="s">
        <v>253</v>
      </c>
      <c r="G682" s="225"/>
      <c r="H682" s="229">
        <v>34</v>
      </c>
      <c r="I682" s="230"/>
      <c r="J682" s="225"/>
      <c r="K682" s="225"/>
      <c r="L682" s="231"/>
      <c r="M682" s="232"/>
      <c r="N682" s="233"/>
      <c r="O682" s="233"/>
      <c r="P682" s="233"/>
      <c r="Q682" s="233"/>
      <c r="R682" s="233"/>
      <c r="S682" s="233"/>
      <c r="T682" s="23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5" t="s">
        <v>145</v>
      </c>
      <c r="AU682" s="235" t="s">
        <v>20</v>
      </c>
      <c r="AV682" s="13" t="s">
        <v>20</v>
      </c>
      <c r="AW682" s="13" t="s">
        <v>39</v>
      </c>
      <c r="AX682" s="13" t="s">
        <v>80</v>
      </c>
      <c r="AY682" s="235" t="s">
        <v>134</v>
      </c>
    </row>
    <row r="683" s="15" customFormat="1">
      <c r="A683" s="15"/>
      <c r="B683" s="246"/>
      <c r="C683" s="247"/>
      <c r="D683" s="226" t="s">
        <v>145</v>
      </c>
      <c r="E683" s="248" t="s">
        <v>31</v>
      </c>
      <c r="F683" s="249" t="s">
        <v>148</v>
      </c>
      <c r="G683" s="247"/>
      <c r="H683" s="250">
        <v>34</v>
      </c>
      <c r="I683" s="251"/>
      <c r="J683" s="247"/>
      <c r="K683" s="247"/>
      <c r="L683" s="252"/>
      <c r="M683" s="253"/>
      <c r="N683" s="254"/>
      <c r="O683" s="254"/>
      <c r="P683" s="254"/>
      <c r="Q683" s="254"/>
      <c r="R683" s="254"/>
      <c r="S683" s="254"/>
      <c r="T683" s="25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6" t="s">
        <v>145</v>
      </c>
      <c r="AU683" s="256" t="s">
        <v>20</v>
      </c>
      <c r="AV683" s="15" t="s">
        <v>141</v>
      </c>
      <c r="AW683" s="15" t="s">
        <v>39</v>
      </c>
      <c r="AX683" s="15" t="s">
        <v>88</v>
      </c>
      <c r="AY683" s="256" t="s">
        <v>134</v>
      </c>
    </row>
    <row r="684" s="2" customFormat="1" ht="24.15" customHeight="1">
      <c r="A684" s="41"/>
      <c r="B684" s="42"/>
      <c r="C684" s="257" t="s">
        <v>934</v>
      </c>
      <c r="D684" s="257" t="s">
        <v>380</v>
      </c>
      <c r="E684" s="258" t="s">
        <v>935</v>
      </c>
      <c r="F684" s="259" t="s">
        <v>936</v>
      </c>
      <c r="G684" s="260" t="s">
        <v>238</v>
      </c>
      <c r="H684" s="261">
        <v>34</v>
      </c>
      <c r="I684" s="262"/>
      <c r="J684" s="261">
        <f>ROUND(I684*H684,2)</f>
        <v>0</v>
      </c>
      <c r="K684" s="259" t="s">
        <v>140</v>
      </c>
      <c r="L684" s="263"/>
      <c r="M684" s="264" t="s">
        <v>31</v>
      </c>
      <c r="N684" s="265" t="s">
        <v>51</v>
      </c>
      <c r="O684" s="87"/>
      <c r="P684" s="215">
        <f>O684*H684</f>
        <v>0</v>
      </c>
      <c r="Q684" s="215">
        <v>0.104</v>
      </c>
      <c r="R684" s="215">
        <f>Q684*H684</f>
        <v>3.536</v>
      </c>
      <c r="S684" s="215">
        <v>0</v>
      </c>
      <c r="T684" s="216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7" t="s">
        <v>217</v>
      </c>
      <c r="AT684" s="217" t="s">
        <v>380</v>
      </c>
      <c r="AU684" s="217" t="s">
        <v>20</v>
      </c>
      <c r="AY684" s="19" t="s">
        <v>134</v>
      </c>
      <c r="BE684" s="218">
        <f>IF(N684="základní",J684,0)</f>
        <v>0</v>
      </c>
      <c r="BF684" s="218">
        <f>IF(N684="snížená",J684,0)</f>
        <v>0</v>
      </c>
      <c r="BG684" s="218">
        <f>IF(N684="zákl. přenesená",J684,0)</f>
        <v>0</v>
      </c>
      <c r="BH684" s="218">
        <f>IF(N684="sníž. přenesená",J684,0)</f>
        <v>0</v>
      </c>
      <c r="BI684" s="218">
        <f>IF(N684="nulová",J684,0)</f>
        <v>0</v>
      </c>
      <c r="BJ684" s="19" t="s">
        <v>88</v>
      </c>
      <c r="BK684" s="218">
        <f>ROUND(I684*H684,2)</f>
        <v>0</v>
      </c>
      <c r="BL684" s="19" t="s">
        <v>141</v>
      </c>
      <c r="BM684" s="217" t="s">
        <v>937</v>
      </c>
    </row>
    <row r="685" s="2" customFormat="1" ht="44.25" customHeight="1">
      <c r="A685" s="41"/>
      <c r="B685" s="42"/>
      <c r="C685" s="207" t="s">
        <v>938</v>
      </c>
      <c r="D685" s="207" t="s">
        <v>136</v>
      </c>
      <c r="E685" s="208" t="s">
        <v>939</v>
      </c>
      <c r="F685" s="209" t="s">
        <v>940</v>
      </c>
      <c r="G685" s="210" t="s">
        <v>238</v>
      </c>
      <c r="H685" s="211">
        <v>31</v>
      </c>
      <c r="I685" s="212"/>
      <c r="J685" s="211">
        <f>ROUND(I685*H685,2)</f>
        <v>0</v>
      </c>
      <c r="K685" s="209" t="s">
        <v>140</v>
      </c>
      <c r="L685" s="47"/>
      <c r="M685" s="213" t="s">
        <v>31</v>
      </c>
      <c r="N685" s="214" t="s">
        <v>51</v>
      </c>
      <c r="O685" s="87"/>
      <c r="P685" s="215">
        <f>O685*H685</f>
        <v>0</v>
      </c>
      <c r="Q685" s="215">
        <v>0.10095</v>
      </c>
      <c r="R685" s="215">
        <f>Q685*H685</f>
        <v>3.1294499999999998</v>
      </c>
      <c r="S685" s="215">
        <v>0</v>
      </c>
      <c r="T685" s="216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7" t="s">
        <v>141</v>
      </c>
      <c r="AT685" s="217" t="s">
        <v>136</v>
      </c>
      <c r="AU685" s="217" t="s">
        <v>20</v>
      </c>
      <c r="AY685" s="19" t="s">
        <v>134</v>
      </c>
      <c r="BE685" s="218">
        <f>IF(N685="základní",J685,0)</f>
        <v>0</v>
      </c>
      <c r="BF685" s="218">
        <f>IF(N685="snížená",J685,0)</f>
        <v>0</v>
      </c>
      <c r="BG685" s="218">
        <f>IF(N685="zákl. přenesená",J685,0)</f>
        <v>0</v>
      </c>
      <c r="BH685" s="218">
        <f>IF(N685="sníž. přenesená",J685,0)</f>
        <v>0</v>
      </c>
      <c r="BI685" s="218">
        <f>IF(N685="nulová",J685,0)</f>
        <v>0</v>
      </c>
      <c r="BJ685" s="19" t="s">
        <v>88</v>
      </c>
      <c r="BK685" s="218">
        <f>ROUND(I685*H685,2)</f>
        <v>0</v>
      </c>
      <c r="BL685" s="19" t="s">
        <v>141</v>
      </c>
      <c r="BM685" s="217" t="s">
        <v>941</v>
      </c>
    </row>
    <row r="686" s="2" customFormat="1">
      <c r="A686" s="41"/>
      <c r="B686" s="42"/>
      <c r="C686" s="43"/>
      <c r="D686" s="219" t="s">
        <v>143</v>
      </c>
      <c r="E686" s="43"/>
      <c r="F686" s="220" t="s">
        <v>942</v>
      </c>
      <c r="G686" s="43"/>
      <c r="H686" s="43"/>
      <c r="I686" s="221"/>
      <c r="J686" s="43"/>
      <c r="K686" s="43"/>
      <c r="L686" s="47"/>
      <c r="M686" s="222"/>
      <c r="N686" s="223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19" t="s">
        <v>143</v>
      </c>
      <c r="AU686" s="19" t="s">
        <v>20</v>
      </c>
    </row>
    <row r="687" s="13" customFormat="1">
      <c r="A687" s="13"/>
      <c r="B687" s="224"/>
      <c r="C687" s="225"/>
      <c r="D687" s="226" t="s">
        <v>145</v>
      </c>
      <c r="E687" s="227" t="s">
        <v>31</v>
      </c>
      <c r="F687" s="228" t="s">
        <v>354</v>
      </c>
      <c r="G687" s="225"/>
      <c r="H687" s="229">
        <v>31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145</v>
      </c>
      <c r="AU687" s="235" t="s">
        <v>20</v>
      </c>
      <c r="AV687" s="13" t="s">
        <v>20</v>
      </c>
      <c r="AW687" s="13" t="s">
        <v>39</v>
      </c>
      <c r="AX687" s="13" t="s">
        <v>80</v>
      </c>
      <c r="AY687" s="235" t="s">
        <v>134</v>
      </c>
    </row>
    <row r="688" s="14" customFormat="1">
      <c r="A688" s="14"/>
      <c r="B688" s="236"/>
      <c r="C688" s="237"/>
      <c r="D688" s="226" t="s">
        <v>145</v>
      </c>
      <c r="E688" s="238" t="s">
        <v>31</v>
      </c>
      <c r="F688" s="239" t="s">
        <v>147</v>
      </c>
      <c r="G688" s="237"/>
      <c r="H688" s="238" t="s">
        <v>31</v>
      </c>
      <c r="I688" s="240"/>
      <c r="J688" s="237"/>
      <c r="K688" s="237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145</v>
      </c>
      <c r="AU688" s="245" t="s">
        <v>20</v>
      </c>
      <c r="AV688" s="14" t="s">
        <v>88</v>
      </c>
      <c r="AW688" s="14" t="s">
        <v>39</v>
      </c>
      <c r="AX688" s="14" t="s">
        <v>80</v>
      </c>
      <c r="AY688" s="245" t="s">
        <v>134</v>
      </c>
    </row>
    <row r="689" s="15" customFormat="1">
      <c r="A689" s="15"/>
      <c r="B689" s="246"/>
      <c r="C689" s="247"/>
      <c r="D689" s="226" t="s">
        <v>145</v>
      </c>
      <c r="E689" s="248" t="s">
        <v>31</v>
      </c>
      <c r="F689" s="249" t="s">
        <v>148</v>
      </c>
      <c r="G689" s="247"/>
      <c r="H689" s="250">
        <v>31</v>
      </c>
      <c r="I689" s="251"/>
      <c r="J689" s="247"/>
      <c r="K689" s="247"/>
      <c r="L689" s="252"/>
      <c r="M689" s="253"/>
      <c r="N689" s="254"/>
      <c r="O689" s="254"/>
      <c r="P689" s="254"/>
      <c r="Q689" s="254"/>
      <c r="R689" s="254"/>
      <c r="S689" s="254"/>
      <c r="T689" s="25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6" t="s">
        <v>145</v>
      </c>
      <c r="AU689" s="256" t="s">
        <v>20</v>
      </c>
      <c r="AV689" s="15" t="s">
        <v>141</v>
      </c>
      <c r="AW689" s="15" t="s">
        <v>39</v>
      </c>
      <c r="AX689" s="15" t="s">
        <v>88</v>
      </c>
      <c r="AY689" s="256" t="s">
        <v>134</v>
      </c>
    </row>
    <row r="690" s="2" customFormat="1" ht="16.5" customHeight="1">
      <c r="A690" s="41"/>
      <c r="B690" s="42"/>
      <c r="C690" s="257" t="s">
        <v>943</v>
      </c>
      <c r="D690" s="257" t="s">
        <v>380</v>
      </c>
      <c r="E690" s="258" t="s">
        <v>944</v>
      </c>
      <c r="F690" s="259" t="s">
        <v>945</v>
      </c>
      <c r="G690" s="260" t="s">
        <v>238</v>
      </c>
      <c r="H690" s="261">
        <v>31.309999999999999</v>
      </c>
      <c r="I690" s="262"/>
      <c r="J690" s="261">
        <f>ROUND(I690*H690,2)</f>
        <v>0</v>
      </c>
      <c r="K690" s="259" t="s">
        <v>140</v>
      </c>
      <c r="L690" s="263"/>
      <c r="M690" s="264" t="s">
        <v>31</v>
      </c>
      <c r="N690" s="265" t="s">
        <v>51</v>
      </c>
      <c r="O690" s="87"/>
      <c r="P690" s="215">
        <f>O690*H690</f>
        <v>0</v>
      </c>
      <c r="Q690" s="215">
        <v>0.021999999999999999</v>
      </c>
      <c r="R690" s="215">
        <f>Q690*H690</f>
        <v>0.68881999999999988</v>
      </c>
      <c r="S690" s="215">
        <v>0</v>
      </c>
      <c r="T690" s="216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7" t="s">
        <v>217</v>
      </c>
      <c r="AT690" s="217" t="s">
        <v>380</v>
      </c>
      <c r="AU690" s="217" t="s">
        <v>20</v>
      </c>
      <c r="AY690" s="19" t="s">
        <v>134</v>
      </c>
      <c r="BE690" s="218">
        <f>IF(N690="základní",J690,0)</f>
        <v>0</v>
      </c>
      <c r="BF690" s="218">
        <f>IF(N690="snížená",J690,0)</f>
        <v>0</v>
      </c>
      <c r="BG690" s="218">
        <f>IF(N690="zákl. přenesená",J690,0)</f>
        <v>0</v>
      </c>
      <c r="BH690" s="218">
        <f>IF(N690="sníž. přenesená",J690,0)</f>
        <v>0</v>
      </c>
      <c r="BI690" s="218">
        <f>IF(N690="nulová",J690,0)</f>
        <v>0</v>
      </c>
      <c r="BJ690" s="19" t="s">
        <v>88</v>
      </c>
      <c r="BK690" s="218">
        <f>ROUND(I690*H690,2)</f>
        <v>0</v>
      </c>
      <c r="BL690" s="19" t="s">
        <v>141</v>
      </c>
      <c r="BM690" s="217" t="s">
        <v>946</v>
      </c>
    </row>
    <row r="691" s="13" customFormat="1">
      <c r="A691" s="13"/>
      <c r="B691" s="224"/>
      <c r="C691" s="225"/>
      <c r="D691" s="226" t="s">
        <v>145</v>
      </c>
      <c r="E691" s="225"/>
      <c r="F691" s="228" t="s">
        <v>947</v>
      </c>
      <c r="G691" s="225"/>
      <c r="H691" s="229">
        <v>31.309999999999999</v>
      </c>
      <c r="I691" s="230"/>
      <c r="J691" s="225"/>
      <c r="K691" s="225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145</v>
      </c>
      <c r="AU691" s="235" t="s">
        <v>20</v>
      </c>
      <c r="AV691" s="13" t="s">
        <v>20</v>
      </c>
      <c r="AW691" s="13" t="s">
        <v>4</v>
      </c>
      <c r="AX691" s="13" t="s">
        <v>88</v>
      </c>
      <c r="AY691" s="235" t="s">
        <v>134</v>
      </c>
    </row>
    <row r="692" s="2" customFormat="1" ht="16.5" customHeight="1">
      <c r="A692" s="41"/>
      <c r="B692" s="42"/>
      <c r="C692" s="207" t="s">
        <v>948</v>
      </c>
      <c r="D692" s="207" t="s">
        <v>136</v>
      </c>
      <c r="E692" s="208" t="s">
        <v>949</v>
      </c>
      <c r="F692" s="209" t="s">
        <v>950</v>
      </c>
      <c r="G692" s="210" t="s">
        <v>238</v>
      </c>
      <c r="H692" s="211">
        <v>8</v>
      </c>
      <c r="I692" s="212"/>
      <c r="J692" s="211">
        <f>ROUND(I692*H692,2)</f>
        <v>0</v>
      </c>
      <c r="K692" s="209" t="s">
        <v>31</v>
      </c>
      <c r="L692" s="47"/>
      <c r="M692" s="213" t="s">
        <v>31</v>
      </c>
      <c r="N692" s="214" t="s">
        <v>51</v>
      </c>
      <c r="O692" s="87"/>
      <c r="P692" s="215">
        <f>O692*H692</f>
        <v>0</v>
      </c>
      <c r="Q692" s="215">
        <v>1.0000000000000001E-05</v>
      </c>
      <c r="R692" s="215">
        <f>Q692*H692</f>
        <v>8.0000000000000007E-05</v>
      </c>
      <c r="S692" s="215">
        <v>0</v>
      </c>
      <c r="T692" s="216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7" t="s">
        <v>141</v>
      </c>
      <c r="AT692" s="217" t="s">
        <v>136</v>
      </c>
      <c r="AU692" s="217" t="s">
        <v>20</v>
      </c>
      <c r="AY692" s="19" t="s">
        <v>134</v>
      </c>
      <c r="BE692" s="218">
        <f>IF(N692="základní",J692,0)</f>
        <v>0</v>
      </c>
      <c r="BF692" s="218">
        <f>IF(N692="snížená",J692,0)</f>
        <v>0</v>
      </c>
      <c r="BG692" s="218">
        <f>IF(N692="zákl. přenesená",J692,0)</f>
        <v>0</v>
      </c>
      <c r="BH692" s="218">
        <f>IF(N692="sníž. přenesená",J692,0)</f>
        <v>0</v>
      </c>
      <c r="BI692" s="218">
        <f>IF(N692="nulová",J692,0)</f>
        <v>0</v>
      </c>
      <c r="BJ692" s="19" t="s">
        <v>88</v>
      </c>
      <c r="BK692" s="218">
        <f>ROUND(I692*H692,2)</f>
        <v>0</v>
      </c>
      <c r="BL692" s="19" t="s">
        <v>141</v>
      </c>
      <c r="BM692" s="217" t="s">
        <v>951</v>
      </c>
    </row>
    <row r="693" s="13" customFormat="1">
      <c r="A693" s="13"/>
      <c r="B693" s="224"/>
      <c r="C693" s="225"/>
      <c r="D693" s="226" t="s">
        <v>145</v>
      </c>
      <c r="E693" s="227" t="s">
        <v>31</v>
      </c>
      <c r="F693" s="228" t="s">
        <v>952</v>
      </c>
      <c r="G693" s="225"/>
      <c r="H693" s="229">
        <v>8</v>
      </c>
      <c r="I693" s="230"/>
      <c r="J693" s="225"/>
      <c r="K693" s="225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145</v>
      </c>
      <c r="AU693" s="235" t="s">
        <v>20</v>
      </c>
      <c r="AV693" s="13" t="s">
        <v>20</v>
      </c>
      <c r="AW693" s="13" t="s">
        <v>39</v>
      </c>
      <c r="AX693" s="13" t="s">
        <v>80</v>
      </c>
      <c r="AY693" s="235" t="s">
        <v>134</v>
      </c>
    </row>
    <row r="694" s="14" customFormat="1">
      <c r="A694" s="14"/>
      <c r="B694" s="236"/>
      <c r="C694" s="237"/>
      <c r="D694" s="226" t="s">
        <v>145</v>
      </c>
      <c r="E694" s="238" t="s">
        <v>31</v>
      </c>
      <c r="F694" s="239" t="s">
        <v>147</v>
      </c>
      <c r="G694" s="237"/>
      <c r="H694" s="238" t="s">
        <v>31</v>
      </c>
      <c r="I694" s="240"/>
      <c r="J694" s="237"/>
      <c r="K694" s="237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145</v>
      </c>
      <c r="AU694" s="245" t="s">
        <v>20</v>
      </c>
      <c r="AV694" s="14" t="s">
        <v>88</v>
      </c>
      <c r="AW694" s="14" t="s">
        <v>39</v>
      </c>
      <c r="AX694" s="14" t="s">
        <v>80</v>
      </c>
      <c r="AY694" s="245" t="s">
        <v>134</v>
      </c>
    </row>
    <row r="695" s="15" customFormat="1">
      <c r="A695" s="15"/>
      <c r="B695" s="246"/>
      <c r="C695" s="247"/>
      <c r="D695" s="226" t="s">
        <v>145</v>
      </c>
      <c r="E695" s="248" t="s">
        <v>31</v>
      </c>
      <c r="F695" s="249" t="s">
        <v>148</v>
      </c>
      <c r="G695" s="247"/>
      <c r="H695" s="250">
        <v>8</v>
      </c>
      <c r="I695" s="251"/>
      <c r="J695" s="247"/>
      <c r="K695" s="247"/>
      <c r="L695" s="252"/>
      <c r="M695" s="253"/>
      <c r="N695" s="254"/>
      <c r="O695" s="254"/>
      <c r="P695" s="254"/>
      <c r="Q695" s="254"/>
      <c r="R695" s="254"/>
      <c r="S695" s="254"/>
      <c r="T695" s="25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6" t="s">
        <v>145</v>
      </c>
      <c r="AU695" s="256" t="s">
        <v>20</v>
      </c>
      <c r="AV695" s="15" t="s">
        <v>141</v>
      </c>
      <c r="AW695" s="15" t="s">
        <v>39</v>
      </c>
      <c r="AX695" s="15" t="s">
        <v>88</v>
      </c>
      <c r="AY695" s="256" t="s">
        <v>134</v>
      </c>
    </row>
    <row r="696" s="2" customFormat="1" ht="55.5" customHeight="1">
      <c r="A696" s="41"/>
      <c r="B696" s="42"/>
      <c r="C696" s="207" t="s">
        <v>953</v>
      </c>
      <c r="D696" s="207" t="s">
        <v>136</v>
      </c>
      <c r="E696" s="208" t="s">
        <v>954</v>
      </c>
      <c r="F696" s="209" t="s">
        <v>955</v>
      </c>
      <c r="G696" s="210" t="s">
        <v>238</v>
      </c>
      <c r="H696" s="211">
        <v>147</v>
      </c>
      <c r="I696" s="212"/>
      <c r="J696" s="211">
        <f>ROUND(I696*H696,2)</f>
        <v>0</v>
      </c>
      <c r="K696" s="209" t="s">
        <v>140</v>
      </c>
      <c r="L696" s="47"/>
      <c r="M696" s="213" t="s">
        <v>31</v>
      </c>
      <c r="N696" s="214" t="s">
        <v>51</v>
      </c>
      <c r="O696" s="87"/>
      <c r="P696" s="215">
        <f>O696*H696</f>
        <v>0</v>
      </c>
      <c r="Q696" s="215">
        <v>0.00034000000000000002</v>
      </c>
      <c r="R696" s="215">
        <f>Q696*H696</f>
        <v>0.049980000000000004</v>
      </c>
      <c r="S696" s="215">
        <v>0</v>
      </c>
      <c r="T696" s="216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7" t="s">
        <v>141</v>
      </c>
      <c r="AT696" s="217" t="s">
        <v>136</v>
      </c>
      <c r="AU696" s="217" t="s">
        <v>20</v>
      </c>
      <c r="AY696" s="19" t="s">
        <v>134</v>
      </c>
      <c r="BE696" s="218">
        <f>IF(N696="základní",J696,0)</f>
        <v>0</v>
      </c>
      <c r="BF696" s="218">
        <f>IF(N696="snížená",J696,0)</f>
        <v>0</v>
      </c>
      <c r="BG696" s="218">
        <f>IF(N696="zákl. přenesená",J696,0)</f>
        <v>0</v>
      </c>
      <c r="BH696" s="218">
        <f>IF(N696="sníž. přenesená",J696,0)</f>
        <v>0</v>
      </c>
      <c r="BI696" s="218">
        <f>IF(N696="nulová",J696,0)</f>
        <v>0</v>
      </c>
      <c r="BJ696" s="19" t="s">
        <v>88</v>
      </c>
      <c r="BK696" s="218">
        <f>ROUND(I696*H696,2)</f>
        <v>0</v>
      </c>
      <c r="BL696" s="19" t="s">
        <v>141</v>
      </c>
      <c r="BM696" s="217" t="s">
        <v>956</v>
      </c>
    </row>
    <row r="697" s="2" customFormat="1">
      <c r="A697" s="41"/>
      <c r="B697" s="42"/>
      <c r="C697" s="43"/>
      <c r="D697" s="219" t="s">
        <v>143</v>
      </c>
      <c r="E697" s="43"/>
      <c r="F697" s="220" t="s">
        <v>957</v>
      </c>
      <c r="G697" s="43"/>
      <c r="H697" s="43"/>
      <c r="I697" s="221"/>
      <c r="J697" s="43"/>
      <c r="K697" s="43"/>
      <c r="L697" s="47"/>
      <c r="M697" s="222"/>
      <c r="N697" s="223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19" t="s">
        <v>143</v>
      </c>
      <c r="AU697" s="19" t="s">
        <v>20</v>
      </c>
    </row>
    <row r="698" s="13" customFormat="1">
      <c r="A698" s="13"/>
      <c r="B698" s="224"/>
      <c r="C698" s="225"/>
      <c r="D698" s="226" t="s">
        <v>145</v>
      </c>
      <c r="E698" s="227" t="s">
        <v>31</v>
      </c>
      <c r="F698" s="228" t="s">
        <v>279</v>
      </c>
      <c r="G698" s="225"/>
      <c r="H698" s="229">
        <v>18</v>
      </c>
      <c r="I698" s="230"/>
      <c r="J698" s="225"/>
      <c r="K698" s="225"/>
      <c r="L698" s="231"/>
      <c r="M698" s="232"/>
      <c r="N698" s="233"/>
      <c r="O698" s="233"/>
      <c r="P698" s="233"/>
      <c r="Q698" s="233"/>
      <c r="R698" s="233"/>
      <c r="S698" s="233"/>
      <c r="T698" s="23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5" t="s">
        <v>145</v>
      </c>
      <c r="AU698" s="235" t="s">
        <v>20</v>
      </c>
      <c r="AV698" s="13" t="s">
        <v>20</v>
      </c>
      <c r="AW698" s="13" t="s">
        <v>39</v>
      </c>
      <c r="AX698" s="13" t="s">
        <v>80</v>
      </c>
      <c r="AY698" s="235" t="s">
        <v>134</v>
      </c>
    </row>
    <row r="699" s="14" customFormat="1">
      <c r="A699" s="14"/>
      <c r="B699" s="236"/>
      <c r="C699" s="237"/>
      <c r="D699" s="226" t="s">
        <v>145</v>
      </c>
      <c r="E699" s="238" t="s">
        <v>31</v>
      </c>
      <c r="F699" s="239" t="s">
        <v>958</v>
      </c>
      <c r="G699" s="237"/>
      <c r="H699" s="238" t="s">
        <v>31</v>
      </c>
      <c r="I699" s="240"/>
      <c r="J699" s="237"/>
      <c r="K699" s="237"/>
      <c r="L699" s="241"/>
      <c r="M699" s="242"/>
      <c r="N699" s="243"/>
      <c r="O699" s="243"/>
      <c r="P699" s="243"/>
      <c r="Q699" s="243"/>
      <c r="R699" s="243"/>
      <c r="S699" s="243"/>
      <c r="T699" s="24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5" t="s">
        <v>145</v>
      </c>
      <c r="AU699" s="245" t="s">
        <v>20</v>
      </c>
      <c r="AV699" s="14" t="s">
        <v>88</v>
      </c>
      <c r="AW699" s="14" t="s">
        <v>39</v>
      </c>
      <c r="AX699" s="14" t="s">
        <v>80</v>
      </c>
      <c r="AY699" s="245" t="s">
        <v>134</v>
      </c>
    </row>
    <row r="700" s="13" customFormat="1">
      <c r="A700" s="13"/>
      <c r="B700" s="224"/>
      <c r="C700" s="225"/>
      <c r="D700" s="226" t="s">
        <v>145</v>
      </c>
      <c r="E700" s="227" t="s">
        <v>31</v>
      </c>
      <c r="F700" s="228" t="s">
        <v>825</v>
      </c>
      <c r="G700" s="225"/>
      <c r="H700" s="229">
        <v>112</v>
      </c>
      <c r="I700" s="230"/>
      <c r="J700" s="225"/>
      <c r="K700" s="225"/>
      <c r="L700" s="231"/>
      <c r="M700" s="232"/>
      <c r="N700" s="233"/>
      <c r="O700" s="233"/>
      <c r="P700" s="233"/>
      <c r="Q700" s="233"/>
      <c r="R700" s="233"/>
      <c r="S700" s="233"/>
      <c r="T700" s="23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5" t="s">
        <v>145</v>
      </c>
      <c r="AU700" s="235" t="s">
        <v>20</v>
      </c>
      <c r="AV700" s="13" t="s">
        <v>20</v>
      </c>
      <c r="AW700" s="13" t="s">
        <v>39</v>
      </c>
      <c r="AX700" s="13" t="s">
        <v>80</v>
      </c>
      <c r="AY700" s="235" t="s">
        <v>134</v>
      </c>
    </row>
    <row r="701" s="14" customFormat="1">
      <c r="A701" s="14"/>
      <c r="B701" s="236"/>
      <c r="C701" s="237"/>
      <c r="D701" s="226" t="s">
        <v>145</v>
      </c>
      <c r="E701" s="238" t="s">
        <v>31</v>
      </c>
      <c r="F701" s="239" t="s">
        <v>647</v>
      </c>
      <c r="G701" s="237"/>
      <c r="H701" s="238" t="s">
        <v>31</v>
      </c>
      <c r="I701" s="240"/>
      <c r="J701" s="237"/>
      <c r="K701" s="237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145</v>
      </c>
      <c r="AU701" s="245" t="s">
        <v>20</v>
      </c>
      <c r="AV701" s="14" t="s">
        <v>88</v>
      </c>
      <c r="AW701" s="14" t="s">
        <v>39</v>
      </c>
      <c r="AX701" s="14" t="s">
        <v>80</v>
      </c>
      <c r="AY701" s="245" t="s">
        <v>134</v>
      </c>
    </row>
    <row r="702" s="13" customFormat="1">
      <c r="A702" s="13"/>
      <c r="B702" s="224"/>
      <c r="C702" s="225"/>
      <c r="D702" s="226" t="s">
        <v>145</v>
      </c>
      <c r="E702" s="227" t="s">
        <v>31</v>
      </c>
      <c r="F702" s="228" t="s">
        <v>141</v>
      </c>
      <c r="G702" s="225"/>
      <c r="H702" s="229">
        <v>4</v>
      </c>
      <c r="I702" s="230"/>
      <c r="J702" s="225"/>
      <c r="K702" s="225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145</v>
      </c>
      <c r="AU702" s="235" t="s">
        <v>20</v>
      </c>
      <c r="AV702" s="13" t="s">
        <v>20</v>
      </c>
      <c r="AW702" s="13" t="s">
        <v>39</v>
      </c>
      <c r="AX702" s="13" t="s">
        <v>80</v>
      </c>
      <c r="AY702" s="235" t="s">
        <v>134</v>
      </c>
    </row>
    <row r="703" s="14" customFormat="1">
      <c r="A703" s="14"/>
      <c r="B703" s="236"/>
      <c r="C703" s="237"/>
      <c r="D703" s="226" t="s">
        <v>145</v>
      </c>
      <c r="E703" s="238" t="s">
        <v>31</v>
      </c>
      <c r="F703" s="239" t="s">
        <v>959</v>
      </c>
      <c r="G703" s="237"/>
      <c r="H703" s="238" t="s">
        <v>31</v>
      </c>
      <c r="I703" s="240"/>
      <c r="J703" s="237"/>
      <c r="K703" s="237"/>
      <c r="L703" s="241"/>
      <c r="M703" s="242"/>
      <c r="N703" s="243"/>
      <c r="O703" s="243"/>
      <c r="P703" s="243"/>
      <c r="Q703" s="243"/>
      <c r="R703" s="243"/>
      <c r="S703" s="243"/>
      <c r="T703" s="24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5" t="s">
        <v>145</v>
      </c>
      <c r="AU703" s="245" t="s">
        <v>20</v>
      </c>
      <c r="AV703" s="14" t="s">
        <v>88</v>
      </c>
      <c r="AW703" s="14" t="s">
        <v>39</v>
      </c>
      <c r="AX703" s="14" t="s">
        <v>80</v>
      </c>
      <c r="AY703" s="245" t="s">
        <v>134</v>
      </c>
    </row>
    <row r="704" s="13" customFormat="1">
      <c r="A704" s="13"/>
      <c r="B704" s="224"/>
      <c r="C704" s="225"/>
      <c r="D704" s="226" t="s">
        <v>145</v>
      </c>
      <c r="E704" s="227" t="s">
        <v>31</v>
      </c>
      <c r="F704" s="228" t="s">
        <v>960</v>
      </c>
      <c r="G704" s="225"/>
      <c r="H704" s="229">
        <v>13</v>
      </c>
      <c r="I704" s="230"/>
      <c r="J704" s="225"/>
      <c r="K704" s="225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145</v>
      </c>
      <c r="AU704" s="235" t="s">
        <v>20</v>
      </c>
      <c r="AV704" s="13" t="s">
        <v>20</v>
      </c>
      <c r="AW704" s="13" t="s">
        <v>39</v>
      </c>
      <c r="AX704" s="13" t="s">
        <v>80</v>
      </c>
      <c r="AY704" s="235" t="s">
        <v>134</v>
      </c>
    </row>
    <row r="705" s="14" customFormat="1">
      <c r="A705" s="14"/>
      <c r="B705" s="236"/>
      <c r="C705" s="237"/>
      <c r="D705" s="226" t="s">
        <v>145</v>
      </c>
      <c r="E705" s="238" t="s">
        <v>31</v>
      </c>
      <c r="F705" s="239" t="s">
        <v>961</v>
      </c>
      <c r="G705" s="237"/>
      <c r="H705" s="238" t="s">
        <v>31</v>
      </c>
      <c r="I705" s="240"/>
      <c r="J705" s="237"/>
      <c r="K705" s="237"/>
      <c r="L705" s="241"/>
      <c r="M705" s="242"/>
      <c r="N705" s="243"/>
      <c r="O705" s="243"/>
      <c r="P705" s="243"/>
      <c r="Q705" s="243"/>
      <c r="R705" s="243"/>
      <c r="S705" s="243"/>
      <c r="T705" s="24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5" t="s">
        <v>145</v>
      </c>
      <c r="AU705" s="245" t="s">
        <v>20</v>
      </c>
      <c r="AV705" s="14" t="s">
        <v>88</v>
      </c>
      <c r="AW705" s="14" t="s">
        <v>39</v>
      </c>
      <c r="AX705" s="14" t="s">
        <v>80</v>
      </c>
      <c r="AY705" s="245" t="s">
        <v>134</v>
      </c>
    </row>
    <row r="706" s="14" customFormat="1">
      <c r="A706" s="14"/>
      <c r="B706" s="236"/>
      <c r="C706" s="237"/>
      <c r="D706" s="226" t="s">
        <v>145</v>
      </c>
      <c r="E706" s="238" t="s">
        <v>31</v>
      </c>
      <c r="F706" s="239" t="s">
        <v>147</v>
      </c>
      <c r="G706" s="237"/>
      <c r="H706" s="238" t="s">
        <v>31</v>
      </c>
      <c r="I706" s="240"/>
      <c r="J706" s="237"/>
      <c r="K706" s="237"/>
      <c r="L706" s="241"/>
      <c r="M706" s="242"/>
      <c r="N706" s="243"/>
      <c r="O706" s="243"/>
      <c r="P706" s="243"/>
      <c r="Q706" s="243"/>
      <c r="R706" s="243"/>
      <c r="S706" s="243"/>
      <c r="T706" s="24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5" t="s">
        <v>145</v>
      </c>
      <c r="AU706" s="245" t="s">
        <v>20</v>
      </c>
      <c r="AV706" s="14" t="s">
        <v>88</v>
      </c>
      <c r="AW706" s="14" t="s">
        <v>39</v>
      </c>
      <c r="AX706" s="14" t="s">
        <v>80</v>
      </c>
      <c r="AY706" s="245" t="s">
        <v>134</v>
      </c>
    </row>
    <row r="707" s="15" customFormat="1">
      <c r="A707" s="15"/>
      <c r="B707" s="246"/>
      <c r="C707" s="247"/>
      <c r="D707" s="226" t="s">
        <v>145</v>
      </c>
      <c r="E707" s="248" t="s">
        <v>31</v>
      </c>
      <c r="F707" s="249" t="s">
        <v>148</v>
      </c>
      <c r="G707" s="247"/>
      <c r="H707" s="250">
        <v>147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145</v>
      </c>
      <c r="AU707" s="256" t="s">
        <v>20</v>
      </c>
      <c r="AV707" s="15" t="s">
        <v>141</v>
      </c>
      <c r="AW707" s="15" t="s">
        <v>39</v>
      </c>
      <c r="AX707" s="15" t="s">
        <v>88</v>
      </c>
      <c r="AY707" s="256" t="s">
        <v>134</v>
      </c>
    </row>
    <row r="708" s="2" customFormat="1" ht="16.5" customHeight="1">
      <c r="A708" s="41"/>
      <c r="B708" s="42"/>
      <c r="C708" s="207" t="s">
        <v>962</v>
      </c>
      <c r="D708" s="207" t="s">
        <v>136</v>
      </c>
      <c r="E708" s="208" t="s">
        <v>963</v>
      </c>
      <c r="F708" s="209" t="s">
        <v>964</v>
      </c>
      <c r="G708" s="210" t="s">
        <v>139</v>
      </c>
      <c r="H708" s="211">
        <v>45</v>
      </c>
      <c r="I708" s="212"/>
      <c r="J708" s="211">
        <f>ROUND(I708*H708,2)</f>
        <v>0</v>
      </c>
      <c r="K708" s="209" t="s">
        <v>31</v>
      </c>
      <c r="L708" s="47"/>
      <c r="M708" s="213" t="s">
        <v>31</v>
      </c>
      <c r="N708" s="214" t="s">
        <v>51</v>
      </c>
      <c r="O708" s="87"/>
      <c r="P708" s="215">
        <f>O708*H708</f>
        <v>0</v>
      </c>
      <c r="Q708" s="215">
        <v>0.00182</v>
      </c>
      <c r="R708" s="215">
        <f>Q708*H708</f>
        <v>0.081900000000000001</v>
      </c>
      <c r="S708" s="215">
        <v>0</v>
      </c>
      <c r="T708" s="216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7" t="s">
        <v>141</v>
      </c>
      <c r="AT708" s="217" t="s">
        <v>136</v>
      </c>
      <c r="AU708" s="217" t="s">
        <v>20</v>
      </c>
      <c r="AY708" s="19" t="s">
        <v>134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88</v>
      </c>
      <c r="BK708" s="218">
        <f>ROUND(I708*H708,2)</f>
        <v>0</v>
      </c>
      <c r="BL708" s="19" t="s">
        <v>141</v>
      </c>
      <c r="BM708" s="217" t="s">
        <v>965</v>
      </c>
    </row>
    <row r="709" s="13" customFormat="1">
      <c r="A709" s="13"/>
      <c r="B709" s="224"/>
      <c r="C709" s="225"/>
      <c r="D709" s="226" t="s">
        <v>145</v>
      </c>
      <c r="E709" s="227" t="s">
        <v>31</v>
      </c>
      <c r="F709" s="228" t="s">
        <v>966</v>
      </c>
      <c r="G709" s="225"/>
      <c r="H709" s="229">
        <v>45</v>
      </c>
      <c r="I709" s="230"/>
      <c r="J709" s="225"/>
      <c r="K709" s="225"/>
      <c r="L709" s="231"/>
      <c r="M709" s="232"/>
      <c r="N709" s="233"/>
      <c r="O709" s="233"/>
      <c r="P709" s="233"/>
      <c r="Q709" s="233"/>
      <c r="R709" s="233"/>
      <c r="S709" s="233"/>
      <c r="T709" s="23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35" t="s">
        <v>145</v>
      </c>
      <c r="AU709" s="235" t="s">
        <v>20</v>
      </c>
      <c r="AV709" s="13" t="s">
        <v>20</v>
      </c>
      <c r="AW709" s="13" t="s">
        <v>39</v>
      </c>
      <c r="AX709" s="13" t="s">
        <v>80</v>
      </c>
      <c r="AY709" s="235" t="s">
        <v>134</v>
      </c>
    </row>
    <row r="710" s="14" customFormat="1">
      <c r="A710" s="14"/>
      <c r="B710" s="236"/>
      <c r="C710" s="237"/>
      <c r="D710" s="226" t="s">
        <v>145</v>
      </c>
      <c r="E710" s="238" t="s">
        <v>31</v>
      </c>
      <c r="F710" s="239" t="s">
        <v>147</v>
      </c>
      <c r="G710" s="237"/>
      <c r="H710" s="238" t="s">
        <v>31</v>
      </c>
      <c r="I710" s="240"/>
      <c r="J710" s="237"/>
      <c r="K710" s="237"/>
      <c r="L710" s="241"/>
      <c r="M710" s="242"/>
      <c r="N710" s="243"/>
      <c r="O710" s="243"/>
      <c r="P710" s="243"/>
      <c r="Q710" s="243"/>
      <c r="R710" s="243"/>
      <c r="S710" s="243"/>
      <c r="T710" s="24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5" t="s">
        <v>145</v>
      </c>
      <c r="AU710" s="245" t="s">
        <v>20</v>
      </c>
      <c r="AV710" s="14" t="s">
        <v>88</v>
      </c>
      <c r="AW710" s="14" t="s">
        <v>39</v>
      </c>
      <c r="AX710" s="14" t="s">
        <v>80</v>
      </c>
      <c r="AY710" s="245" t="s">
        <v>134</v>
      </c>
    </row>
    <row r="711" s="15" customFormat="1">
      <c r="A711" s="15"/>
      <c r="B711" s="246"/>
      <c r="C711" s="247"/>
      <c r="D711" s="226" t="s">
        <v>145</v>
      </c>
      <c r="E711" s="248" t="s">
        <v>31</v>
      </c>
      <c r="F711" s="249" t="s">
        <v>967</v>
      </c>
      <c r="G711" s="247"/>
      <c r="H711" s="250">
        <v>45</v>
      </c>
      <c r="I711" s="251"/>
      <c r="J711" s="247"/>
      <c r="K711" s="247"/>
      <c r="L711" s="252"/>
      <c r="M711" s="253"/>
      <c r="N711" s="254"/>
      <c r="O711" s="254"/>
      <c r="P711" s="254"/>
      <c r="Q711" s="254"/>
      <c r="R711" s="254"/>
      <c r="S711" s="254"/>
      <c r="T711" s="25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6" t="s">
        <v>145</v>
      </c>
      <c r="AU711" s="256" t="s">
        <v>20</v>
      </c>
      <c r="AV711" s="15" t="s">
        <v>141</v>
      </c>
      <c r="AW711" s="15" t="s">
        <v>39</v>
      </c>
      <c r="AX711" s="15" t="s">
        <v>88</v>
      </c>
      <c r="AY711" s="256" t="s">
        <v>134</v>
      </c>
    </row>
    <row r="712" s="2" customFormat="1" ht="24.15" customHeight="1">
      <c r="A712" s="41"/>
      <c r="B712" s="42"/>
      <c r="C712" s="207" t="s">
        <v>968</v>
      </c>
      <c r="D712" s="207" t="s">
        <v>136</v>
      </c>
      <c r="E712" s="208" t="s">
        <v>969</v>
      </c>
      <c r="F712" s="209" t="s">
        <v>970</v>
      </c>
      <c r="G712" s="210" t="s">
        <v>238</v>
      </c>
      <c r="H712" s="211">
        <v>31</v>
      </c>
      <c r="I712" s="212"/>
      <c r="J712" s="211">
        <f>ROUND(I712*H712,2)</f>
        <v>0</v>
      </c>
      <c r="K712" s="209" t="s">
        <v>140</v>
      </c>
      <c r="L712" s="47"/>
      <c r="M712" s="213" t="s">
        <v>31</v>
      </c>
      <c r="N712" s="214" t="s">
        <v>51</v>
      </c>
      <c r="O712" s="87"/>
      <c r="P712" s="215">
        <f>O712*H712</f>
        <v>0</v>
      </c>
      <c r="Q712" s="215">
        <v>0</v>
      </c>
      <c r="R712" s="215">
        <f>Q712*H712</f>
        <v>0</v>
      </c>
      <c r="S712" s="215">
        <v>0</v>
      </c>
      <c r="T712" s="216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17" t="s">
        <v>141</v>
      </c>
      <c r="AT712" s="217" t="s">
        <v>136</v>
      </c>
      <c r="AU712" s="217" t="s">
        <v>20</v>
      </c>
      <c r="AY712" s="19" t="s">
        <v>134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88</v>
      </c>
      <c r="BK712" s="218">
        <f>ROUND(I712*H712,2)</f>
        <v>0</v>
      </c>
      <c r="BL712" s="19" t="s">
        <v>141</v>
      </c>
      <c r="BM712" s="217" t="s">
        <v>971</v>
      </c>
    </row>
    <row r="713" s="2" customFormat="1">
      <c r="A713" s="41"/>
      <c r="B713" s="42"/>
      <c r="C713" s="43"/>
      <c r="D713" s="219" t="s">
        <v>143</v>
      </c>
      <c r="E713" s="43"/>
      <c r="F713" s="220" t="s">
        <v>972</v>
      </c>
      <c r="G713" s="43"/>
      <c r="H713" s="43"/>
      <c r="I713" s="221"/>
      <c r="J713" s="43"/>
      <c r="K713" s="43"/>
      <c r="L713" s="47"/>
      <c r="M713" s="222"/>
      <c r="N713" s="223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19" t="s">
        <v>143</v>
      </c>
      <c r="AU713" s="19" t="s">
        <v>20</v>
      </c>
    </row>
    <row r="714" s="13" customFormat="1">
      <c r="A714" s="13"/>
      <c r="B714" s="224"/>
      <c r="C714" s="225"/>
      <c r="D714" s="226" t="s">
        <v>145</v>
      </c>
      <c r="E714" s="227" t="s">
        <v>31</v>
      </c>
      <c r="F714" s="228" t="s">
        <v>279</v>
      </c>
      <c r="G714" s="225"/>
      <c r="H714" s="229">
        <v>18</v>
      </c>
      <c r="I714" s="230"/>
      <c r="J714" s="225"/>
      <c r="K714" s="225"/>
      <c r="L714" s="231"/>
      <c r="M714" s="232"/>
      <c r="N714" s="233"/>
      <c r="O714" s="233"/>
      <c r="P714" s="233"/>
      <c r="Q714" s="233"/>
      <c r="R714" s="233"/>
      <c r="S714" s="233"/>
      <c r="T714" s="23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5" t="s">
        <v>145</v>
      </c>
      <c r="AU714" s="235" t="s">
        <v>20</v>
      </c>
      <c r="AV714" s="13" t="s">
        <v>20</v>
      </c>
      <c r="AW714" s="13" t="s">
        <v>39</v>
      </c>
      <c r="AX714" s="13" t="s">
        <v>80</v>
      </c>
      <c r="AY714" s="235" t="s">
        <v>134</v>
      </c>
    </row>
    <row r="715" s="14" customFormat="1">
      <c r="A715" s="14"/>
      <c r="B715" s="236"/>
      <c r="C715" s="237"/>
      <c r="D715" s="226" t="s">
        <v>145</v>
      </c>
      <c r="E715" s="238" t="s">
        <v>31</v>
      </c>
      <c r="F715" s="239" t="s">
        <v>973</v>
      </c>
      <c r="G715" s="237"/>
      <c r="H715" s="238" t="s">
        <v>31</v>
      </c>
      <c r="I715" s="240"/>
      <c r="J715" s="237"/>
      <c r="K715" s="237"/>
      <c r="L715" s="241"/>
      <c r="M715" s="242"/>
      <c r="N715" s="243"/>
      <c r="O715" s="243"/>
      <c r="P715" s="243"/>
      <c r="Q715" s="243"/>
      <c r="R715" s="243"/>
      <c r="S715" s="243"/>
      <c r="T715" s="24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5" t="s">
        <v>145</v>
      </c>
      <c r="AU715" s="245" t="s">
        <v>20</v>
      </c>
      <c r="AV715" s="14" t="s">
        <v>88</v>
      </c>
      <c r="AW715" s="14" t="s">
        <v>39</v>
      </c>
      <c r="AX715" s="14" t="s">
        <v>80</v>
      </c>
      <c r="AY715" s="245" t="s">
        <v>134</v>
      </c>
    </row>
    <row r="716" s="13" customFormat="1">
      <c r="A716" s="13"/>
      <c r="B716" s="224"/>
      <c r="C716" s="225"/>
      <c r="D716" s="226" t="s">
        <v>145</v>
      </c>
      <c r="E716" s="227" t="s">
        <v>31</v>
      </c>
      <c r="F716" s="228" t="s">
        <v>960</v>
      </c>
      <c r="G716" s="225"/>
      <c r="H716" s="229">
        <v>13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145</v>
      </c>
      <c r="AU716" s="235" t="s">
        <v>20</v>
      </c>
      <c r="AV716" s="13" t="s">
        <v>20</v>
      </c>
      <c r="AW716" s="13" t="s">
        <v>39</v>
      </c>
      <c r="AX716" s="13" t="s">
        <v>80</v>
      </c>
      <c r="AY716" s="235" t="s">
        <v>134</v>
      </c>
    </row>
    <row r="717" s="14" customFormat="1">
      <c r="A717" s="14"/>
      <c r="B717" s="236"/>
      <c r="C717" s="237"/>
      <c r="D717" s="226" t="s">
        <v>145</v>
      </c>
      <c r="E717" s="238" t="s">
        <v>31</v>
      </c>
      <c r="F717" s="239" t="s">
        <v>961</v>
      </c>
      <c r="G717" s="237"/>
      <c r="H717" s="238" t="s">
        <v>31</v>
      </c>
      <c r="I717" s="240"/>
      <c r="J717" s="237"/>
      <c r="K717" s="237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145</v>
      </c>
      <c r="AU717" s="245" t="s">
        <v>20</v>
      </c>
      <c r="AV717" s="14" t="s">
        <v>88</v>
      </c>
      <c r="AW717" s="14" t="s">
        <v>39</v>
      </c>
      <c r="AX717" s="14" t="s">
        <v>80</v>
      </c>
      <c r="AY717" s="245" t="s">
        <v>134</v>
      </c>
    </row>
    <row r="718" s="14" customFormat="1">
      <c r="A718" s="14"/>
      <c r="B718" s="236"/>
      <c r="C718" s="237"/>
      <c r="D718" s="226" t="s">
        <v>145</v>
      </c>
      <c r="E718" s="238" t="s">
        <v>31</v>
      </c>
      <c r="F718" s="239" t="s">
        <v>147</v>
      </c>
      <c r="G718" s="237"/>
      <c r="H718" s="238" t="s">
        <v>31</v>
      </c>
      <c r="I718" s="240"/>
      <c r="J718" s="237"/>
      <c r="K718" s="237"/>
      <c r="L718" s="241"/>
      <c r="M718" s="242"/>
      <c r="N718" s="243"/>
      <c r="O718" s="243"/>
      <c r="P718" s="243"/>
      <c r="Q718" s="243"/>
      <c r="R718" s="243"/>
      <c r="S718" s="243"/>
      <c r="T718" s="24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5" t="s">
        <v>145</v>
      </c>
      <c r="AU718" s="245" t="s">
        <v>20</v>
      </c>
      <c r="AV718" s="14" t="s">
        <v>88</v>
      </c>
      <c r="AW718" s="14" t="s">
        <v>39</v>
      </c>
      <c r="AX718" s="14" t="s">
        <v>80</v>
      </c>
      <c r="AY718" s="245" t="s">
        <v>134</v>
      </c>
    </row>
    <row r="719" s="15" customFormat="1">
      <c r="A719" s="15"/>
      <c r="B719" s="246"/>
      <c r="C719" s="247"/>
      <c r="D719" s="226" t="s">
        <v>145</v>
      </c>
      <c r="E719" s="248" t="s">
        <v>31</v>
      </c>
      <c r="F719" s="249" t="s">
        <v>148</v>
      </c>
      <c r="G719" s="247"/>
      <c r="H719" s="250">
        <v>31</v>
      </c>
      <c r="I719" s="251"/>
      <c r="J719" s="247"/>
      <c r="K719" s="247"/>
      <c r="L719" s="252"/>
      <c r="M719" s="253"/>
      <c r="N719" s="254"/>
      <c r="O719" s="254"/>
      <c r="P719" s="254"/>
      <c r="Q719" s="254"/>
      <c r="R719" s="254"/>
      <c r="S719" s="254"/>
      <c r="T719" s="25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56" t="s">
        <v>145</v>
      </c>
      <c r="AU719" s="256" t="s">
        <v>20</v>
      </c>
      <c r="AV719" s="15" t="s">
        <v>141</v>
      </c>
      <c r="AW719" s="15" t="s">
        <v>39</v>
      </c>
      <c r="AX719" s="15" t="s">
        <v>88</v>
      </c>
      <c r="AY719" s="256" t="s">
        <v>134</v>
      </c>
    </row>
    <row r="720" s="2" customFormat="1" ht="24.15" customHeight="1">
      <c r="A720" s="41"/>
      <c r="B720" s="42"/>
      <c r="C720" s="207" t="s">
        <v>974</v>
      </c>
      <c r="D720" s="207" t="s">
        <v>136</v>
      </c>
      <c r="E720" s="208" t="s">
        <v>975</v>
      </c>
      <c r="F720" s="209" t="s">
        <v>976</v>
      </c>
      <c r="G720" s="210" t="s">
        <v>139</v>
      </c>
      <c r="H720" s="211">
        <v>14.699999999999999</v>
      </c>
      <c r="I720" s="212"/>
      <c r="J720" s="211">
        <f>ROUND(I720*H720,2)</f>
        <v>0</v>
      </c>
      <c r="K720" s="209" t="s">
        <v>140</v>
      </c>
      <c r="L720" s="47"/>
      <c r="M720" s="213" t="s">
        <v>31</v>
      </c>
      <c r="N720" s="214" t="s">
        <v>51</v>
      </c>
      <c r="O720" s="87"/>
      <c r="P720" s="215">
        <f>O720*H720</f>
        <v>0</v>
      </c>
      <c r="Q720" s="215">
        <v>0.00095</v>
      </c>
      <c r="R720" s="215">
        <f>Q720*H720</f>
        <v>0.013965</v>
      </c>
      <c r="S720" s="215">
        <v>0</v>
      </c>
      <c r="T720" s="216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17" t="s">
        <v>141</v>
      </c>
      <c r="AT720" s="217" t="s">
        <v>136</v>
      </c>
      <c r="AU720" s="217" t="s">
        <v>20</v>
      </c>
      <c r="AY720" s="19" t="s">
        <v>134</v>
      </c>
      <c r="BE720" s="218">
        <f>IF(N720="základní",J720,0)</f>
        <v>0</v>
      </c>
      <c r="BF720" s="218">
        <f>IF(N720="snížená",J720,0)</f>
        <v>0</v>
      </c>
      <c r="BG720" s="218">
        <f>IF(N720="zákl. přenesená",J720,0)</f>
        <v>0</v>
      </c>
      <c r="BH720" s="218">
        <f>IF(N720="sníž. přenesená",J720,0)</f>
        <v>0</v>
      </c>
      <c r="BI720" s="218">
        <f>IF(N720="nulová",J720,0)</f>
        <v>0</v>
      </c>
      <c r="BJ720" s="19" t="s">
        <v>88</v>
      </c>
      <c r="BK720" s="218">
        <f>ROUND(I720*H720,2)</f>
        <v>0</v>
      </c>
      <c r="BL720" s="19" t="s">
        <v>141</v>
      </c>
      <c r="BM720" s="217" t="s">
        <v>977</v>
      </c>
    </row>
    <row r="721" s="2" customFormat="1">
      <c r="A721" s="41"/>
      <c r="B721" s="42"/>
      <c r="C721" s="43"/>
      <c r="D721" s="219" t="s">
        <v>143</v>
      </c>
      <c r="E721" s="43"/>
      <c r="F721" s="220" t="s">
        <v>978</v>
      </c>
      <c r="G721" s="43"/>
      <c r="H721" s="43"/>
      <c r="I721" s="221"/>
      <c r="J721" s="43"/>
      <c r="K721" s="43"/>
      <c r="L721" s="47"/>
      <c r="M721" s="222"/>
      <c r="N721" s="223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19" t="s">
        <v>143</v>
      </c>
      <c r="AU721" s="19" t="s">
        <v>20</v>
      </c>
    </row>
    <row r="722" s="13" customFormat="1">
      <c r="A722" s="13"/>
      <c r="B722" s="224"/>
      <c r="C722" s="225"/>
      <c r="D722" s="226" t="s">
        <v>145</v>
      </c>
      <c r="E722" s="227" t="s">
        <v>31</v>
      </c>
      <c r="F722" s="228" t="s">
        <v>979</v>
      </c>
      <c r="G722" s="225"/>
      <c r="H722" s="229">
        <v>14.699999999999999</v>
      </c>
      <c r="I722" s="230"/>
      <c r="J722" s="225"/>
      <c r="K722" s="225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145</v>
      </c>
      <c r="AU722" s="235" t="s">
        <v>20</v>
      </c>
      <c r="AV722" s="13" t="s">
        <v>20</v>
      </c>
      <c r="AW722" s="13" t="s">
        <v>39</v>
      </c>
      <c r="AX722" s="13" t="s">
        <v>80</v>
      </c>
      <c r="AY722" s="235" t="s">
        <v>134</v>
      </c>
    </row>
    <row r="723" s="14" customFormat="1">
      <c r="A723" s="14"/>
      <c r="B723" s="236"/>
      <c r="C723" s="237"/>
      <c r="D723" s="226" t="s">
        <v>145</v>
      </c>
      <c r="E723" s="238" t="s">
        <v>31</v>
      </c>
      <c r="F723" s="239" t="s">
        <v>147</v>
      </c>
      <c r="G723" s="237"/>
      <c r="H723" s="238" t="s">
        <v>31</v>
      </c>
      <c r="I723" s="240"/>
      <c r="J723" s="237"/>
      <c r="K723" s="237"/>
      <c r="L723" s="241"/>
      <c r="M723" s="242"/>
      <c r="N723" s="243"/>
      <c r="O723" s="243"/>
      <c r="P723" s="243"/>
      <c r="Q723" s="243"/>
      <c r="R723" s="243"/>
      <c r="S723" s="243"/>
      <c r="T723" s="24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5" t="s">
        <v>145</v>
      </c>
      <c r="AU723" s="245" t="s">
        <v>20</v>
      </c>
      <c r="AV723" s="14" t="s">
        <v>88</v>
      </c>
      <c r="AW723" s="14" t="s">
        <v>39</v>
      </c>
      <c r="AX723" s="14" t="s">
        <v>80</v>
      </c>
      <c r="AY723" s="245" t="s">
        <v>134</v>
      </c>
    </row>
    <row r="724" s="15" customFormat="1">
      <c r="A724" s="15"/>
      <c r="B724" s="246"/>
      <c r="C724" s="247"/>
      <c r="D724" s="226" t="s">
        <v>145</v>
      </c>
      <c r="E724" s="248" t="s">
        <v>31</v>
      </c>
      <c r="F724" s="249" t="s">
        <v>148</v>
      </c>
      <c r="G724" s="247"/>
      <c r="H724" s="250">
        <v>14.699999999999999</v>
      </c>
      <c r="I724" s="251"/>
      <c r="J724" s="247"/>
      <c r="K724" s="247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145</v>
      </c>
      <c r="AU724" s="256" t="s">
        <v>20</v>
      </c>
      <c r="AV724" s="15" t="s">
        <v>141</v>
      </c>
      <c r="AW724" s="15" t="s">
        <v>39</v>
      </c>
      <c r="AX724" s="15" t="s">
        <v>88</v>
      </c>
      <c r="AY724" s="256" t="s">
        <v>134</v>
      </c>
    </row>
    <row r="725" s="2" customFormat="1" ht="24.15" customHeight="1">
      <c r="A725" s="41"/>
      <c r="B725" s="42"/>
      <c r="C725" s="207" t="s">
        <v>980</v>
      </c>
      <c r="D725" s="207" t="s">
        <v>136</v>
      </c>
      <c r="E725" s="208" t="s">
        <v>981</v>
      </c>
      <c r="F725" s="209" t="s">
        <v>982</v>
      </c>
      <c r="G725" s="210" t="s">
        <v>157</v>
      </c>
      <c r="H725" s="211">
        <v>8</v>
      </c>
      <c r="I725" s="212"/>
      <c r="J725" s="211">
        <f>ROUND(I725*H725,2)</f>
        <v>0</v>
      </c>
      <c r="K725" s="209" t="s">
        <v>140</v>
      </c>
      <c r="L725" s="47"/>
      <c r="M725" s="213" t="s">
        <v>31</v>
      </c>
      <c r="N725" s="214" t="s">
        <v>51</v>
      </c>
      <c r="O725" s="87"/>
      <c r="P725" s="215">
        <f>O725*H725</f>
        <v>0</v>
      </c>
      <c r="Q725" s="215">
        <v>0.0018699999999999999</v>
      </c>
      <c r="R725" s="215">
        <f>Q725*H725</f>
        <v>0.014959999999999999</v>
      </c>
      <c r="S725" s="215">
        <v>0</v>
      </c>
      <c r="T725" s="216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17" t="s">
        <v>141</v>
      </c>
      <c r="AT725" s="217" t="s">
        <v>136</v>
      </c>
      <c r="AU725" s="217" t="s">
        <v>20</v>
      </c>
      <c r="AY725" s="19" t="s">
        <v>134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88</v>
      </c>
      <c r="BK725" s="218">
        <f>ROUND(I725*H725,2)</f>
        <v>0</v>
      </c>
      <c r="BL725" s="19" t="s">
        <v>141</v>
      </c>
      <c r="BM725" s="217" t="s">
        <v>983</v>
      </c>
    </row>
    <row r="726" s="2" customFormat="1">
      <c r="A726" s="41"/>
      <c r="B726" s="42"/>
      <c r="C726" s="43"/>
      <c r="D726" s="219" t="s">
        <v>143</v>
      </c>
      <c r="E726" s="43"/>
      <c r="F726" s="220" t="s">
        <v>984</v>
      </c>
      <c r="G726" s="43"/>
      <c r="H726" s="43"/>
      <c r="I726" s="221"/>
      <c r="J726" s="43"/>
      <c r="K726" s="43"/>
      <c r="L726" s="47"/>
      <c r="M726" s="222"/>
      <c r="N726" s="223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19" t="s">
        <v>143</v>
      </c>
      <c r="AU726" s="19" t="s">
        <v>20</v>
      </c>
    </row>
    <row r="727" s="13" customFormat="1">
      <c r="A727" s="13"/>
      <c r="B727" s="224"/>
      <c r="C727" s="225"/>
      <c r="D727" s="226" t="s">
        <v>145</v>
      </c>
      <c r="E727" s="227" t="s">
        <v>31</v>
      </c>
      <c r="F727" s="228" t="s">
        <v>217</v>
      </c>
      <c r="G727" s="225"/>
      <c r="H727" s="229">
        <v>8</v>
      </c>
      <c r="I727" s="230"/>
      <c r="J727" s="225"/>
      <c r="K727" s="225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145</v>
      </c>
      <c r="AU727" s="235" t="s">
        <v>20</v>
      </c>
      <c r="AV727" s="13" t="s">
        <v>20</v>
      </c>
      <c r="AW727" s="13" t="s">
        <v>39</v>
      </c>
      <c r="AX727" s="13" t="s">
        <v>80</v>
      </c>
      <c r="AY727" s="235" t="s">
        <v>134</v>
      </c>
    </row>
    <row r="728" s="14" customFormat="1">
      <c r="A728" s="14"/>
      <c r="B728" s="236"/>
      <c r="C728" s="237"/>
      <c r="D728" s="226" t="s">
        <v>145</v>
      </c>
      <c r="E728" s="238" t="s">
        <v>31</v>
      </c>
      <c r="F728" s="239" t="s">
        <v>147</v>
      </c>
      <c r="G728" s="237"/>
      <c r="H728" s="238" t="s">
        <v>31</v>
      </c>
      <c r="I728" s="240"/>
      <c r="J728" s="237"/>
      <c r="K728" s="237"/>
      <c r="L728" s="241"/>
      <c r="M728" s="242"/>
      <c r="N728" s="243"/>
      <c r="O728" s="243"/>
      <c r="P728" s="243"/>
      <c r="Q728" s="243"/>
      <c r="R728" s="243"/>
      <c r="S728" s="243"/>
      <c r="T728" s="24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5" t="s">
        <v>145</v>
      </c>
      <c r="AU728" s="245" t="s">
        <v>20</v>
      </c>
      <c r="AV728" s="14" t="s">
        <v>88</v>
      </c>
      <c r="AW728" s="14" t="s">
        <v>39</v>
      </c>
      <c r="AX728" s="14" t="s">
        <v>80</v>
      </c>
      <c r="AY728" s="245" t="s">
        <v>134</v>
      </c>
    </row>
    <row r="729" s="15" customFormat="1">
      <c r="A729" s="15"/>
      <c r="B729" s="246"/>
      <c r="C729" s="247"/>
      <c r="D729" s="226" t="s">
        <v>145</v>
      </c>
      <c r="E729" s="248" t="s">
        <v>31</v>
      </c>
      <c r="F729" s="249" t="s">
        <v>148</v>
      </c>
      <c r="G729" s="247"/>
      <c r="H729" s="250">
        <v>8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6" t="s">
        <v>145</v>
      </c>
      <c r="AU729" s="256" t="s">
        <v>20</v>
      </c>
      <c r="AV729" s="15" t="s">
        <v>141</v>
      </c>
      <c r="AW729" s="15" t="s">
        <v>39</v>
      </c>
      <c r="AX729" s="15" t="s">
        <v>88</v>
      </c>
      <c r="AY729" s="256" t="s">
        <v>134</v>
      </c>
    </row>
    <row r="730" s="2" customFormat="1" ht="16.5" customHeight="1">
      <c r="A730" s="41"/>
      <c r="B730" s="42"/>
      <c r="C730" s="257" t="s">
        <v>985</v>
      </c>
      <c r="D730" s="257" t="s">
        <v>380</v>
      </c>
      <c r="E730" s="258" t="s">
        <v>986</v>
      </c>
      <c r="F730" s="259" t="s">
        <v>987</v>
      </c>
      <c r="G730" s="260" t="s">
        <v>157</v>
      </c>
      <c r="H730" s="261">
        <v>8</v>
      </c>
      <c r="I730" s="262"/>
      <c r="J730" s="261">
        <f>ROUND(I730*H730,2)</f>
        <v>0</v>
      </c>
      <c r="K730" s="259" t="s">
        <v>31</v>
      </c>
      <c r="L730" s="263"/>
      <c r="M730" s="264" t="s">
        <v>31</v>
      </c>
      <c r="N730" s="265" t="s">
        <v>51</v>
      </c>
      <c r="O730" s="87"/>
      <c r="P730" s="215">
        <f>O730*H730</f>
        <v>0</v>
      </c>
      <c r="Q730" s="215">
        <v>0.10000000000000001</v>
      </c>
      <c r="R730" s="215">
        <f>Q730*H730</f>
        <v>0.80000000000000004</v>
      </c>
      <c r="S730" s="215">
        <v>0</v>
      </c>
      <c r="T730" s="216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17" t="s">
        <v>217</v>
      </c>
      <c r="AT730" s="217" t="s">
        <v>380</v>
      </c>
      <c r="AU730" s="217" t="s">
        <v>20</v>
      </c>
      <c r="AY730" s="19" t="s">
        <v>134</v>
      </c>
      <c r="BE730" s="218">
        <f>IF(N730="základní",J730,0)</f>
        <v>0</v>
      </c>
      <c r="BF730" s="218">
        <f>IF(N730="snížená",J730,0)</f>
        <v>0</v>
      </c>
      <c r="BG730" s="218">
        <f>IF(N730="zákl. přenesená",J730,0)</f>
        <v>0</v>
      </c>
      <c r="BH730" s="218">
        <f>IF(N730="sníž. přenesená",J730,0)</f>
        <v>0</v>
      </c>
      <c r="BI730" s="218">
        <f>IF(N730="nulová",J730,0)</f>
        <v>0</v>
      </c>
      <c r="BJ730" s="19" t="s">
        <v>88</v>
      </c>
      <c r="BK730" s="218">
        <f>ROUND(I730*H730,2)</f>
        <v>0</v>
      </c>
      <c r="BL730" s="19" t="s">
        <v>141</v>
      </c>
      <c r="BM730" s="217" t="s">
        <v>988</v>
      </c>
    </row>
    <row r="731" s="2" customFormat="1" ht="24.15" customHeight="1">
      <c r="A731" s="41"/>
      <c r="B731" s="42"/>
      <c r="C731" s="207" t="s">
        <v>989</v>
      </c>
      <c r="D731" s="207" t="s">
        <v>136</v>
      </c>
      <c r="E731" s="208" t="s">
        <v>990</v>
      </c>
      <c r="F731" s="209" t="s">
        <v>991</v>
      </c>
      <c r="G731" s="210" t="s">
        <v>139</v>
      </c>
      <c r="H731" s="211">
        <v>168.47999999999999</v>
      </c>
      <c r="I731" s="212"/>
      <c r="J731" s="211">
        <f>ROUND(I731*H731,2)</f>
        <v>0</v>
      </c>
      <c r="K731" s="209" t="s">
        <v>140</v>
      </c>
      <c r="L731" s="47"/>
      <c r="M731" s="213" t="s">
        <v>31</v>
      </c>
      <c r="N731" s="214" t="s">
        <v>51</v>
      </c>
      <c r="O731" s="87"/>
      <c r="P731" s="215">
        <f>O731*H731</f>
        <v>0</v>
      </c>
      <c r="Q731" s="215">
        <v>0</v>
      </c>
      <c r="R731" s="215">
        <f>Q731*H731</f>
        <v>0</v>
      </c>
      <c r="S731" s="215">
        <v>0</v>
      </c>
      <c r="T731" s="216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7" t="s">
        <v>141</v>
      </c>
      <c r="AT731" s="217" t="s">
        <v>136</v>
      </c>
      <c r="AU731" s="217" t="s">
        <v>20</v>
      </c>
      <c r="AY731" s="19" t="s">
        <v>134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88</v>
      </c>
      <c r="BK731" s="218">
        <f>ROUND(I731*H731,2)</f>
        <v>0</v>
      </c>
      <c r="BL731" s="19" t="s">
        <v>141</v>
      </c>
      <c r="BM731" s="217" t="s">
        <v>992</v>
      </c>
    </row>
    <row r="732" s="2" customFormat="1">
      <c r="A732" s="41"/>
      <c r="B732" s="42"/>
      <c r="C732" s="43"/>
      <c r="D732" s="219" t="s">
        <v>143</v>
      </c>
      <c r="E732" s="43"/>
      <c r="F732" s="220" t="s">
        <v>993</v>
      </c>
      <c r="G732" s="43"/>
      <c r="H732" s="43"/>
      <c r="I732" s="221"/>
      <c r="J732" s="43"/>
      <c r="K732" s="43"/>
      <c r="L732" s="47"/>
      <c r="M732" s="222"/>
      <c r="N732" s="223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19" t="s">
        <v>143</v>
      </c>
      <c r="AU732" s="19" t="s">
        <v>20</v>
      </c>
    </row>
    <row r="733" s="13" customFormat="1">
      <c r="A733" s="13"/>
      <c r="B733" s="224"/>
      <c r="C733" s="225"/>
      <c r="D733" s="226" t="s">
        <v>145</v>
      </c>
      <c r="E733" s="227" t="s">
        <v>31</v>
      </c>
      <c r="F733" s="228" t="s">
        <v>994</v>
      </c>
      <c r="G733" s="225"/>
      <c r="H733" s="229">
        <v>168.47999999999999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145</v>
      </c>
      <c r="AU733" s="235" t="s">
        <v>20</v>
      </c>
      <c r="AV733" s="13" t="s">
        <v>20</v>
      </c>
      <c r="AW733" s="13" t="s">
        <v>39</v>
      </c>
      <c r="AX733" s="13" t="s">
        <v>80</v>
      </c>
      <c r="AY733" s="235" t="s">
        <v>134</v>
      </c>
    </row>
    <row r="734" s="14" customFormat="1">
      <c r="A734" s="14"/>
      <c r="B734" s="236"/>
      <c r="C734" s="237"/>
      <c r="D734" s="226" t="s">
        <v>145</v>
      </c>
      <c r="E734" s="238" t="s">
        <v>31</v>
      </c>
      <c r="F734" s="239" t="s">
        <v>147</v>
      </c>
      <c r="G734" s="237"/>
      <c r="H734" s="238" t="s">
        <v>31</v>
      </c>
      <c r="I734" s="240"/>
      <c r="J734" s="237"/>
      <c r="K734" s="237"/>
      <c r="L734" s="241"/>
      <c r="M734" s="242"/>
      <c r="N734" s="243"/>
      <c r="O734" s="243"/>
      <c r="P734" s="243"/>
      <c r="Q734" s="243"/>
      <c r="R734" s="243"/>
      <c r="S734" s="243"/>
      <c r="T734" s="24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5" t="s">
        <v>145</v>
      </c>
      <c r="AU734" s="245" t="s">
        <v>20</v>
      </c>
      <c r="AV734" s="14" t="s">
        <v>88</v>
      </c>
      <c r="AW734" s="14" t="s">
        <v>39</v>
      </c>
      <c r="AX734" s="14" t="s">
        <v>80</v>
      </c>
      <c r="AY734" s="245" t="s">
        <v>134</v>
      </c>
    </row>
    <row r="735" s="15" customFormat="1">
      <c r="A735" s="15"/>
      <c r="B735" s="246"/>
      <c r="C735" s="247"/>
      <c r="D735" s="226" t="s">
        <v>145</v>
      </c>
      <c r="E735" s="248" t="s">
        <v>31</v>
      </c>
      <c r="F735" s="249" t="s">
        <v>148</v>
      </c>
      <c r="G735" s="247"/>
      <c r="H735" s="250">
        <v>168.47999999999999</v>
      </c>
      <c r="I735" s="251"/>
      <c r="J735" s="247"/>
      <c r="K735" s="247"/>
      <c r="L735" s="252"/>
      <c r="M735" s="253"/>
      <c r="N735" s="254"/>
      <c r="O735" s="254"/>
      <c r="P735" s="254"/>
      <c r="Q735" s="254"/>
      <c r="R735" s="254"/>
      <c r="S735" s="254"/>
      <c r="T735" s="25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6" t="s">
        <v>145</v>
      </c>
      <c r="AU735" s="256" t="s">
        <v>20</v>
      </c>
      <c r="AV735" s="15" t="s">
        <v>141</v>
      </c>
      <c r="AW735" s="15" t="s">
        <v>39</v>
      </c>
      <c r="AX735" s="15" t="s">
        <v>88</v>
      </c>
      <c r="AY735" s="256" t="s">
        <v>134</v>
      </c>
    </row>
    <row r="736" s="2" customFormat="1" ht="37.8" customHeight="1">
      <c r="A736" s="41"/>
      <c r="B736" s="42"/>
      <c r="C736" s="207" t="s">
        <v>995</v>
      </c>
      <c r="D736" s="207" t="s">
        <v>136</v>
      </c>
      <c r="E736" s="208" t="s">
        <v>996</v>
      </c>
      <c r="F736" s="209" t="s">
        <v>997</v>
      </c>
      <c r="G736" s="210" t="s">
        <v>238</v>
      </c>
      <c r="H736" s="211">
        <v>40</v>
      </c>
      <c r="I736" s="212"/>
      <c r="J736" s="211">
        <f>ROUND(I736*H736,2)</f>
        <v>0</v>
      </c>
      <c r="K736" s="209" t="s">
        <v>140</v>
      </c>
      <c r="L736" s="47"/>
      <c r="M736" s="213" t="s">
        <v>31</v>
      </c>
      <c r="N736" s="214" t="s">
        <v>51</v>
      </c>
      <c r="O736" s="87"/>
      <c r="P736" s="215">
        <f>O736*H736</f>
        <v>0</v>
      </c>
      <c r="Q736" s="215">
        <v>0</v>
      </c>
      <c r="R736" s="215">
        <f>Q736*H736</f>
        <v>0</v>
      </c>
      <c r="S736" s="215">
        <v>0</v>
      </c>
      <c r="T736" s="216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17" t="s">
        <v>141</v>
      </c>
      <c r="AT736" s="217" t="s">
        <v>136</v>
      </c>
      <c r="AU736" s="217" t="s">
        <v>20</v>
      </c>
      <c r="AY736" s="19" t="s">
        <v>134</v>
      </c>
      <c r="BE736" s="218">
        <f>IF(N736="základní",J736,0)</f>
        <v>0</v>
      </c>
      <c r="BF736" s="218">
        <f>IF(N736="snížená",J736,0)</f>
        <v>0</v>
      </c>
      <c r="BG736" s="218">
        <f>IF(N736="zákl. přenesená",J736,0)</f>
        <v>0</v>
      </c>
      <c r="BH736" s="218">
        <f>IF(N736="sníž. přenesená",J736,0)</f>
        <v>0</v>
      </c>
      <c r="BI736" s="218">
        <f>IF(N736="nulová",J736,0)</f>
        <v>0</v>
      </c>
      <c r="BJ736" s="19" t="s">
        <v>88</v>
      </c>
      <c r="BK736" s="218">
        <f>ROUND(I736*H736,2)</f>
        <v>0</v>
      </c>
      <c r="BL736" s="19" t="s">
        <v>141</v>
      </c>
      <c r="BM736" s="217" t="s">
        <v>998</v>
      </c>
    </row>
    <row r="737" s="2" customFormat="1">
      <c r="A737" s="41"/>
      <c r="B737" s="42"/>
      <c r="C737" s="43"/>
      <c r="D737" s="219" t="s">
        <v>143</v>
      </c>
      <c r="E737" s="43"/>
      <c r="F737" s="220" t="s">
        <v>999</v>
      </c>
      <c r="G737" s="43"/>
      <c r="H737" s="43"/>
      <c r="I737" s="221"/>
      <c r="J737" s="43"/>
      <c r="K737" s="43"/>
      <c r="L737" s="47"/>
      <c r="M737" s="222"/>
      <c r="N737" s="223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19" t="s">
        <v>143</v>
      </c>
      <c r="AU737" s="19" t="s">
        <v>20</v>
      </c>
    </row>
    <row r="738" s="2" customFormat="1" ht="33" customHeight="1">
      <c r="A738" s="41"/>
      <c r="B738" s="42"/>
      <c r="C738" s="207" t="s">
        <v>1000</v>
      </c>
      <c r="D738" s="207" t="s">
        <v>136</v>
      </c>
      <c r="E738" s="208" t="s">
        <v>1001</v>
      </c>
      <c r="F738" s="209" t="s">
        <v>1002</v>
      </c>
      <c r="G738" s="210" t="s">
        <v>238</v>
      </c>
      <c r="H738" s="211">
        <v>2400</v>
      </c>
      <c r="I738" s="212"/>
      <c r="J738" s="211">
        <f>ROUND(I738*H738,2)</f>
        <v>0</v>
      </c>
      <c r="K738" s="209" t="s">
        <v>140</v>
      </c>
      <c r="L738" s="47"/>
      <c r="M738" s="213" t="s">
        <v>31</v>
      </c>
      <c r="N738" s="214" t="s">
        <v>51</v>
      </c>
      <c r="O738" s="87"/>
      <c r="P738" s="215">
        <f>O738*H738</f>
        <v>0</v>
      </c>
      <c r="Q738" s="215">
        <v>0</v>
      </c>
      <c r="R738" s="215">
        <f>Q738*H738</f>
        <v>0</v>
      </c>
      <c r="S738" s="215">
        <v>0</v>
      </c>
      <c r="T738" s="216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17" t="s">
        <v>141</v>
      </c>
      <c r="AT738" s="217" t="s">
        <v>136</v>
      </c>
      <c r="AU738" s="217" t="s">
        <v>20</v>
      </c>
      <c r="AY738" s="19" t="s">
        <v>134</v>
      </c>
      <c r="BE738" s="218">
        <f>IF(N738="základní",J738,0)</f>
        <v>0</v>
      </c>
      <c r="BF738" s="218">
        <f>IF(N738="snížená",J738,0)</f>
        <v>0</v>
      </c>
      <c r="BG738" s="218">
        <f>IF(N738="zákl. přenesená",J738,0)</f>
        <v>0</v>
      </c>
      <c r="BH738" s="218">
        <f>IF(N738="sníž. přenesená",J738,0)</f>
        <v>0</v>
      </c>
      <c r="BI738" s="218">
        <f>IF(N738="nulová",J738,0)</f>
        <v>0</v>
      </c>
      <c r="BJ738" s="19" t="s">
        <v>88</v>
      </c>
      <c r="BK738" s="218">
        <f>ROUND(I738*H738,2)</f>
        <v>0</v>
      </c>
      <c r="BL738" s="19" t="s">
        <v>141</v>
      </c>
      <c r="BM738" s="217" t="s">
        <v>1003</v>
      </c>
    </row>
    <row r="739" s="2" customFormat="1">
      <c r="A739" s="41"/>
      <c r="B739" s="42"/>
      <c r="C739" s="43"/>
      <c r="D739" s="219" t="s">
        <v>143</v>
      </c>
      <c r="E739" s="43"/>
      <c r="F739" s="220" t="s">
        <v>1004</v>
      </c>
      <c r="G739" s="43"/>
      <c r="H739" s="43"/>
      <c r="I739" s="221"/>
      <c r="J739" s="43"/>
      <c r="K739" s="43"/>
      <c r="L739" s="47"/>
      <c r="M739" s="222"/>
      <c r="N739" s="223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19" t="s">
        <v>143</v>
      </c>
      <c r="AU739" s="19" t="s">
        <v>20</v>
      </c>
    </row>
    <row r="740" s="13" customFormat="1">
      <c r="A740" s="13"/>
      <c r="B740" s="224"/>
      <c r="C740" s="225"/>
      <c r="D740" s="226" t="s">
        <v>145</v>
      </c>
      <c r="E740" s="227" t="s">
        <v>31</v>
      </c>
      <c r="F740" s="228" t="s">
        <v>1005</v>
      </c>
      <c r="G740" s="225"/>
      <c r="H740" s="229">
        <v>2400</v>
      </c>
      <c r="I740" s="230"/>
      <c r="J740" s="225"/>
      <c r="K740" s="225"/>
      <c r="L740" s="231"/>
      <c r="M740" s="232"/>
      <c r="N740" s="233"/>
      <c r="O740" s="233"/>
      <c r="P740" s="233"/>
      <c r="Q740" s="233"/>
      <c r="R740" s="233"/>
      <c r="S740" s="233"/>
      <c r="T740" s="23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5" t="s">
        <v>145</v>
      </c>
      <c r="AU740" s="235" t="s">
        <v>20</v>
      </c>
      <c r="AV740" s="13" t="s">
        <v>20</v>
      </c>
      <c r="AW740" s="13" t="s">
        <v>39</v>
      </c>
      <c r="AX740" s="13" t="s">
        <v>80</v>
      </c>
      <c r="AY740" s="235" t="s">
        <v>134</v>
      </c>
    </row>
    <row r="741" s="15" customFormat="1">
      <c r="A741" s="15"/>
      <c r="B741" s="246"/>
      <c r="C741" s="247"/>
      <c r="D741" s="226" t="s">
        <v>145</v>
      </c>
      <c r="E741" s="248" t="s">
        <v>31</v>
      </c>
      <c r="F741" s="249" t="s">
        <v>148</v>
      </c>
      <c r="G741" s="247"/>
      <c r="H741" s="250">
        <v>2400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145</v>
      </c>
      <c r="AU741" s="256" t="s">
        <v>20</v>
      </c>
      <c r="AV741" s="15" t="s">
        <v>141</v>
      </c>
      <c r="AW741" s="15" t="s">
        <v>39</v>
      </c>
      <c r="AX741" s="15" t="s">
        <v>88</v>
      </c>
      <c r="AY741" s="256" t="s">
        <v>134</v>
      </c>
    </row>
    <row r="742" s="2" customFormat="1" ht="37.8" customHeight="1">
      <c r="A742" s="41"/>
      <c r="B742" s="42"/>
      <c r="C742" s="207" t="s">
        <v>1006</v>
      </c>
      <c r="D742" s="207" t="s">
        <v>136</v>
      </c>
      <c r="E742" s="208" t="s">
        <v>1007</v>
      </c>
      <c r="F742" s="209" t="s">
        <v>1008</v>
      </c>
      <c r="G742" s="210" t="s">
        <v>238</v>
      </c>
      <c r="H742" s="211">
        <v>40</v>
      </c>
      <c r="I742" s="212"/>
      <c r="J742" s="211">
        <f>ROUND(I742*H742,2)</f>
        <v>0</v>
      </c>
      <c r="K742" s="209" t="s">
        <v>140</v>
      </c>
      <c r="L742" s="47"/>
      <c r="M742" s="213" t="s">
        <v>31</v>
      </c>
      <c r="N742" s="214" t="s">
        <v>51</v>
      </c>
      <c r="O742" s="87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7" t="s">
        <v>141</v>
      </c>
      <c r="AT742" s="217" t="s">
        <v>136</v>
      </c>
      <c r="AU742" s="217" t="s">
        <v>20</v>
      </c>
      <c r="AY742" s="19" t="s">
        <v>134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88</v>
      </c>
      <c r="BK742" s="218">
        <f>ROUND(I742*H742,2)</f>
        <v>0</v>
      </c>
      <c r="BL742" s="19" t="s">
        <v>141</v>
      </c>
      <c r="BM742" s="217" t="s">
        <v>1009</v>
      </c>
    </row>
    <row r="743" s="2" customFormat="1">
      <c r="A743" s="41"/>
      <c r="B743" s="42"/>
      <c r="C743" s="43"/>
      <c r="D743" s="219" t="s">
        <v>143</v>
      </c>
      <c r="E743" s="43"/>
      <c r="F743" s="220" t="s">
        <v>1010</v>
      </c>
      <c r="G743" s="43"/>
      <c r="H743" s="43"/>
      <c r="I743" s="221"/>
      <c r="J743" s="43"/>
      <c r="K743" s="43"/>
      <c r="L743" s="47"/>
      <c r="M743" s="222"/>
      <c r="N743" s="223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19" t="s">
        <v>143</v>
      </c>
      <c r="AU743" s="19" t="s">
        <v>20</v>
      </c>
    </row>
    <row r="744" s="2" customFormat="1" ht="24.15" customHeight="1">
      <c r="A744" s="41"/>
      <c r="B744" s="42"/>
      <c r="C744" s="207" t="s">
        <v>1011</v>
      </c>
      <c r="D744" s="207" t="s">
        <v>136</v>
      </c>
      <c r="E744" s="208" t="s">
        <v>1012</v>
      </c>
      <c r="F744" s="209" t="s">
        <v>1013</v>
      </c>
      <c r="G744" s="210" t="s">
        <v>139</v>
      </c>
      <c r="H744" s="211">
        <v>168.47999999999999</v>
      </c>
      <c r="I744" s="212"/>
      <c r="J744" s="211">
        <f>ROUND(I744*H744,2)</f>
        <v>0</v>
      </c>
      <c r="K744" s="209" t="s">
        <v>140</v>
      </c>
      <c r="L744" s="47"/>
      <c r="M744" s="213" t="s">
        <v>31</v>
      </c>
      <c r="N744" s="214" t="s">
        <v>51</v>
      </c>
      <c r="O744" s="87"/>
      <c r="P744" s="215">
        <f>O744*H744</f>
        <v>0</v>
      </c>
      <c r="Q744" s="215">
        <v>0</v>
      </c>
      <c r="R744" s="215">
        <f>Q744*H744</f>
        <v>0</v>
      </c>
      <c r="S744" s="215">
        <v>0</v>
      </c>
      <c r="T744" s="216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17" t="s">
        <v>141</v>
      </c>
      <c r="AT744" s="217" t="s">
        <v>136</v>
      </c>
      <c r="AU744" s="217" t="s">
        <v>20</v>
      </c>
      <c r="AY744" s="19" t="s">
        <v>134</v>
      </c>
      <c r="BE744" s="218">
        <f>IF(N744="základní",J744,0)</f>
        <v>0</v>
      </c>
      <c r="BF744" s="218">
        <f>IF(N744="snížená",J744,0)</f>
        <v>0</v>
      </c>
      <c r="BG744" s="218">
        <f>IF(N744="zákl. přenesená",J744,0)</f>
        <v>0</v>
      </c>
      <c r="BH744" s="218">
        <f>IF(N744="sníž. přenesená",J744,0)</f>
        <v>0</v>
      </c>
      <c r="BI744" s="218">
        <f>IF(N744="nulová",J744,0)</f>
        <v>0</v>
      </c>
      <c r="BJ744" s="19" t="s">
        <v>88</v>
      </c>
      <c r="BK744" s="218">
        <f>ROUND(I744*H744,2)</f>
        <v>0</v>
      </c>
      <c r="BL744" s="19" t="s">
        <v>141</v>
      </c>
      <c r="BM744" s="217" t="s">
        <v>1014</v>
      </c>
    </row>
    <row r="745" s="2" customFormat="1">
      <c r="A745" s="41"/>
      <c r="B745" s="42"/>
      <c r="C745" s="43"/>
      <c r="D745" s="219" t="s">
        <v>143</v>
      </c>
      <c r="E745" s="43"/>
      <c r="F745" s="220" t="s">
        <v>1015</v>
      </c>
      <c r="G745" s="43"/>
      <c r="H745" s="43"/>
      <c r="I745" s="221"/>
      <c r="J745" s="43"/>
      <c r="K745" s="43"/>
      <c r="L745" s="47"/>
      <c r="M745" s="222"/>
      <c r="N745" s="223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19" t="s">
        <v>143</v>
      </c>
      <c r="AU745" s="19" t="s">
        <v>20</v>
      </c>
    </row>
    <row r="746" s="13" customFormat="1">
      <c r="A746" s="13"/>
      <c r="B746" s="224"/>
      <c r="C746" s="225"/>
      <c r="D746" s="226" t="s">
        <v>145</v>
      </c>
      <c r="E746" s="227" t="s">
        <v>31</v>
      </c>
      <c r="F746" s="228" t="s">
        <v>994</v>
      </c>
      <c r="G746" s="225"/>
      <c r="H746" s="229">
        <v>168.47999999999999</v>
      </c>
      <c r="I746" s="230"/>
      <c r="J746" s="225"/>
      <c r="K746" s="225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145</v>
      </c>
      <c r="AU746" s="235" t="s">
        <v>20</v>
      </c>
      <c r="AV746" s="13" t="s">
        <v>20</v>
      </c>
      <c r="AW746" s="13" t="s">
        <v>39</v>
      </c>
      <c r="AX746" s="13" t="s">
        <v>80</v>
      </c>
      <c r="AY746" s="235" t="s">
        <v>134</v>
      </c>
    </row>
    <row r="747" s="15" customFormat="1">
      <c r="A747" s="15"/>
      <c r="B747" s="246"/>
      <c r="C747" s="247"/>
      <c r="D747" s="226" t="s">
        <v>145</v>
      </c>
      <c r="E747" s="248" t="s">
        <v>31</v>
      </c>
      <c r="F747" s="249" t="s">
        <v>148</v>
      </c>
      <c r="G747" s="247"/>
      <c r="H747" s="250">
        <v>168.47999999999999</v>
      </c>
      <c r="I747" s="251"/>
      <c r="J747" s="247"/>
      <c r="K747" s="247"/>
      <c r="L747" s="252"/>
      <c r="M747" s="253"/>
      <c r="N747" s="254"/>
      <c r="O747" s="254"/>
      <c r="P747" s="254"/>
      <c r="Q747" s="254"/>
      <c r="R747" s="254"/>
      <c r="S747" s="254"/>
      <c r="T747" s="25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56" t="s">
        <v>145</v>
      </c>
      <c r="AU747" s="256" t="s">
        <v>20</v>
      </c>
      <c r="AV747" s="15" t="s">
        <v>141</v>
      </c>
      <c r="AW747" s="15" t="s">
        <v>39</v>
      </c>
      <c r="AX747" s="15" t="s">
        <v>88</v>
      </c>
      <c r="AY747" s="256" t="s">
        <v>134</v>
      </c>
    </row>
    <row r="748" s="2" customFormat="1" ht="24.15" customHeight="1">
      <c r="A748" s="41"/>
      <c r="B748" s="42"/>
      <c r="C748" s="207" t="s">
        <v>1016</v>
      </c>
      <c r="D748" s="207" t="s">
        <v>136</v>
      </c>
      <c r="E748" s="208" t="s">
        <v>1017</v>
      </c>
      <c r="F748" s="209" t="s">
        <v>1018</v>
      </c>
      <c r="G748" s="210" t="s">
        <v>139</v>
      </c>
      <c r="H748" s="211">
        <v>10108.799999999999</v>
      </c>
      <c r="I748" s="212"/>
      <c r="J748" s="211">
        <f>ROUND(I748*H748,2)</f>
        <v>0</v>
      </c>
      <c r="K748" s="209" t="s">
        <v>140</v>
      </c>
      <c r="L748" s="47"/>
      <c r="M748" s="213" t="s">
        <v>31</v>
      </c>
      <c r="N748" s="214" t="s">
        <v>51</v>
      </c>
      <c r="O748" s="87"/>
      <c r="P748" s="215">
        <f>O748*H748</f>
        <v>0</v>
      </c>
      <c r="Q748" s="215">
        <v>0</v>
      </c>
      <c r="R748" s="215">
        <f>Q748*H748</f>
        <v>0</v>
      </c>
      <c r="S748" s="215">
        <v>0</v>
      </c>
      <c r="T748" s="216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17" t="s">
        <v>141</v>
      </c>
      <c r="AT748" s="217" t="s">
        <v>136</v>
      </c>
      <c r="AU748" s="217" t="s">
        <v>20</v>
      </c>
      <c r="AY748" s="19" t="s">
        <v>134</v>
      </c>
      <c r="BE748" s="218">
        <f>IF(N748="základní",J748,0)</f>
        <v>0</v>
      </c>
      <c r="BF748" s="218">
        <f>IF(N748="snížená",J748,0)</f>
        <v>0</v>
      </c>
      <c r="BG748" s="218">
        <f>IF(N748="zákl. přenesená",J748,0)</f>
        <v>0</v>
      </c>
      <c r="BH748" s="218">
        <f>IF(N748="sníž. přenesená",J748,0)</f>
        <v>0</v>
      </c>
      <c r="BI748" s="218">
        <f>IF(N748="nulová",J748,0)</f>
        <v>0</v>
      </c>
      <c r="BJ748" s="19" t="s">
        <v>88</v>
      </c>
      <c r="BK748" s="218">
        <f>ROUND(I748*H748,2)</f>
        <v>0</v>
      </c>
      <c r="BL748" s="19" t="s">
        <v>141</v>
      </c>
      <c r="BM748" s="217" t="s">
        <v>1019</v>
      </c>
    </row>
    <row r="749" s="2" customFormat="1">
      <c r="A749" s="41"/>
      <c r="B749" s="42"/>
      <c r="C749" s="43"/>
      <c r="D749" s="219" t="s">
        <v>143</v>
      </c>
      <c r="E749" s="43"/>
      <c r="F749" s="220" t="s">
        <v>1020</v>
      </c>
      <c r="G749" s="43"/>
      <c r="H749" s="43"/>
      <c r="I749" s="221"/>
      <c r="J749" s="43"/>
      <c r="K749" s="43"/>
      <c r="L749" s="47"/>
      <c r="M749" s="222"/>
      <c r="N749" s="223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19" t="s">
        <v>143</v>
      </c>
      <c r="AU749" s="19" t="s">
        <v>20</v>
      </c>
    </row>
    <row r="750" s="13" customFormat="1">
      <c r="A750" s="13"/>
      <c r="B750" s="224"/>
      <c r="C750" s="225"/>
      <c r="D750" s="226" t="s">
        <v>145</v>
      </c>
      <c r="E750" s="227" t="s">
        <v>31</v>
      </c>
      <c r="F750" s="228" t="s">
        <v>1021</v>
      </c>
      <c r="G750" s="225"/>
      <c r="H750" s="229">
        <v>10108.799999999999</v>
      </c>
      <c r="I750" s="230"/>
      <c r="J750" s="225"/>
      <c r="K750" s="225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145</v>
      </c>
      <c r="AU750" s="235" t="s">
        <v>20</v>
      </c>
      <c r="AV750" s="13" t="s">
        <v>20</v>
      </c>
      <c r="AW750" s="13" t="s">
        <v>39</v>
      </c>
      <c r="AX750" s="13" t="s">
        <v>80</v>
      </c>
      <c r="AY750" s="235" t="s">
        <v>134</v>
      </c>
    </row>
    <row r="751" s="15" customFormat="1">
      <c r="A751" s="15"/>
      <c r="B751" s="246"/>
      <c r="C751" s="247"/>
      <c r="D751" s="226" t="s">
        <v>145</v>
      </c>
      <c r="E751" s="248" t="s">
        <v>31</v>
      </c>
      <c r="F751" s="249" t="s">
        <v>148</v>
      </c>
      <c r="G751" s="247"/>
      <c r="H751" s="250">
        <v>10108.799999999999</v>
      </c>
      <c r="I751" s="251"/>
      <c r="J751" s="247"/>
      <c r="K751" s="247"/>
      <c r="L751" s="252"/>
      <c r="M751" s="253"/>
      <c r="N751" s="254"/>
      <c r="O751" s="254"/>
      <c r="P751" s="254"/>
      <c r="Q751" s="254"/>
      <c r="R751" s="254"/>
      <c r="S751" s="254"/>
      <c r="T751" s="25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56" t="s">
        <v>145</v>
      </c>
      <c r="AU751" s="256" t="s">
        <v>20</v>
      </c>
      <c r="AV751" s="15" t="s">
        <v>141</v>
      </c>
      <c r="AW751" s="15" t="s">
        <v>39</v>
      </c>
      <c r="AX751" s="15" t="s">
        <v>88</v>
      </c>
      <c r="AY751" s="256" t="s">
        <v>134</v>
      </c>
    </row>
    <row r="752" s="2" customFormat="1" ht="24.15" customHeight="1">
      <c r="A752" s="41"/>
      <c r="B752" s="42"/>
      <c r="C752" s="207" t="s">
        <v>1022</v>
      </c>
      <c r="D752" s="207" t="s">
        <v>136</v>
      </c>
      <c r="E752" s="208" t="s">
        <v>1023</v>
      </c>
      <c r="F752" s="209" t="s">
        <v>1024</v>
      </c>
      <c r="G752" s="210" t="s">
        <v>139</v>
      </c>
      <c r="H752" s="211">
        <v>168.47999999999999</v>
      </c>
      <c r="I752" s="212"/>
      <c r="J752" s="211">
        <f>ROUND(I752*H752,2)</f>
        <v>0</v>
      </c>
      <c r="K752" s="209" t="s">
        <v>140</v>
      </c>
      <c r="L752" s="47"/>
      <c r="M752" s="213" t="s">
        <v>31</v>
      </c>
      <c r="N752" s="214" t="s">
        <v>51</v>
      </c>
      <c r="O752" s="87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17" t="s">
        <v>141</v>
      </c>
      <c r="AT752" s="217" t="s">
        <v>136</v>
      </c>
      <c r="AU752" s="217" t="s">
        <v>20</v>
      </c>
      <c r="AY752" s="19" t="s">
        <v>134</v>
      </c>
      <c r="BE752" s="218">
        <f>IF(N752="základní",J752,0)</f>
        <v>0</v>
      </c>
      <c r="BF752" s="218">
        <f>IF(N752="snížená",J752,0)</f>
        <v>0</v>
      </c>
      <c r="BG752" s="218">
        <f>IF(N752="zákl. přenesená",J752,0)</f>
        <v>0</v>
      </c>
      <c r="BH752" s="218">
        <f>IF(N752="sníž. přenesená",J752,0)</f>
        <v>0</v>
      </c>
      <c r="BI752" s="218">
        <f>IF(N752="nulová",J752,0)</f>
        <v>0</v>
      </c>
      <c r="BJ752" s="19" t="s">
        <v>88</v>
      </c>
      <c r="BK752" s="218">
        <f>ROUND(I752*H752,2)</f>
        <v>0</v>
      </c>
      <c r="BL752" s="19" t="s">
        <v>141</v>
      </c>
      <c r="BM752" s="217" t="s">
        <v>1025</v>
      </c>
    </row>
    <row r="753" s="2" customFormat="1">
      <c r="A753" s="41"/>
      <c r="B753" s="42"/>
      <c r="C753" s="43"/>
      <c r="D753" s="219" t="s">
        <v>143</v>
      </c>
      <c r="E753" s="43"/>
      <c r="F753" s="220" t="s">
        <v>1026</v>
      </c>
      <c r="G753" s="43"/>
      <c r="H753" s="43"/>
      <c r="I753" s="221"/>
      <c r="J753" s="43"/>
      <c r="K753" s="43"/>
      <c r="L753" s="47"/>
      <c r="M753" s="222"/>
      <c r="N753" s="223"/>
      <c r="O753" s="87"/>
      <c r="P753" s="87"/>
      <c r="Q753" s="87"/>
      <c r="R753" s="87"/>
      <c r="S753" s="87"/>
      <c r="T753" s="88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T753" s="19" t="s">
        <v>143</v>
      </c>
      <c r="AU753" s="19" t="s">
        <v>20</v>
      </c>
    </row>
    <row r="754" s="2" customFormat="1" ht="44.25" customHeight="1">
      <c r="A754" s="41"/>
      <c r="B754" s="42"/>
      <c r="C754" s="207" t="s">
        <v>190</v>
      </c>
      <c r="D754" s="207" t="s">
        <v>136</v>
      </c>
      <c r="E754" s="208" t="s">
        <v>1027</v>
      </c>
      <c r="F754" s="209" t="s">
        <v>1028</v>
      </c>
      <c r="G754" s="210" t="s">
        <v>139</v>
      </c>
      <c r="H754" s="211">
        <v>45</v>
      </c>
      <c r="I754" s="212"/>
      <c r="J754" s="211">
        <f>ROUND(I754*H754,2)</f>
        <v>0</v>
      </c>
      <c r="K754" s="209" t="s">
        <v>140</v>
      </c>
      <c r="L754" s="47"/>
      <c r="M754" s="213" t="s">
        <v>31</v>
      </c>
      <c r="N754" s="214" t="s">
        <v>51</v>
      </c>
      <c r="O754" s="87"/>
      <c r="P754" s="215">
        <f>O754*H754</f>
        <v>0</v>
      </c>
      <c r="Q754" s="215">
        <v>0</v>
      </c>
      <c r="R754" s="215">
        <f>Q754*H754</f>
        <v>0</v>
      </c>
      <c r="S754" s="215">
        <v>0</v>
      </c>
      <c r="T754" s="216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17" t="s">
        <v>141</v>
      </c>
      <c r="AT754" s="217" t="s">
        <v>136</v>
      </c>
      <c r="AU754" s="217" t="s">
        <v>20</v>
      </c>
      <c r="AY754" s="19" t="s">
        <v>134</v>
      </c>
      <c r="BE754" s="218">
        <f>IF(N754="základní",J754,0)</f>
        <v>0</v>
      </c>
      <c r="BF754" s="218">
        <f>IF(N754="snížená",J754,0)</f>
        <v>0</v>
      </c>
      <c r="BG754" s="218">
        <f>IF(N754="zákl. přenesená",J754,0)</f>
        <v>0</v>
      </c>
      <c r="BH754" s="218">
        <f>IF(N754="sníž. přenesená",J754,0)</f>
        <v>0</v>
      </c>
      <c r="BI754" s="218">
        <f>IF(N754="nulová",J754,0)</f>
        <v>0</v>
      </c>
      <c r="BJ754" s="19" t="s">
        <v>88</v>
      </c>
      <c r="BK754" s="218">
        <f>ROUND(I754*H754,2)</f>
        <v>0</v>
      </c>
      <c r="BL754" s="19" t="s">
        <v>141</v>
      </c>
      <c r="BM754" s="217" t="s">
        <v>1029</v>
      </c>
    </row>
    <row r="755" s="2" customFormat="1">
      <c r="A755" s="41"/>
      <c r="B755" s="42"/>
      <c r="C755" s="43"/>
      <c r="D755" s="219" t="s">
        <v>143</v>
      </c>
      <c r="E755" s="43"/>
      <c r="F755" s="220" t="s">
        <v>1030</v>
      </c>
      <c r="G755" s="43"/>
      <c r="H755" s="43"/>
      <c r="I755" s="221"/>
      <c r="J755" s="43"/>
      <c r="K755" s="43"/>
      <c r="L755" s="47"/>
      <c r="M755" s="222"/>
      <c r="N755" s="223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19" t="s">
        <v>143</v>
      </c>
      <c r="AU755" s="19" t="s">
        <v>20</v>
      </c>
    </row>
    <row r="756" s="13" customFormat="1">
      <c r="A756" s="13"/>
      <c r="B756" s="224"/>
      <c r="C756" s="225"/>
      <c r="D756" s="226" t="s">
        <v>145</v>
      </c>
      <c r="E756" s="227" t="s">
        <v>31</v>
      </c>
      <c r="F756" s="228" t="s">
        <v>1031</v>
      </c>
      <c r="G756" s="225"/>
      <c r="H756" s="229">
        <v>45</v>
      </c>
      <c r="I756" s="230"/>
      <c r="J756" s="225"/>
      <c r="K756" s="225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145</v>
      </c>
      <c r="AU756" s="235" t="s">
        <v>20</v>
      </c>
      <c r="AV756" s="13" t="s">
        <v>20</v>
      </c>
      <c r="AW756" s="13" t="s">
        <v>39</v>
      </c>
      <c r="AX756" s="13" t="s">
        <v>80</v>
      </c>
      <c r="AY756" s="235" t="s">
        <v>134</v>
      </c>
    </row>
    <row r="757" s="14" customFormat="1">
      <c r="A757" s="14"/>
      <c r="B757" s="236"/>
      <c r="C757" s="237"/>
      <c r="D757" s="226" t="s">
        <v>145</v>
      </c>
      <c r="E757" s="238" t="s">
        <v>31</v>
      </c>
      <c r="F757" s="239" t="s">
        <v>147</v>
      </c>
      <c r="G757" s="237"/>
      <c r="H757" s="238" t="s">
        <v>31</v>
      </c>
      <c r="I757" s="240"/>
      <c r="J757" s="237"/>
      <c r="K757" s="237"/>
      <c r="L757" s="241"/>
      <c r="M757" s="242"/>
      <c r="N757" s="243"/>
      <c r="O757" s="243"/>
      <c r="P757" s="243"/>
      <c r="Q757" s="243"/>
      <c r="R757" s="243"/>
      <c r="S757" s="243"/>
      <c r="T757" s="24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5" t="s">
        <v>145</v>
      </c>
      <c r="AU757" s="245" t="s">
        <v>20</v>
      </c>
      <c r="AV757" s="14" t="s">
        <v>88</v>
      </c>
      <c r="AW757" s="14" t="s">
        <v>39</v>
      </c>
      <c r="AX757" s="14" t="s">
        <v>80</v>
      </c>
      <c r="AY757" s="245" t="s">
        <v>134</v>
      </c>
    </row>
    <row r="758" s="15" customFormat="1">
      <c r="A758" s="15"/>
      <c r="B758" s="246"/>
      <c r="C758" s="247"/>
      <c r="D758" s="226" t="s">
        <v>145</v>
      </c>
      <c r="E758" s="248" t="s">
        <v>31</v>
      </c>
      <c r="F758" s="249" t="s">
        <v>148</v>
      </c>
      <c r="G758" s="247"/>
      <c r="H758" s="250">
        <v>45</v>
      </c>
      <c r="I758" s="251"/>
      <c r="J758" s="247"/>
      <c r="K758" s="247"/>
      <c r="L758" s="252"/>
      <c r="M758" s="253"/>
      <c r="N758" s="254"/>
      <c r="O758" s="254"/>
      <c r="P758" s="254"/>
      <c r="Q758" s="254"/>
      <c r="R758" s="254"/>
      <c r="S758" s="254"/>
      <c r="T758" s="25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56" t="s">
        <v>145</v>
      </c>
      <c r="AU758" s="256" t="s">
        <v>20</v>
      </c>
      <c r="AV758" s="15" t="s">
        <v>141</v>
      </c>
      <c r="AW758" s="15" t="s">
        <v>39</v>
      </c>
      <c r="AX758" s="15" t="s">
        <v>88</v>
      </c>
      <c r="AY758" s="256" t="s">
        <v>134</v>
      </c>
    </row>
    <row r="759" s="2" customFormat="1" ht="37.8" customHeight="1">
      <c r="A759" s="41"/>
      <c r="B759" s="42"/>
      <c r="C759" s="207" t="s">
        <v>1032</v>
      </c>
      <c r="D759" s="207" t="s">
        <v>136</v>
      </c>
      <c r="E759" s="208" t="s">
        <v>1033</v>
      </c>
      <c r="F759" s="209" t="s">
        <v>1034</v>
      </c>
      <c r="G759" s="210" t="s">
        <v>139</v>
      </c>
      <c r="H759" s="211">
        <v>2700</v>
      </c>
      <c r="I759" s="212"/>
      <c r="J759" s="211">
        <f>ROUND(I759*H759,2)</f>
        <v>0</v>
      </c>
      <c r="K759" s="209" t="s">
        <v>140</v>
      </c>
      <c r="L759" s="47"/>
      <c r="M759" s="213" t="s">
        <v>31</v>
      </c>
      <c r="N759" s="214" t="s">
        <v>51</v>
      </c>
      <c r="O759" s="87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7" t="s">
        <v>141</v>
      </c>
      <c r="AT759" s="217" t="s">
        <v>136</v>
      </c>
      <c r="AU759" s="217" t="s">
        <v>20</v>
      </c>
      <c r="AY759" s="19" t="s">
        <v>134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9" t="s">
        <v>88</v>
      </c>
      <c r="BK759" s="218">
        <f>ROUND(I759*H759,2)</f>
        <v>0</v>
      </c>
      <c r="BL759" s="19" t="s">
        <v>141</v>
      </c>
      <c r="BM759" s="217" t="s">
        <v>1035</v>
      </c>
    </row>
    <row r="760" s="2" customFormat="1">
      <c r="A760" s="41"/>
      <c r="B760" s="42"/>
      <c r="C760" s="43"/>
      <c r="D760" s="219" t="s">
        <v>143</v>
      </c>
      <c r="E760" s="43"/>
      <c r="F760" s="220" t="s">
        <v>1036</v>
      </c>
      <c r="G760" s="43"/>
      <c r="H760" s="43"/>
      <c r="I760" s="221"/>
      <c r="J760" s="43"/>
      <c r="K760" s="43"/>
      <c r="L760" s="47"/>
      <c r="M760" s="222"/>
      <c r="N760" s="223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19" t="s">
        <v>143</v>
      </c>
      <c r="AU760" s="19" t="s">
        <v>20</v>
      </c>
    </row>
    <row r="761" s="13" customFormat="1">
      <c r="A761" s="13"/>
      <c r="B761" s="224"/>
      <c r="C761" s="225"/>
      <c r="D761" s="226" t="s">
        <v>145</v>
      </c>
      <c r="E761" s="227" t="s">
        <v>31</v>
      </c>
      <c r="F761" s="228" t="s">
        <v>1037</v>
      </c>
      <c r="G761" s="225"/>
      <c r="H761" s="229">
        <v>2700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145</v>
      </c>
      <c r="AU761" s="235" t="s">
        <v>20</v>
      </c>
      <c r="AV761" s="13" t="s">
        <v>20</v>
      </c>
      <c r="AW761" s="13" t="s">
        <v>39</v>
      </c>
      <c r="AX761" s="13" t="s">
        <v>80</v>
      </c>
      <c r="AY761" s="235" t="s">
        <v>134</v>
      </c>
    </row>
    <row r="762" s="15" customFormat="1">
      <c r="A762" s="15"/>
      <c r="B762" s="246"/>
      <c r="C762" s="247"/>
      <c r="D762" s="226" t="s">
        <v>145</v>
      </c>
      <c r="E762" s="248" t="s">
        <v>31</v>
      </c>
      <c r="F762" s="249" t="s">
        <v>148</v>
      </c>
      <c r="G762" s="247"/>
      <c r="H762" s="250">
        <v>2700</v>
      </c>
      <c r="I762" s="251"/>
      <c r="J762" s="247"/>
      <c r="K762" s="247"/>
      <c r="L762" s="252"/>
      <c r="M762" s="253"/>
      <c r="N762" s="254"/>
      <c r="O762" s="254"/>
      <c r="P762" s="254"/>
      <c r="Q762" s="254"/>
      <c r="R762" s="254"/>
      <c r="S762" s="254"/>
      <c r="T762" s="25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6" t="s">
        <v>145</v>
      </c>
      <c r="AU762" s="256" t="s">
        <v>20</v>
      </c>
      <c r="AV762" s="15" t="s">
        <v>141</v>
      </c>
      <c r="AW762" s="15" t="s">
        <v>39</v>
      </c>
      <c r="AX762" s="15" t="s">
        <v>88</v>
      </c>
      <c r="AY762" s="256" t="s">
        <v>134</v>
      </c>
    </row>
    <row r="763" s="2" customFormat="1" ht="44.25" customHeight="1">
      <c r="A763" s="41"/>
      <c r="B763" s="42"/>
      <c r="C763" s="207" t="s">
        <v>1038</v>
      </c>
      <c r="D763" s="207" t="s">
        <v>136</v>
      </c>
      <c r="E763" s="208" t="s">
        <v>1039</v>
      </c>
      <c r="F763" s="209" t="s">
        <v>1040</v>
      </c>
      <c r="G763" s="210" t="s">
        <v>139</v>
      </c>
      <c r="H763" s="211">
        <v>45</v>
      </c>
      <c r="I763" s="212"/>
      <c r="J763" s="211">
        <f>ROUND(I763*H763,2)</f>
        <v>0</v>
      </c>
      <c r="K763" s="209" t="s">
        <v>140</v>
      </c>
      <c r="L763" s="47"/>
      <c r="M763" s="213" t="s">
        <v>31</v>
      </c>
      <c r="N763" s="214" t="s">
        <v>51</v>
      </c>
      <c r="O763" s="87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7" t="s">
        <v>141</v>
      </c>
      <c r="AT763" s="217" t="s">
        <v>136</v>
      </c>
      <c r="AU763" s="217" t="s">
        <v>20</v>
      </c>
      <c r="AY763" s="19" t="s">
        <v>134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88</v>
      </c>
      <c r="BK763" s="218">
        <f>ROUND(I763*H763,2)</f>
        <v>0</v>
      </c>
      <c r="BL763" s="19" t="s">
        <v>141</v>
      </c>
      <c r="BM763" s="217" t="s">
        <v>1041</v>
      </c>
    </row>
    <row r="764" s="2" customFormat="1">
      <c r="A764" s="41"/>
      <c r="B764" s="42"/>
      <c r="C764" s="43"/>
      <c r="D764" s="219" t="s">
        <v>143</v>
      </c>
      <c r="E764" s="43"/>
      <c r="F764" s="220" t="s">
        <v>1042</v>
      </c>
      <c r="G764" s="43"/>
      <c r="H764" s="43"/>
      <c r="I764" s="221"/>
      <c r="J764" s="43"/>
      <c r="K764" s="43"/>
      <c r="L764" s="47"/>
      <c r="M764" s="222"/>
      <c r="N764" s="223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19" t="s">
        <v>143</v>
      </c>
      <c r="AU764" s="19" t="s">
        <v>20</v>
      </c>
    </row>
    <row r="765" s="2" customFormat="1" ht="24.15" customHeight="1">
      <c r="A765" s="41"/>
      <c r="B765" s="42"/>
      <c r="C765" s="207" t="s">
        <v>1043</v>
      </c>
      <c r="D765" s="207" t="s">
        <v>136</v>
      </c>
      <c r="E765" s="208" t="s">
        <v>1044</v>
      </c>
      <c r="F765" s="209" t="s">
        <v>1045</v>
      </c>
      <c r="G765" s="210" t="s">
        <v>274</v>
      </c>
      <c r="H765" s="211">
        <v>97.799999999999997</v>
      </c>
      <c r="I765" s="212"/>
      <c r="J765" s="211">
        <f>ROUND(I765*H765,2)</f>
        <v>0</v>
      </c>
      <c r="K765" s="209" t="s">
        <v>140</v>
      </c>
      <c r="L765" s="47"/>
      <c r="M765" s="213" t="s">
        <v>31</v>
      </c>
      <c r="N765" s="214" t="s">
        <v>51</v>
      </c>
      <c r="O765" s="87"/>
      <c r="P765" s="215">
        <f>O765*H765</f>
        <v>0</v>
      </c>
      <c r="Q765" s="215">
        <v>0.12</v>
      </c>
      <c r="R765" s="215">
        <f>Q765*H765</f>
        <v>11.735999999999999</v>
      </c>
      <c r="S765" s="215">
        <v>2.4900000000000002</v>
      </c>
      <c r="T765" s="216">
        <f>S765*H765</f>
        <v>243.52200000000002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17" t="s">
        <v>141</v>
      </c>
      <c r="AT765" s="217" t="s">
        <v>136</v>
      </c>
      <c r="AU765" s="217" t="s">
        <v>20</v>
      </c>
      <c r="AY765" s="19" t="s">
        <v>134</v>
      </c>
      <c r="BE765" s="218">
        <f>IF(N765="základní",J765,0)</f>
        <v>0</v>
      </c>
      <c r="BF765" s="218">
        <f>IF(N765="snížená",J765,0)</f>
        <v>0</v>
      </c>
      <c r="BG765" s="218">
        <f>IF(N765="zákl. přenesená",J765,0)</f>
        <v>0</v>
      </c>
      <c r="BH765" s="218">
        <f>IF(N765="sníž. přenesená",J765,0)</f>
        <v>0</v>
      </c>
      <c r="BI765" s="218">
        <f>IF(N765="nulová",J765,0)</f>
        <v>0</v>
      </c>
      <c r="BJ765" s="19" t="s">
        <v>88</v>
      </c>
      <c r="BK765" s="218">
        <f>ROUND(I765*H765,2)</f>
        <v>0</v>
      </c>
      <c r="BL765" s="19" t="s">
        <v>141</v>
      </c>
      <c r="BM765" s="217" t="s">
        <v>1046</v>
      </c>
    </row>
    <row r="766" s="2" customFormat="1">
      <c r="A766" s="41"/>
      <c r="B766" s="42"/>
      <c r="C766" s="43"/>
      <c r="D766" s="219" t="s">
        <v>143</v>
      </c>
      <c r="E766" s="43"/>
      <c r="F766" s="220" t="s">
        <v>1047</v>
      </c>
      <c r="G766" s="43"/>
      <c r="H766" s="43"/>
      <c r="I766" s="221"/>
      <c r="J766" s="43"/>
      <c r="K766" s="43"/>
      <c r="L766" s="47"/>
      <c r="M766" s="222"/>
      <c r="N766" s="223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19" t="s">
        <v>143</v>
      </c>
      <c r="AU766" s="19" t="s">
        <v>20</v>
      </c>
    </row>
    <row r="767" s="14" customFormat="1">
      <c r="A767" s="14"/>
      <c r="B767" s="236"/>
      <c r="C767" s="237"/>
      <c r="D767" s="226" t="s">
        <v>145</v>
      </c>
      <c r="E767" s="238" t="s">
        <v>31</v>
      </c>
      <c r="F767" s="239" t="s">
        <v>1048</v>
      </c>
      <c r="G767" s="237"/>
      <c r="H767" s="238" t="s">
        <v>31</v>
      </c>
      <c r="I767" s="240"/>
      <c r="J767" s="237"/>
      <c r="K767" s="237"/>
      <c r="L767" s="241"/>
      <c r="M767" s="242"/>
      <c r="N767" s="243"/>
      <c r="O767" s="243"/>
      <c r="P767" s="243"/>
      <c r="Q767" s="243"/>
      <c r="R767" s="243"/>
      <c r="S767" s="243"/>
      <c r="T767" s="24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5" t="s">
        <v>145</v>
      </c>
      <c r="AU767" s="245" t="s">
        <v>20</v>
      </c>
      <c r="AV767" s="14" t="s">
        <v>88</v>
      </c>
      <c r="AW767" s="14" t="s">
        <v>39</v>
      </c>
      <c r="AX767" s="14" t="s">
        <v>80</v>
      </c>
      <c r="AY767" s="245" t="s">
        <v>134</v>
      </c>
    </row>
    <row r="768" s="13" customFormat="1">
      <c r="A768" s="13"/>
      <c r="B768" s="224"/>
      <c r="C768" s="225"/>
      <c r="D768" s="226" t="s">
        <v>145</v>
      </c>
      <c r="E768" s="227" t="s">
        <v>31</v>
      </c>
      <c r="F768" s="228" t="s">
        <v>1049</v>
      </c>
      <c r="G768" s="225"/>
      <c r="H768" s="229">
        <v>67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145</v>
      </c>
      <c r="AU768" s="235" t="s">
        <v>20</v>
      </c>
      <c r="AV768" s="13" t="s">
        <v>20</v>
      </c>
      <c r="AW768" s="13" t="s">
        <v>39</v>
      </c>
      <c r="AX768" s="13" t="s">
        <v>80</v>
      </c>
      <c r="AY768" s="235" t="s">
        <v>134</v>
      </c>
    </row>
    <row r="769" s="14" customFormat="1">
      <c r="A769" s="14"/>
      <c r="B769" s="236"/>
      <c r="C769" s="237"/>
      <c r="D769" s="226" t="s">
        <v>145</v>
      </c>
      <c r="E769" s="238" t="s">
        <v>31</v>
      </c>
      <c r="F769" s="239" t="s">
        <v>1050</v>
      </c>
      <c r="G769" s="237"/>
      <c r="H769" s="238" t="s">
        <v>31</v>
      </c>
      <c r="I769" s="240"/>
      <c r="J769" s="237"/>
      <c r="K769" s="237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145</v>
      </c>
      <c r="AU769" s="245" t="s">
        <v>20</v>
      </c>
      <c r="AV769" s="14" t="s">
        <v>88</v>
      </c>
      <c r="AW769" s="14" t="s">
        <v>39</v>
      </c>
      <c r="AX769" s="14" t="s">
        <v>80</v>
      </c>
      <c r="AY769" s="245" t="s">
        <v>134</v>
      </c>
    </row>
    <row r="770" s="13" customFormat="1">
      <c r="A770" s="13"/>
      <c r="B770" s="224"/>
      <c r="C770" s="225"/>
      <c r="D770" s="226" t="s">
        <v>145</v>
      </c>
      <c r="E770" s="227" t="s">
        <v>31</v>
      </c>
      <c r="F770" s="228" t="s">
        <v>1051</v>
      </c>
      <c r="G770" s="225"/>
      <c r="H770" s="229">
        <v>30.800000000000001</v>
      </c>
      <c r="I770" s="230"/>
      <c r="J770" s="225"/>
      <c r="K770" s="225"/>
      <c r="L770" s="231"/>
      <c r="M770" s="232"/>
      <c r="N770" s="233"/>
      <c r="O770" s="233"/>
      <c r="P770" s="233"/>
      <c r="Q770" s="233"/>
      <c r="R770" s="233"/>
      <c r="S770" s="233"/>
      <c r="T770" s="23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5" t="s">
        <v>145</v>
      </c>
      <c r="AU770" s="235" t="s">
        <v>20</v>
      </c>
      <c r="AV770" s="13" t="s">
        <v>20</v>
      </c>
      <c r="AW770" s="13" t="s">
        <v>39</v>
      </c>
      <c r="AX770" s="13" t="s">
        <v>80</v>
      </c>
      <c r="AY770" s="235" t="s">
        <v>134</v>
      </c>
    </row>
    <row r="771" s="14" customFormat="1">
      <c r="A771" s="14"/>
      <c r="B771" s="236"/>
      <c r="C771" s="237"/>
      <c r="D771" s="226" t="s">
        <v>145</v>
      </c>
      <c r="E771" s="238" t="s">
        <v>31</v>
      </c>
      <c r="F771" s="239" t="s">
        <v>147</v>
      </c>
      <c r="G771" s="237"/>
      <c r="H771" s="238" t="s">
        <v>31</v>
      </c>
      <c r="I771" s="240"/>
      <c r="J771" s="237"/>
      <c r="K771" s="237"/>
      <c r="L771" s="241"/>
      <c r="M771" s="242"/>
      <c r="N771" s="243"/>
      <c r="O771" s="243"/>
      <c r="P771" s="243"/>
      <c r="Q771" s="243"/>
      <c r="R771" s="243"/>
      <c r="S771" s="243"/>
      <c r="T771" s="24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5" t="s">
        <v>145</v>
      </c>
      <c r="AU771" s="245" t="s">
        <v>20</v>
      </c>
      <c r="AV771" s="14" t="s">
        <v>88</v>
      </c>
      <c r="AW771" s="14" t="s">
        <v>39</v>
      </c>
      <c r="AX771" s="14" t="s">
        <v>80</v>
      </c>
      <c r="AY771" s="245" t="s">
        <v>134</v>
      </c>
    </row>
    <row r="772" s="15" customFormat="1">
      <c r="A772" s="15"/>
      <c r="B772" s="246"/>
      <c r="C772" s="247"/>
      <c r="D772" s="226" t="s">
        <v>145</v>
      </c>
      <c r="E772" s="248" t="s">
        <v>31</v>
      </c>
      <c r="F772" s="249" t="s">
        <v>148</v>
      </c>
      <c r="G772" s="247"/>
      <c r="H772" s="250">
        <v>97.799999999999997</v>
      </c>
      <c r="I772" s="251"/>
      <c r="J772" s="247"/>
      <c r="K772" s="247"/>
      <c r="L772" s="252"/>
      <c r="M772" s="253"/>
      <c r="N772" s="254"/>
      <c r="O772" s="254"/>
      <c r="P772" s="254"/>
      <c r="Q772" s="254"/>
      <c r="R772" s="254"/>
      <c r="S772" s="254"/>
      <c r="T772" s="25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6" t="s">
        <v>145</v>
      </c>
      <c r="AU772" s="256" t="s">
        <v>20</v>
      </c>
      <c r="AV772" s="15" t="s">
        <v>141</v>
      </c>
      <c r="AW772" s="15" t="s">
        <v>39</v>
      </c>
      <c r="AX772" s="15" t="s">
        <v>88</v>
      </c>
      <c r="AY772" s="256" t="s">
        <v>134</v>
      </c>
    </row>
    <row r="773" s="2" customFormat="1" ht="24.15" customHeight="1">
      <c r="A773" s="41"/>
      <c r="B773" s="42"/>
      <c r="C773" s="207" t="s">
        <v>1052</v>
      </c>
      <c r="D773" s="207" t="s">
        <v>136</v>
      </c>
      <c r="E773" s="208" t="s">
        <v>1053</v>
      </c>
      <c r="F773" s="209" t="s">
        <v>1054</v>
      </c>
      <c r="G773" s="210" t="s">
        <v>274</v>
      </c>
      <c r="H773" s="211">
        <v>94.599999999999994</v>
      </c>
      <c r="I773" s="212"/>
      <c r="J773" s="211">
        <f>ROUND(I773*H773,2)</f>
        <v>0</v>
      </c>
      <c r="K773" s="209" t="s">
        <v>140</v>
      </c>
      <c r="L773" s="47"/>
      <c r="M773" s="213" t="s">
        <v>31</v>
      </c>
      <c r="N773" s="214" t="s">
        <v>51</v>
      </c>
      <c r="O773" s="87"/>
      <c r="P773" s="215">
        <f>O773*H773</f>
        <v>0</v>
      </c>
      <c r="Q773" s="215">
        <v>0.12</v>
      </c>
      <c r="R773" s="215">
        <f>Q773*H773</f>
        <v>11.351999999999999</v>
      </c>
      <c r="S773" s="215">
        <v>2.4900000000000002</v>
      </c>
      <c r="T773" s="216">
        <f>S773*H773</f>
        <v>235.554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17" t="s">
        <v>141</v>
      </c>
      <c r="AT773" s="217" t="s">
        <v>136</v>
      </c>
      <c r="AU773" s="217" t="s">
        <v>20</v>
      </c>
      <c r="AY773" s="19" t="s">
        <v>134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88</v>
      </c>
      <c r="BK773" s="218">
        <f>ROUND(I773*H773,2)</f>
        <v>0</v>
      </c>
      <c r="BL773" s="19" t="s">
        <v>141</v>
      </c>
      <c r="BM773" s="217" t="s">
        <v>1055</v>
      </c>
    </row>
    <row r="774" s="2" customFormat="1">
      <c r="A774" s="41"/>
      <c r="B774" s="42"/>
      <c r="C774" s="43"/>
      <c r="D774" s="219" t="s">
        <v>143</v>
      </c>
      <c r="E774" s="43"/>
      <c r="F774" s="220" t="s">
        <v>1056</v>
      </c>
      <c r="G774" s="43"/>
      <c r="H774" s="43"/>
      <c r="I774" s="221"/>
      <c r="J774" s="43"/>
      <c r="K774" s="43"/>
      <c r="L774" s="47"/>
      <c r="M774" s="222"/>
      <c r="N774" s="223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19" t="s">
        <v>143</v>
      </c>
      <c r="AU774" s="19" t="s">
        <v>20</v>
      </c>
    </row>
    <row r="775" s="14" customFormat="1">
      <c r="A775" s="14"/>
      <c r="B775" s="236"/>
      <c r="C775" s="237"/>
      <c r="D775" s="226" t="s">
        <v>145</v>
      </c>
      <c r="E775" s="238" t="s">
        <v>31</v>
      </c>
      <c r="F775" s="239" t="s">
        <v>1057</v>
      </c>
      <c r="G775" s="237"/>
      <c r="H775" s="238" t="s">
        <v>31</v>
      </c>
      <c r="I775" s="240"/>
      <c r="J775" s="237"/>
      <c r="K775" s="237"/>
      <c r="L775" s="241"/>
      <c r="M775" s="242"/>
      <c r="N775" s="243"/>
      <c r="O775" s="243"/>
      <c r="P775" s="243"/>
      <c r="Q775" s="243"/>
      <c r="R775" s="243"/>
      <c r="S775" s="243"/>
      <c r="T775" s="24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5" t="s">
        <v>145</v>
      </c>
      <c r="AU775" s="245" t="s">
        <v>20</v>
      </c>
      <c r="AV775" s="14" t="s">
        <v>88</v>
      </c>
      <c r="AW775" s="14" t="s">
        <v>39</v>
      </c>
      <c r="AX775" s="14" t="s">
        <v>80</v>
      </c>
      <c r="AY775" s="245" t="s">
        <v>134</v>
      </c>
    </row>
    <row r="776" s="13" customFormat="1">
      <c r="A776" s="13"/>
      <c r="B776" s="224"/>
      <c r="C776" s="225"/>
      <c r="D776" s="226" t="s">
        <v>145</v>
      </c>
      <c r="E776" s="227" t="s">
        <v>31</v>
      </c>
      <c r="F776" s="228" t="s">
        <v>1058</v>
      </c>
      <c r="G776" s="225"/>
      <c r="H776" s="229">
        <v>61.600000000000001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145</v>
      </c>
      <c r="AU776" s="235" t="s">
        <v>20</v>
      </c>
      <c r="AV776" s="13" t="s">
        <v>20</v>
      </c>
      <c r="AW776" s="13" t="s">
        <v>39</v>
      </c>
      <c r="AX776" s="13" t="s">
        <v>80</v>
      </c>
      <c r="AY776" s="235" t="s">
        <v>134</v>
      </c>
    </row>
    <row r="777" s="14" customFormat="1">
      <c r="A777" s="14"/>
      <c r="B777" s="236"/>
      <c r="C777" s="237"/>
      <c r="D777" s="226" t="s">
        <v>145</v>
      </c>
      <c r="E777" s="238" t="s">
        <v>31</v>
      </c>
      <c r="F777" s="239" t="s">
        <v>1059</v>
      </c>
      <c r="G777" s="237"/>
      <c r="H777" s="238" t="s">
        <v>31</v>
      </c>
      <c r="I777" s="240"/>
      <c r="J777" s="237"/>
      <c r="K777" s="237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145</v>
      </c>
      <c r="AU777" s="245" t="s">
        <v>20</v>
      </c>
      <c r="AV777" s="14" t="s">
        <v>88</v>
      </c>
      <c r="AW777" s="14" t="s">
        <v>39</v>
      </c>
      <c r="AX777" s="14" t="s">
        <v>80</v>
      </c>
      <c r="AY777" s="245" t="s">
        <v>134</v>
      </c>
    </row>
    <row r="778" s="13" customFormat="1">
      <c r="A778" s="13"/>
      <c r="B778" s="224"/>
      <c r="C778" s="225"/>
      <c r="D778" s="226" t="s">
        <v>145</v>
      </c>
      <c r="E778" s="227" t="s">
        <v>31</v>
      </c>
      <c r="F778" s="228" t="s">
        <v>1060</v>
      </c>
      <c r="G778" s="225"/>
      <c r="H778" s="229">
        <v>33</v>
      </c>
      <c r="I778" s="230"/>
      <c r="J778" s="225"/>
      <c r="K778" s="225"/>
      <c r="L778" s="231"/>
      <c r="M778" s="232"/>
      <c r="N778" s="233"/>
      <c r="O778" s="233"/>
      <c r="P778" s="233"/>
      <c r="Q778" s="233"/>
      <c r="R778" s="233"/>
      <c r="S778" s="233"/>
      <c r="T778" s="23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5" t="s">
        <v>145</v>
      </c>
      <c r="AU778" s="235" t="s">
        <v>20</v>
      </c>
      <c r="AV778" s="13" t="s">
        <v>20</v>
      </c>
      <c r="AW778" s="13" t="s">
        <v>39</v>
      </c>
      <c r="AX778" s="13" t="s">
        <v>80</v>
      </c>
      <c r="AY778" s="235" t="s">
        <v>134</v>
      </c>
    </row>
    <row r="779" s="14" customFormat="1">
      <c r="A779" s="14"/>
      <c r="B779" s="236"/>
      <c r="C779" s="237"/>
      <c r="D779" s="226" t="s">
        <v>145</v>
      </c>
      <c r="E779" s="238" t="s">
        <v>31</v>
      </c>
      <c r="F779" s="239" t="s">
        <v>147</v>
      </c>
      <c r="G779" s="237"/>
      <c r="H779" s="238" t="s">
        <v>31</v>
      </c>
      <c r="I779" s="240"/>
      <c r="J779" s="237"/>
      <c r="K779" s="237"/>
      <c r="L779" s="241"/>
      <c r="M779" s="242"/>
      <c r="N779" s="243"/>
      <c r="O779" s="243"/>
      <c r="P779" s="243"/>
      <c r="Q779" s="243"/>
      <c r="R779" s="243"/>
      <c r="S779" s="243"/>
      <c r="T779" s="24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5" t="s">
        <v>145</v>
      </c>
      <c r="AU779" s="245" t="s">
        <v>20</v>
      </c>
      <c r="AV779" s="14" t="s">
        <v>88</v>
      </c>
      <c r="AW779" s="14" t="s">
        <v>39</v>
      </c>
      <c r="AX779" s="14" t="s">
        <v>80</v>
      </c>
      <c r="AY779" s="245" t="s">
        <v>134</v>
      </c>
    </row>
    <row r="780" s="15" customFormat="1">
      <c r="A780" s="15"/>
      <c r="B780" s="246"/>
      <c r="C780" s="247"/>
      <c r="D780" s="226" t="s">
        <v>145</v>
      </c>
      <c r="E780" s="248" t="s">
        <v>31</v>
      </c>
      <c r="F780" s="249" t="s">
        <v>148</v>
      </c>
      <c r="G780" s="247"/>
      <c r="H780" s="250">
        <v>94.599999999999994</v>
      </c>
      <c r="I780" s="251"/>
      <c r="J780" s="247"/>
      <c r="K780" s="247"/>
      <c r="L780" s="252"/>
      <c r="M780" s="253"/>
      <c r="N780" s="254"/>
      <c r="O780" s="254"/>
      <c r="P780" s="254"/>
      <c r="Q780" s="254"/>
      <c r="R780" s="254"/>
      <c r="S780" s="254"/>
      <c r="T780" s="25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6" t="s">
        <v>145</v>
      </c>
      <c r="AU780" s="256" t="s">
        <v>20</v>
      </c>
      <c r="AV780" s="15" t="s">
        <v>141</v>
      </c>
      <c r="AW780" s="15" t="s">
        <v>39</v>
      </c>
      <c r="AX780" s="15" t="s">
        <v>88</v>
      </c>
      <c r="AY780" s="256" t="s">
        <v>134</v>
      </c>
    </row>
    <row r="781" s="2" customFormat="1" ht="24.15" customHeight="1">
      <c r="A781" s="41"/>
      <c r="B781" s="42"/>
      <c r="C781" s="207" t="s">
        <v>1061</v>
      </c>
      <c r="D781" s="207" t="s">
        <v>136</v>
      </c>
      <c r="E781" s="208" t="s">
        <v>1062</v>
      </c>
      <c r="F781" s="209" t="s">
        <v>1063</v>
      </c>
      <c r="G781" s="210" t="s">
        <v>274</v>
      </c>
      <c r="H781" s="211">
        <v>43.149999999999999</v>
      </c>
      <c r="I781" s="212"/>
      <c r="J781" s="211">
        <f>ROUND(I781*H781,2)</f>
        <v>0</v>
      </c>
      <c r="K781" s="209" t="s">
        <v>140</v>
      </c>
      <c r="L781" s="47"/>
      <c r="M781" s="213" t="s">
        <v>31</v>
      </c>
      <c r="N781" s="214" t="s">
        <v>51</v>
      </c>
      <c r="O781" s="87"/>
      <c r="P781" s="215">
        <f>O781*H781</f>
        <v>0</v>
      </c>
      <c r="Q781" s="215">
        <v>0.12171</v>
      </c>
      <c r="R781" s="215">
        <f>Q781*H781</f>
        <v>5.2517864999999997</v>
      </c>
      <c r="S781" s="215">
        <v>2.3999999999999999</v>
      </c>
      <c r="T781" s="216">
        <f>S781*H781</f>
        <v>103.55999999999999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17" t="s">
        <v>141</v>
      </c>
      <c r="AT781" s="217" t="s">
        <v>136</v>
      </c>
      <c r="AU781" s="217" t="s">
        <v>20</v>
      </c>
      <c r="AY781" s="19" t="s">
        <v>134</v>
      </c>
      <c r="BE781" s="218">
        <f>IF(N781="základní",J781,0)</f>
        <v>0</v>
      </c>
      <c r="BF781" s="218">
        <f>IF(N781="snížená",J781,0)</f>
        <v>0</v>
      </c>
      <c r="BG781" s="218">
        <f>IF(N781="zákl. přenesená",J781,0)</f>
        <v>0</v>
      </c>
      <c r="BH781" s="218">
        <f>IF(N781="sníž. přenesená",J781,0)</f>
        <v>0</v>
      </c>
      <c r="BI781" s="218">
        <f>IF(N781="nulová",J781,0)</f>
        <v>0</v>
      </c>
      <c r="BJ781" s="19" t="s">
        <v>88</v>
      </c>
      <c r="BK781" s="218">
        <f>ROUND(I781*H781,2)</f>
        <v>0</v>
      </c>
      <c r="BL781" s="19" t="s">
        <v>141</v>
      </c>
      <c r="BM781" s="217" t="s">
        <v>1064</v>
      </c>
    </row>
    <row r="782" s="2" customFormat="1">
      <c r="A782" s="41"/>
      <c r="B782" s="42"/>
      <c r="C782" s="43"/>
      <c r="D782" s="219" t="s">
        <v>143</v>
      </c>
      <c r="E782" s="43"/>
      <c r="F782" s="220" t="s">
        <v>1065</v>
      </c>
      <c r="G782" s="43"/>
      <c r="H782" s="43"/>
      <c r="I782" s="221"/>
      <c r="J782" s="43"/>
      <c r="K782" s="43"/>
      <c r="L782" s="47"/>
      <c r="M782" s="222"/>
      <c r="N782" s="223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19" t="s">
        <v>143</v>
      </c>
      <c r="AU782" s="19" t="s">
        <v>20</v>
      </c>
    </row>
    <row r="783" s="14" customFormat="1">
      <c r="A783" s="14"/>
      <c r="B783" s="236"/>
      <c r="C783" s="237"/>
      <c r="D783" s="226" t="s">
        <v>145</v>
      </c>
      <c r="E783" s="238" t="s">
        <v>31</v>
      </c>
      <c r="F783" s="239" t="s">
        <v>1066</v>
      </c>
      <c r="G783" s="237"/>
      <c r="H783" s="238" t="s">
        <v>31</v>
      </c>
      <c r="I783" s="240"/>
      <c r="J783" s="237"/>
      <c r="K783" s="237"/>
      <c r="L783" s="241"/>
      <c r="M783" s="242"/>
      <c r="N783" s="243"/>
      <c r="O783" s="243"/>
      <c r="P783" s="243"/>
      <c r="Q783" s="243"/>
      <c r="R783" s="243"/>
      <c r="S783" s="243"/>
      <c r="T783" s="24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5" t="s">
        <v>145</v>
      </c>
      <c r="AU783" s="245" t="s">
        <v>20</v>
      </c>
      <c r="AV783" s="14" t="s">
        <v>88</v>
      </c>
      <c r="AW783" s="14" t="s">
        <v>39</v>
      </c>
      <c r="AX783" s="14" t="s">
        <v>80</v>
      </c>
      <c r="AY783" s="245" t="s">
        <v>134</v>
      </c>
    </row>
    <row r="784" s="13" customFormat="1">
      <c r="A784" s="13"/>
      <c r="B784" s="224"/>
      <c r="C784" s="225"/>
      <c r="D784" s="226" t="s">
        <v>145</v>
      </c>
      <c r="E784" s="227" t="s">
        <v>31</v>
      </c>
      <c r="F784" s="228" t="s">
        <v>1067</v>
      </c>
      <c r="G784" s="225"/>
      <c r="H784" s="229">
        <v>24.57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145</v>
      </c>
      <c r="AU784" s="235" t="s">
        <v>20</v>
      </c>
      <c r="AV784" s="13" t="s">
        <v>20</v>
      </c>
      <c r="AW784" s="13" t="s">
        <v>39</v>
      </c>
      <c r="AX784" s="13" t="s">
        <v>80</v>
      </c>
      <c r="AY784" s="235" t="s">
        <v>134</v>
      </c>
    </row>
    <row r="785" s="13" customFormat="1">
      <c r="A785" s="13"/>
      <c r="B785" s="224"/>
      <c r="C785" s="225"/>
      <c r="D785" s="226" t="s">
        <v>145</v>
      </c>
      <c r="E785" s="227" t="s">
        <v>31</v>
      </c>
      <c r="F785" s="228" t="s">
        <v>1068</v>
      </c>
      <c r="G785" s="225"/>
      <c r="H785" s="229">
        <v>7.7999999999999998</v>
      </c>
      <c r="I785" s="230"/>
      <c r="J785" s="225"/>
      <c r="K785" s="225"/>
      <c r="L785" s="231"/>
      <c r="M785" s="232"/>
      <c r="N785" s="233"/>
      <c r="O785" s="233"/>
      <c r="P785" s="233"/>
      <c r="Q785" s="233"/>
      <c r="R785" s="233"/>
      <c r="S785" s="233"/>
      <c r="T785" s="23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5" t="s">
        <v>145</v>
      </c>
      <c r="AU785" s="235" t="s">
        <v>20</v>
      </c>
      <c r="AV785" s="13" t="s">
        <v>20</v>
      </c>
      <c r="AW785" s="13" t="s">
        <v>39</v>
      </c>
      <c r="AX785" s="13" t="s">
        <v>80</v>
      </c>
      <c r="AY785" s="235" t="s">
        <v>134</v>
      </c>
    </row>
    <row r="786" s="14" customFormat="1">
      <c r="A786" s="14"/>
      <c r="B786" s="236"/>
      <c r="C786" s="237"/>
      <c r="D786" s="226" t="s">
        <v>145</v>
      </c>
      <c r="E786" s="238" t="s">
        <v>31</v>
      </c>
      <c r="F786" s="239" t="s">
        <v>1069</v>
      </c>
      <c r="G786" s="237"/>
      <c r="H786" s="238" t="s">
        <v>31</v>
      </c>
      <c r="I786" s="240"/>
      <c r="J786" s="237"/>
      <c r="K786" s="237"/>
      <c r="L786" s="241"/>
      <c r="M786" s="242"/>
      <c r="N786" s="243"/>
      <c r="O786" s="243"/>
      <c r="P786" s="243"/>
      <c r="Q786" s="243"/>
      <c r="R786" s="243"/>
      <c r="S786" s="243"/>
      <c r="T786" s="24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5" t="s">
        <v>145</v>
      </c>
      <c r="AU786" s="245" t="s">
        <v>20</v>
      </c>
      <c r="AV786" s="14" t="s">
        <v>88</v>
      </c>
      <c r="AW786" s="14" t="s">
        <v>39</v>
      </c>
      <c r="AX786" s="14" t="s">
        <v>80</v>
      </c>
      <c r="AY786" s="245" t="s">
        <v>134</v>
      </c>
    </row>
    <row r="787" s="13" customFormat="1">
      <c r="A787" s="13"/>
      <c r="B787" s="224"/>
      <c r="C787" s="225"/>
      <c r="D787" s="226" t="s">
        <v>145</v>
      </c>
      <c r="E787" s="227" t="s">
        <v>31</v>
      </c>
      <c r="F787" s="228" t="s">
        <v>1070</v>
      </c>
      <c r="G787" s="225"/>
      <c r="H787" s="229">
        <v>10.779999999999999</v>
      </c>
      <c r="I787" s="230"/>
      <c r="J787" s="225"/>
      <c r="K787" s="225"/>
      <c r="L787" s="231"/>
      <c r="M787" s="232"/>
      <c r="N787" s="233"/>
      <c r="O787" s="233"/>
      <c r="P787" s="233"/>
      <c r="Q787" s="233"/>
      <c r="R787" s="233"/>
      <c r="S787" s="233"/>
      <c r="T787" s="23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5" t="s">
        <v>145</v>
      </c>
      <c r="AU787" s="235" t="s">
        <v>20</v>
      </c>
      <c r="AV787" s="13" t="s">
        <v>20</v>
      </c>
      <c r="AW787" s="13" t="s">
        <v>39</v>
      </c>
      <c r="AX787" s="13" t="s">
        <v>80</v>
      </c>
      <c r="AY787" s="235" t="s">
        <v>134</v>
      </c>
    </row>
    <row r="788" s="14" customFormat="1">
      <c r="A788" s="14"/>
      <c r="B788" s="236"/>
      <c r="C788" s="237"/>
      <c r="D788" s="226" t="s">
        <v>145</v>
      </c>
      <c r="E788" s="238" t="s">
        <v>31</v>
      </c>
      <c r="F788" s="239" t="s">
        <v>147</v>
      </c>
      <c r="G788" s="237"/>
      <c r="H788" s="238" t="s">
        <v>31</v>
      </c>
      <c r="I788" s="240"/>
      <c r="J788" s="237"/>
      <c r="K788" s="237"/>
      <c r="L788" s="241"/>
      <c r="M788" s="242"/>
      <c r="N788" s="243"/>
      <c r="O788" s="243"/>
      <c r="P788" s="243"/>
      <c r="Q788" s="243"/>
      <c r="R788" s="243"/>
      <c r="S788" s="243"/>
      <c r="T788" s="24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5" t="s">
        <v>145</v>
      </c>
      <c r="AU788" s="245" t="s">
        <v>20</v>
      </c>
      <c r="AV788" s="14" t="s">
        <v>88</v>
      </c>
      <c r="AW788" s="14" t="s">
        <v>39</v>
      </c>
      <c r="AX788" s="14" t="s">
        <v>80</v>
      </c>
      <c r="AY788" s="245" t="s">
        <v>134</v>
      </c>
    </row>
    <row r="789" s="15" customFormat="1">
      <c r="A789" s="15"/>
      <c r="B789" s="246"/>
      <c r="C789" s="247"/>
      <c r="D789" s="226" t="s">
        <v>145</v>
      </c>
      <c r="E789" s="248" t="s">
        <v>31</v>
      </c>
      <c r="F789" s="249" t="s">
        <v>148</v>
      </c>
      <c r="G789" s="247"/>
      <c r="H789" s="250">
        <v>43.149999999999999</v>
      </c>
      <c r="I789" s="251"/>
      <c r="J789" s="247"/>
      <c r="K789" s="247"/>
      <c r="L789" s="252"/>
      <c r="M789" s="253"/>
      <c r="N789" s="254"/>
      <c r="O789" s="254"/>
      <c r="P789" s="254"/>
      <c r="Q789" s="254"/>
      <c r="R789" s="254"/>
      <c r="S789" s="254"/>
      <c r="T789" s="25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6" t="s">
        <v>145</v>
      </c>
      <c r="AU789" s="256" t="s">
        <v>20</v>
      </c>
      <c r="AV789" s="15" t="s">
        <v>141</v>
      </c>
      <c r="AW789" s="15" t="s">
        <v>39</v>
      </c>
      <c r="AX789" s="15" t="s">
        <v>88</v>
      </c>
      <c r="AY789" s="256" t="s">
        <v>134</v>
      </c>
    </row>
    <row r="790" s="2" customFormat="1" ht="21.75" customHeight="1">
      <c r="A790" s="41"/>
      <c r="B790" s="42"/>
      <c r="C790" s="207" t="s">
        <v>1071</v>
      </c>
      <c r="D790" s="207" t="s">
        <v>136</v>
      </c>
      <c r="E790" s="208" t="s">
        <v>1072</v>
      </c>
      <c r="F790" s="209" t="s">
        <v>1073</v>
      </c>
      <c r="G790" s="210" t="s">
        <v>274</v>
      </c>
      <c r="H790" s="211">
        <v>40.799999999999997</v>
      </c>
      <c r="I790" s="212"/>
      <c r="J790" s="211">
        <f>ROUND(I790*H790,2)</f>
        <v>0</v>
      </c>
      <c r="K790" s="209" t="s">
        <v>140</v>
      </c>
      <c r="L790" s="47"/>
      <c r="M790" s="213" t="s">
        <v>31</v>
      </c>
      <c r="N790" s="214" t="s">
        <v>51</v>
      </c>
      <c r="O790" s="87"/>
      <c r="P790" s="215">
        <f>O790*H790</f>
        <v>0</v>
      </c>
      <c r="Q790" s="215">
        <v>0</v>
      </c>
      <c r="R790" s="215">
        <f>Q790*H790</f>
        <v>0</v>
      </c>
      <c r="S790" s="215">
        <v>1.3999999999999999</v>
      </c>
      <c r="T790" s="216">
        <f>S790*H790</f>
        <v>57.11999999999999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7" t="s">
        <v>141</v>
      </c>
      <c r="AT790" s="217" t="s">
        <v>136</v>
      </c>
      <c r="AU790" s="217" t="s">
        <v>20</v>
      </c>
      <c r="AY790" s="19" t="s">
        <v>134</v>
      </c>
      <c r="BE790" s="218">
        <f>IF(N790="základní",J790,0)</f>
        <v>0</v>
      </c>
      <c r="BF790" s="218">
        <f>IF(N790="snížená",J790,0)</f>
        <v>0</v>
      </c>
      <c r="BG790" s="218">
        <f>IF(N790="zákl. přenesená",J790,0)</f>
        <v>0</v>
      </c>
      <c r="BH790" s="218">
        <f>IF(N790="sníž. přenesená",J790,0)</f>
        <v>0</v>
      </c>
      <c r="BI790" s="218">
        <f>IF(N790="nulová",J790,0)</f>
        <v>0</v>
      </c>
      <c r="BJ790" s="19" t="s">
        <v>88</v>
      </c>
      <c r="BK790" s="218">
        <f>ROUND(I790*H790,2)</f>
        <v>0</v>
      </c>
      <c r="BL790" s="19" t="s">
        <v>141</v>
      </c>
      <c r="BM790" s="217" t="s">
        <v>1074</v>
      </c>
    </row>
    <row r="791" s="2" customFormat="1">
      <c r="A791" s="41"/>
      <c r="B791" s="42"/>
      <c r="C791" s="43"/>
      <c r="D791" s="219" t="s">
        <v>143</v>
      </c>
      <c r="E791" s="43"/>
      <c r="F791" s="220" t="s">
        <v>1075</v>
      </c>
      <c r="G791" s="43"/>
      <c r="H791" s="43"/>
      <c r="I791" s="221"/>
      <c r="J791" s="43"/>
      <c r="K791" s="43"/>
      <c r="L791" s="47"/>
      <c r="M791" s="222"/>
      <c r="N791" s="223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19" t="s">
        <v>143</v>
      </c>
      <c r="AU791" s="19" t="s">
        <v>20</v>
      </c>
    </row>
    <row r="792" s="13" customFormat="1">
      <c r="A792" s="13"/>
      <c r="B792" s="224"/>
      <c r="C792" s="225"/>
      <c r="D792" s="226" t="s">
        <v>145</v>
      </c>
      <c r="E792" s="227" t="s">
        <v>31</v>
      </c>
      <c r="F792" s="228" t="s">
        <v>1076</v>
      </c>
      <c r="G792" s="225"/>
      <c r="H792" s="229">
        <v>40.799999999999997</v>
      </c>
      <c r="I792" s="230"/>
      <c r="J792" s="225"/>
      <c r="K792" s="225"/>
      <c r="L792" s="231"/>
      <c r="M792" s="232"/>
      <c r="N792" s="233"/>
      <c r="O792" s="233"/>
      <c r="P792" s="233"/>
      <c r="Q792" s="233"/>
      <c r="R792" s="233"/>
      <c r="S792" s="233"/>
      <c r="T792" s="23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5" t="s">
        <v>145</v>
      </c>
      <c r="AU792" s="235" t="s">
        <v>20</v>
      </c>
      <c r="AV792" s="13" t="s">
        <v>20</v>
      </c>
      <c r="AW792" s="13" t="s">
        <v>39</v>
      </c>
      <c r="AX792" s="13" t="s">
        <v>80</v>
      </c>
      <c r="AY792" s="235" t="s">
        <v>134</v>
      </c>
    </row>
    <row r="793" s="14" customFormat="1">
      <c r="A793" s="14"/>
      <c r="B793" s="236"/>
      <c r="C793" s="237"/>
      <c r="D793" s="226" t="s">
        <v>145</v>
      </c>
      <c r="E793" s="238" t="s">
        <v>31</v>
      </c>
      <c r="F793" s="239" t="s">
        <v>1077</v>
      </c>
      <c r="G793" s="237"/>
      <c r="H793" s="238" t="s">
        <v>31</v>
      </c>
      <c r="I793" s="240"/>
      <c r="J793" s="237"/>
      <c r="K793" s="237"/>
      <c r="L793" s="241"/>
      <c r="M793" s="242"/>
      <c r="N793" s="243"/>
      <c r="O793" s="243"/>
      <c r="P793" s="243"/>
      <c r="Q793" s="243"/>
      <c r="R793" s="243"/>
      <c r="S793" s="243"/>
      <c r="T793" s="24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5" t="s">
        <v>145</v>
      </c>
      <c r="AU793" s="245" t="s">
        <v>20</v>
      </c>
      <c r="AV793" s="14" t="s">
        <v>88</v>
      </c>
      <c r="AW793" s="14" t="s">
        <v>39</v>
      </c>
      <c r="AX793" s="14" t="s">
        <v>80</v>
      </c>
      <c r="AY793" s="245" t="s">
        <v>134</v>
      </c>
    </row>
    <row r="794" s="15" customFormat="1">
      <c r="A794" s="15"/>
      <c r="B794" s="246"/>
      <c r="C794" s="247"/>
      <c r="D794" s="226" t="s">
        <v>145</v>
      </c>
      <c r="E794" s="248" t="s">
        <v>31</v>
      </c>
      <c r="F794" s="249" t="s">
        <v>148</v>
      </c>
      <c r="G794" s="247"/>
      <c r="H794" s="250">
        <v>40.799999999999997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6" t="s">
        <v>145</v>
      </c>
      <c r="AU794" s="256" t="s">
        <v>20</v>
      </c>
      <c r="AV794" s="15" t="s">
        <v>141</v>
      </c>
      <c r="AW794" s="15" t="s">
        <v>39</v>
      </c>
      <c r="AX794" s="15" t="s">
        <v>88</v>
      </c>
      <c r="AY794" s="256" t="s">
        <v>134</v>
      </c>
    </row>
    <row r="795" s="2" customFormat="1" ht="33" customHeight="1">
      <c r="A795" s="41"/>
      <c r="B795" s="42"/>
      <c r="C795" s="207" t="s">
        <v>1078</v>
      </c>
      <c r="D795" s="207" t="s">
        <v>136</v>
      </c>
      <c r="E795" s="208" t="s">
        <v>1079</v>
      </c>
      <c r="F795" s="209" t="s">
        <v>1080</v>
      </c>
      <c r="G795" s="210" t="s">
        <v>157</v>
      </c>
      <c r="H795" s="211">
        <v>36</v>
      </c>
      <c r="I795" s="212"/>
      <c r="J795" s="211">
        <f>ROUND(I795*H795,2)</f>
        <v>0</v>
      </c>
      <c r="K795" s="209" t="s">
        <v>140</v>
      </c>
      <c r="L795" s="47"/>
      <c r="M795" s="213" t="s">
        <v>31</v>
      </c>
      <c r="N795" s="214" t="s">
        <v>51</v>
      </c>
      <c r="O795" s="87"/>
      <c r="P795" s="215">
        <f>O795*H795</f>
        <v>0</v>
      </c>
      <c r="Q795" s="215">
        <v>8.0000000000000007E-05</v>
      </c>
      <c r="R795" s="215">
        <f>Q795*H795</f>
        <v>0.0028800000000000002</v>
      </c>
      <c r="S795" s="215">
        <v>0</v>
      </c>
      <c r="T795" s="216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17" t="s">
        <v>141</v>
      </c>
      <c r="AT795" s="217" t="s">
        <v>136</v>
      </c>
      <c r="AU795" s="217" t="s">
        <v>20</v>
      </c>
      <c r="AY795" s="19" t="s">
        <v>134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9" t="s">
        <v>88</v>
      </c>
      <c r="BK795" s="218">
        <f>ROUND(I795*H795,2)</f>
        <v>0</v>
      </c>
      <c r="BL795" s="19" t="s">
        <v>141</v>
      </c>
      <c r="BM795" s="217" t="s">
        <v>1081</v>
      </c>
    </row>
    <row r="796" s="2" customFormat="1">
      <c r="A796" s="41"/>
      <c r="B796" s="42"/>
      <c r="C796" s="43"/>
      <c r="D796" s="219" t="s">
        <v>143</v>
      </c>
      <c r="E796" s="43"/>
      <c r="F796" s="220" t="s">
        <v>1082</v>
      </c>
      <c r="G796" s="43"/>
      <c r="H796" s="43"/>
      <c r="I796" s="221"/>
      <c r="J796" s="43"/>
      <c r="K796" s="43"/>
      <c r="L796" s="47"/>
      <c r="M796" s="222"/>
      <c r="N796" s="223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19" t="s">
        <v>143</v>
      </c>
      <c r="AU796" s="19" t="s">
        <v>20</v>
      </c>
    </row>
    <row r="797" s="13" customFormat="1">
      <c r="A797" s="13"/>
      <c r="B797" s="224"/>
      <c r="C797" s="225"/>
      <c r="D797" s="226" t="s">
        <v>145</v>
      </c>
      <c r="E797" s="227" t="s">
        <v>31</v>
      </c>
      <c r="F797" s="228" t="s">
        <v>379</v>
      </c>
      <c r="G797" s="225"/>
      <c r="H797" s="229">
        <v>36</v>
      </c>
      <c r="I797" s="230"/>
      <c r="J797" s="225"/>
      <c r="K797" s="225"/>
      <c r="L797" s="231"/>
      <c r="M797" s="232"/>
      <c r="N797" s="233"/>
      <c r="O797" s="233"/>
      <c r="P797" s="233"/>
      <c r="Q797" s="233"/>
      <c r="R797" s="233"/>
      <c r="S797" s="233"/>
      <c r="T797" s="23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5" t="s">
        <v>145</v>
      </c>
      <c r="AU797" s="235" t="s">
        <v>20</v>
      </c>
      <c r="AV797" s="13" t="s">
        <v>20</v>
      </c>
      <c r="AW797" s="13" t="s">
        <v>39</v>
      </c>
      <c r="AX797" s="13" t="s">
        <v>80</v>
      </c>
      <c r="AY797" s="235" t="s">
        <v>134</v>
      </c>
    </row>
    <row r="798" s="15" customFormat="1">
      <c r="A798" s="15"/>
      <c r="B798" s="246"/>
      <c r="C798" s="247"/>
      <c r="D798" s="226" t="s">
        <v>145</v>
      </c>
      <c r="E798" s="248" t="s">
        <v>31</v>
      </c>
      <c r="F798" s="249" t="s">
        <v>148</v>
      </c>
      <c r="G798" s="247"/>
      <c r="H798" s="250">
        <v>36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56" t="s">
        <v>145</v>
      </c>
      <c r="AU798" s="256" t="s">
        <v>20</v>
      </c>
      <c r="AV798" s="15" t="s">
        <v>141</v>
      </c>
      <c r="AW798" s="15" t="s">
        <v>39</v>
      </c>
      <c r="AX798" s="15" t="s">
        <v>88</v>
      </c>
      <c r="AY798" s="256" t="s">
        <v>134</v>
      </c>
    </row>
    <row r="799" s="2" customFormat="1" ht="24.15" customHeight="1">
      <c r="A799" s="41"/>
      <c r="B799" s="42"/>
      <c r="C799" s="207" t="s">
        <v>1083</v>
      </c>
      <c r="D799" s="207" t="s">
        <v>136</v>
      </c>
      <c r="E799" s="208" t="s">
        <v>1084</v>
      </c>
      <c r="F799" s="209" t="s">
        <v>1085</v>
      </c>
      <c r="G799" s="210" t="s">
        <v>238</v>
      </c>
      <c r="H799" s="211">
        <v>16</v>
      </c>
      <c r="I799" s="212"/>
      <c r="J799" s="211">
        <f>ROUND(I799*H799,2)</f>
        <v>0</v>
      </c>
      <c r="K799" s="209" t="s">
        <v>31</v>
      </c>
      <c r="L799" s="47"/>
      <c r="M799" s="213" t="s">
        <v>31</v>
      </c>
      <c r="N799" s="214" t="s">
        <v>51</v>
      </c>
      <c r="O799" s="87"/>
      <c r="P799" s="215">
        <f>O799*H799</f>
        <v>0</v>
      </c>
      <c r="Q799" s="215">
        <v>0.00080000000000000004</v>
      </c>
      <c r="R799" s="215">
        <f>Q799*H799</f>
        <v>0.012800000000000001</v>
      </c>
      <c r="S799" s="215">
        <v>0</v>
      </c>
      <c r="T799" s="216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17" t="s">
        <v>141</v>
      </c>
      <c r="AT799" s="217" t="s">
        <v>136</v>
      </c>
      <c r="AU799" s="217" t="s">
        <v>20</v>
      </c>
      <c r="AY799" s="19" t="s">
        <v>134</v>
      </c>
      <c r="BE799" s="218">
        <f>IF(N799="základní",J799,0)</f>
        <v>0</v>
      </c>
      <c r="BF799" s="218">
        <f>IF(N799="snížená",J799,0)</f>
        <v>0</v>
      </c>
      <c r="BG799" s="218">
        <f>IF(N799="zákl. přenesená",J799,0)</f>
        <v>0</v>
      </c>
      <c r="BH799" s="218">
        <f>IF(N799="sníž. přenesená",J799,0)</f>
        <v>0</v>
      </c>
      <c r="BI799" s="218">
        <f>IF(N799="nulová",J799,0)</f>
        <v>0</v>
      </c>
      <c r="BJ799" s="19" t="s">
        <v>88</v>
      </c>
      <c r="BK799" s="218">
        <f>ROUND(I799*H799,2)</f>
        <v>0</v>
      </c>
      <c r="BL799" s="19" t="s">
        <v>141</v>
      </c>
      <c r="BM799" s="217" t="s">
        <v>1086</v>
      </c>
    </row>
    <row r="800" s="13" customFormat="1">
      <c r="A800" s="13"/>
      <c r="B800" s="224"/>
      <c r="C800" s="225"/>
      <c r="D800" s="226" t="s">
        <v>145</v>
      </c>
      <c r="E800" s="227" t="s">
        <v>31</v>
      </c>
      <c r="F800" s="228" t="s">
        <v>264</v>
      </c>
      <c r="G800" s="225"/>
      <c r="H800" s="229">
        <v>16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145</v>
      </c>
      <c r="AU800" s="235" t="s">
        <v>20</v>
      </c>
      <c r="AV800" s="13" t="s">
        <v>20</v>
      </c>
      <c r="AW800" s="13" t="s">
        <v>39</v>
      </c>
      <c r="AX800" s="13" t="s">
        <v>80</v>
      </c>
      <c r="AY800" s="235" t="s">
        <v>134</v>
      </c>
    </row>
    <row r="801" s="14" customFormat="1">
      <c r="A801" s="14"/>
      <c r="B801" s="236"/>
      <c r="C801" s="237"/>
      <c r="D801" s="226" t="s">
        <v>145</v>
      </c>
      <c r="E801" s="238" t="s">
        <v>31</v>
      </c>
      <c r="F801" s="239" t="s">
        <v>147</v>
      </c>
      <c r="G801" s="237"/>
      <c r="H801" s="238" t="s">
        <v>31</v>
      </c>
      <c r="I801" s="240"/>
      <c r="J801" s="237"/>
      <c r="K801" s="237"/>
      <c r="L801" s="241"/>
      <c r="M801" s="242"/>
      <c r="N801" s="243"/>
      <c r="O801" s="243"/>
      <c r="P801" s="243"/>
      <c r="Q801" s="243"/>
      <c r="R801" s="243"/>
      <c r="S801" s="243"/>
      <c r="T801" s="24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5" t="s">
        <v>145</v>
      </c>
      <c r="AU801" s="245" t="s">
        <v>20</v>
      </c>
      <c r="AV801" s="14" t="s">
        <v>88</v>
      </c>
      <c r="AW801" s="14" t="s">
        <v>39</v>
      </c>
      <c r="AX801" s="14" t="s">
        <v>80</v>
      </c>
      <c r="AY801" s="245" t="s">
        <v>134</v>
      </c>
    </row>
    <row r="802" s="15" customFormat="1">
      <c r="A802" s="15"/>
      <c r="B802" s="246"/>
      <c r="C802" s="247"/>
      <c r="D802" s="226" t="s">
        <v>145</v>
      </c>
      <c r="E802" s="248" t="s">
        <v>31</v>
      </c>
      <c r="F802" s="249" t="s">
        <v>148</v>
      </c>
      <c r="G802" s="247"/>
      <c r="H802" s="250">
        <v>16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56" t="s">
        <v>145</v>
      </c>
      <c r="AU802" s="256" t="s">
        <v>20</v>
      </c>
      <c r="AV802" s="15" t="s">
        <v>141</v>
      </c>
      <c r="AW802" s="15" t="s">
        <v>39</v>
      </c>
      <c r="AX802" s="15" t="s">
        <v>88</v>
      </c>
      <c r="AY802" s="256" t="s">
        <v>134</v>
      </c>
    </row>
    <row r="803" s="2" customFormat="1" ht="24.15" customHeight="1">
      <c r="A803" s="41"/>
      <c r="B803" s="42"/>
      <c r="C803" s="207" t="s">
        <v>1087</v>
      </c>
      <c r="D803" s="207" t="s">
        <v>136</v>
      </c>
      <c r="E803" s="208" t="s">
        <v>1088</v>
      </c>
      <c r="F803" s="209" t="s">
        <v>1089</v>
      </c>
      <c r="G803" s="210" t="s">
        <v>139</v>
      </c>
      <c r="H803" s="211">
        <v>246.18000000000001</v>
      </c>
      <c r="I803" s="212"/>
      <c r="J803" s="211">
        <f>ROUND(I803*H803,2)</f>
        <v>0</v>
      </c>
      <c r="K803" s="209" t="s">
        <v>140</v>
      </c>
      <c r="L803" s="47"/>
      <c r="M803" s="213" t="s">
        <v>31</v>
      </c>
      <c r="N803" s="214" t="s">
        <v>51</v>
      </c>
      <c r="O803" s="87"/>
      <c r="P803" s="215">
        <f>O803*H803</f>
        <v>0</v>
      </c>
      <c r="Q803" s="215">
        <v>0.00109</v>
      </c>
      <c r="R803" s="215">
        <f>Q803*H803</f>
        <v>0.26833620000000002</v>
      </c>
      <c r="S803" s="215">
        <v>0</v>
      </c>
      <c r="T803" s="216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7" t="s">
        <v>141</v>
      </c>
      <c r="AT803" s="217" t="s">
        <v>136</v>
      </c>
      <c r="AU803" s="217" t="s">
        <v>20</v>
      </c>
      <c r="AY803" s="19" t="s">
        <v>134</v>
      </c>
      <c r="BE803" s="218">
        <f>IF(N803="základní",J803,0)</f>
        <v>0</v>
      </c>
      <c r="BF803" s="218">
        <f>IF(N803="snížená",J803,0)</f>
        <v>0</v>
      </c>
      <c r="BG803" s="218">
        <f>IF(N803="zákl. přenesená",J803,0)</f>
        <v>0</v>
      </c>
      <c r="BH803" s="218">
        <f>IF(N803="sníž. přenesená",J803,0)</f>
        <v>0</v>
      </c>
      <c r="BI803" s="218">
        <f>IF(N803="nulová",J803,0)</f>
        <v>0</v>
      </c>
      <c r="BJ803" s="19" t="s">
        <v>88</v>
      </c>
      <c r="BK803" s="218">
        <f>ROUND(I803*H803,2)</f>
        <v>0</v>
      </c>
      <c r="BL803" s="19" t="s">
        <v>141</v>
      </c>
      <c r="BM803" s="217" t="s">
        <v>1090</v>
      </c>
    </row>
    <row r="804" s="2" customFormat="1">
      <c r="A804" s="41"/>
      <c r="B804" s="42"/>
      <c r="C804" s="43"/>
      <c r="D804" s="219" t="s">
        <v>143</v>
      </c>
      <c r="E804" s="43"/>
      <c r="F804" s="220" t="s">
        <v>1091</v>
      </c>
      <c r="G804" s="43"/>
      <c r="H804" s="43"/>
      <c r="I804" s="221"/>
      <c r="J804" s="43"/>
      <c r="K804" s="43"/>
      <c r="L804" s="47"/>
      <c r="M804" s="222"/>
      <c r="N804" s="223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19" t="s">
        <v>143</v>
      </c>
      <c r="AU804" s="19" t="s">
        <v>20</v>
      </c>
    </row>
    <row r="805" s="14" customFormat="1">
      <c r="A805" s="14"/>
      <c r="B805" s="236"/>
      <c r="C805" s="237"/>
      <c r="D805" s="226" t="s">
        <v>145</v>
      </c>
      <c r="E805" s="238" t="s">
        <v>31</v>
      </c>
      <c r="F805" s="239" t="s">
        <v>1092</v>
      </c>
      <c r="G805" s="237"/>
      <c r="H805" s="238" t="s">
        <v>31</v>
      </c>
      <c r="I805" s="240"/>
      <c r="J805" s="237"/>
      <c r="K805" s="237"/>
      <c r="L805" s="241"/>
      <c r="M805" s="242"/>
      <c r="N805" s="243"/>
      <c r="O805" s="243"/>
      <c r="P805" s="243"/>
      <c r="Q805" s="243"/>
      <c r="R805" s="243"/>
      <c r="S805" s="243"/>
      <c r="T805" s="24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5" t="s">
        <v>145</v>
      </c>
      <c r="AU805" s="245" t="s">
        <v>20</v>
      </c>
      <c r="AV805" s="14" t="s">
        <v>88</v>
      </c>
      <c r="AW805" s="14" t="s">
        <v>39</v>
      </c>
      <c r="AX805" s="14" t="s">
        <v>80</v>
      </c>
      <c r="AY805" s="245" t="s">
        <v>134</v>
      </c>
    </row>
    <row r="806" s="13" customFormat="1">
      <c r="A806" s="13"/>
      <c r="B806" s="224"/>
      <c r="C806" s="225"/>
      <c r="D806" s="226" t="s">
        <v>145</v>
      </c>
      <c r="E806" s="227" t="s">
        <v>31</v>
      </c>
      <c r="F806" s="228" t="s">
        <v>1093</v>
      </c>
      <c r="G806" s="225"/>
      <c r="H806" s="229">
        <v>185.63999999999999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145</v>
      </c>
      <c r="AU806" s="235" t="s">
        <v>20</v>
      </c>
      <c r="AV806" s="13" t="s">
        <v>20</v>
      </c>
      <c r="AW806" s="13" t="s">
        <v>39</v>
      </c>
      <c r="AX806" s="13" t="s">
        <v>80</v>
      </c>
      <c r="AY806" s="235" t="s">
        <v>134</v>
      </c>
    </row>
    <row r="807" s="13" customFormat="1">
      <c r="A807" s="13"/>
      <c r="B807" s="224"/>
      <c r="C807" s="225"/>
      <c r="D807" s="226" t="s">
        <v>145</v>
      </c>
      <c r="E807" s="227" t="s">
        <v>31</v>
      </c>
      <c r="F807" s="228" t="s">
        <v>1094</v>
      </c>
      <c r="G807" s="225"/>
      <c r="H807" s="229">
        <v>23.100000000000001</v>
      </c>
      <c r="I807" s="230"/>
      <c r="J807" s="225"/>
      <c r="K807" s="225"/>
      <c r="L807" s="231"/>
      <c r="M807" s="232"/>
      <c r="N807" s="233"/>
      <c r="O807" s="233"/>
      <c r="P807" s="233"/>
      <c r="Q807" s="233"/>
      <c r="R807" s="233"/>
      <c r="S807" s="233"/>
      <c r="T807" s="23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5" t="s">
        <v>145</v>
      </c>
      <c r="AU807" s="235" t="s">
        <v>20</v>
      </c>
      <c r="AV807" s="13" t="s">
        <v>20</v>
      </c>
      <c r="AW807" s="13" t="s">
        <v>39</v>
      </c>
      <c r="AX807" s="13" t="s">
        <v>80</v>
      </c>
      <c r="AY807" s="235" t="s">
        <v>134</v>
      </c>
    </row>
    <row r="808" s="13" customFormat="1">
      <c r="A808" s="13"/>
      <c r="B808" s="224"/>
      <c r="C808" s="225"/>
      <c r="D808" s="226" t="s">
        <v>145</v>
      </c>
      <c r="E808" s="227" t="s">
        <v>31</v>
      </c>
      <c r="F808" s="228" t="s">
        <v>1095</v>
      </c>
      <c r="G808" s="225"/>
      <c r="H808" s="229">
        <v>37.439999999999998</v>
      </c>
      <c r="I808" s="230"/>
      <c r="J808" s="225"/>
      <c r="K808" s="225"/>
      <c r="L808" s="231"/>
      <c r="M808" s="232"/>
      <c r="N808" s="233"/>
      <c r="O808" s="233"/>
      <c r="P808" s="233"/>
      <c r="Q808" s="233"/>
      <c r="R808" s="233"/>
      <c r="S808" s="233"/>
      <c r="T808" s="23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5" t="s">
        <v>145</v>
      </c>
      <c r="AU808" s="235" t="s">
        <v>20</v>
      </c>
      <c r="AV808" s="13" t="s">
        <v>20</v>
      </c>
      <c r="AW808" s="13" t="s">
        <v>39</v>
      </c>
      <c r="AX808" s="13" t="s">
        <v>80</v>
      </c>
      <c r="AY808" s="235" t="s">
        <v>134</v>
      </c>
    </row>
    <row r="809" s="14" customFormat="1">
      <c r="A809" s="14"/>
      <c r="B809" s="236"/>
      <c r="C809" s="237"/>
      <c r="D809" s="226" t="s">
        <v>145</v>
      </c>
      <c r="E809" s="238" t="s">
        <v>31</v>
      </c>
      <c r="F809" s="239" t="s">
        <v>278</v>
      </c>
      <c r="G809" s="237"/>
      <c r="H809" s="238" t="s">
        <v>31</v>
      </c>
      <c r="I809" s="240"/>
      <c r="J809" s="237"/>
      <c r="K809" s="237"/>
      <c r="L809" s="241"/>
      <c r="M809" s="242"/>
      <c r="N809" s="243"/>
      <c r="O809" s="243"/>
      <c r="P809" s="243"/>
      <c r="Q809" s="243"/>
      <c r="R809" s="243"/>
      <c r="S809" s="243"/>
      <c r="T809" s="24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45" t="s">
        <v>145</v>
      </c>
      <c r="AU809" s="245" t="s">
        <v>20</v>
      </c>
      <c r="AV809" s="14" t="s">
        <v>88</v>
      </c>
      <c r="AW809" s="14" t="s">
        <v>39</v>
      </c>
      <c r="AX809" s="14" t="s">
        <v>80</v>
      </c>
      <c r="AY809" s="245" t="s">
        <v>134</v>
      </c>
    </row>
    <row r="810" s="15" customFormat="1">
      <c r="A810" s="15"/>
      <c r="B810" s="246"/>
      <c r="C810" s="247"/>
      <c r="D810" s="226" t="s">
        <v>145</v>
      </c>
      <c r="E810" s="248" t="s">
        <v>31</v>
      </c>
      <c r="F810" s="249" t="s">
        <v>148</v>
      </c>
      <c r="G810" s="247"/>
      <c r="H810" s="250">
        <v>246.17999999999998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56" t="s">
        <v>145</v>
      </c>
      <c r="AU810" s="256" t="s">
        <v>20</v>
      </c>
      <c r="AV810" s="15" t="s">
        <v>141</v>
      </c>
      <c r="AW810" s="15" t="s">
        <v>39</v>
      </c>
      <c r="AX810" s="15" t="s">
        <v>88</v>
      </c>
      <c r="AY810" s="256" t="s">
        <v>134</v>
      </c>
    </row>
    <row r="811" s="12" customFormat="1" ht="22.8" customHeight="1">
      <c r="A811" s="12"/>
      <c r="B811" s="191"/>
      <c r="C811" s="192"/>
      <c r="D811" s="193" t="s">
        <v>79</v>
      </c>
      <c r="E811" s="205" t="s">
        <v>1096</v>
      </c>
      <c r="F811" s="205" t="s">
        <v>1097</v>
      </c>
      <c r="G811" s="192"/>
      <c r="H811" s="192"/>
      <c r="I811" s="195"/>
      <c r="J811" s="206">
        <f>BK811</f>
        <v>0</v>
      </c>
      <c r="K811" s="192"/>
      <c r="L811" s="197"/>
      <c r="M811" s="198"/>
      <c r="N811" s="199"/>
      <c r="O811" s="199"/>
      <c r="P811" s="200">
        <f>SUM(P812:P914)</f>
        <v>0</v>
      </c>
      <c r="Q811" s="199"/>
      <c r="R811" s="200">
        <f>SUM(R812:R914)</f>
        <v>0</v>
      </c>
      <c r="S811" s="199"/>
      <c r="T811" s="201">
        <f>SUM(T812:T914)</f>
        <v>0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02" t="s">
        <v>88</v>
      </c>
      <c r="AT811" s="203" t="s">
        <v>79</v>
      </c>
      <c r="AU811" s="203" t="s">
        <v>88</v>
      </c>
      <c r="AY811" s="202" t="s">
        <v>134</v>
      </c>
      <c r="BK811" s="204">
        <f>SUM(BK812:BK914)</f>
        <v>0</v>
      </c>
    </row>
    <row r="812" s="2" customFormat="1" ht="37.8" customHeight="1">
      <c r="A812" s="41"/>
      <c r="B812" s="42"/>
      <c r="C812" s="207" t="s">
        <v>1098</v>
      </c>
      <c r="D812" s="207" t="s">
        <v>136</v>
      </c>
      <c r="E812" s="208" t="s">
        <v>1099</v>
      </c>
      <c r="F812" s="209" t="s">
        <v>1100</v>
      </c>
      <c r="G812" s="210" t="s">
        <v>357</v>
      </c>
      <c r="H812" s="211">
        <v>12.800000000000001</v>
      </c>
      <c r="I812" s="212"/>
      <c r="J812" s="211">
        <f>ROUND(I812*H812,2)</f>
        <v>0</v>
      </c>
      <c r="K812" s="209" t="s">
        <v>140</v>
      </c>
      <c r="L812" s="47"/>
      <c r="M812" s="213" t="s">
        <v>31</v>
      </c>
      <c r="N812" s="214" t="s">
        <v>51</v>
      </c>
      <c r="O812" s="87"/>
      <c r="P812" s="215">
        <f>O812*H812</f>
        <v>0</v>
      </c>
      <c r="Q812" s="215">
        <v>0</v>
      </c>
      <c r="R812" s="215">
        <f>Q812*H812</f>
        <v>0</v>
      </c>
      <c r="S812" s="215">
        <v>0</v>
      </c>
      <c r="T812" s="216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7" t="s">
        <v>141</v>
      </c>
      <c r="AT812" s="217" t="s">
        <v>136</v>
      </c>
      <c r="AU812" s="217" t="s">
        <v>20</v>
      </c>
      <c r="AY812" s="19" t="s">
        <v>134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88</v>
      </c>
      <c r="BK812" s="218">
        <f>ROUND(I812*H812,2)</f>
        <v>0</v>
      </c>
      <c r="BL812" s="19" t="s">
        <v>141</v>
      </c>
      <c r="BM812" s="217" t="s">
        <v>1101</v>
      </c>
    </row>
    <row r="813" s="2" customFormat="1">
      <c r="A813" s="41"/>
      <c r="B813" s="42"/>
      <c r="C813" s="43"/>
      <c r="D813" s="219" t="s">
        <v>143</v>
      </c>
      <c r="E813" s="43"/>
      <c r="F813" s="220" t="s">
        <v>1102</v>
      </c>
      <c r="G813" s="43"/>
      <c r="H813" s="43"/>
      <c r="I813" s="221"/>
      <c r="J813" s="43"/>
      <c r="K813" s="43"/>
      <c r="L813" s="47"/>
      <c r="M813" s="222"/>
      <c r="N813" s="223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19" t="s">
        <v>143</v>
      </c>
      <c r="AU813" s="19" t="s">
        <v>20</v>
      </c>
    </row>
    <row r="814" s="14" customFormat="1">
      <c r="A814" s="14"/>
      <c r="B814" s="236"/>
      <c r="C814" s="237"/>
      <c r="D814" s="226" t="s">
        <v>145</v>
      </c>
      <c r="E814" s="238" t="s">
        <v>31</v>
      </c>
      <c r="F814" s="239" t="s">
        <v>1103</v>
      </c>
      <c r="G814" s="237"/>
      <c r="H814" s="238" t="s">
        <v>31</v>
      </c>
      <c r="I814" s="240"/>
      <c r="J814" s="237"/>
      <c r="K814" s="237"/>
      <c r="L814" s="241"/>
      <c r="M814" s="242"/>
      <c r="N814" s="243"/>
      <c r="O814" s="243"/>
      <c r="P814" s="243"/>
      <c r="Q814" s="243"/>
      <c r="R814" s="243"/>
      <c r="S814" s="243"/>
      <c r="T814" s="24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5" t="s">
        <v>145</v>
      </c>
      <c r="AU814" s="245" t="s">
        <v>20</v>
      </c>
      <c r="AV814" s="14" t="s">
        <v>88</v>
      </c>
      <c r="AW814" s="14" t="s">
        <v>39</v>
      </c>
      <c r="AX814" s="14" t="s">
        <v>80</v>
      </c>
      <c r="AY814" s="245" t="s">
        <v>134</v>
      </c>
    </row>
    <row r="815" s="13" customFormat="1">
      <c r="A815" s="13"/>
      <c r="B815" s="224"/>
      <c r="C815" s="225"/>
      <c r="D815" s="226" t="s">
        <v>145</v>
      </c>
      <c r="E815" s="227" t="s">
        <v>31</v>
      </c>
      <c r="F815" s="228" t="s">
        <v>1104</v>
      </c>
      <c r="G815" s="225"/>
      <c r="H815" s="229">
        <v>12.800000000000001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145</v>
      </c>
      <c r="AU815" s="235" t="s">
        <v>20</v>
      </c>
      <c r="AV815" s="13" t="s">
        <v>20</v>
      </c>
      <c r="AW815" s="13" t="s">
        <v>39</v>
      </c>
      <c r="AX815" s="13" t="s">
        <v>80</v>
      </c>
      <c r="AY815" s="235" t="s">
        <v>134</v>
      </c>
    </row>
    <row r="816" s="15" customFormat="1">
      <c r="A816" s="15"/>
      <c r="B816" s="246"/>
      <c r="C816" s="247"/>
      <c r="D816" s="226" t="s">
        <v>145</v>
      </c>
      <c r="E816" s="248" t="s">
        <v>31</v>
      </c>
      <c r="F816" s="249" t="s">
        <v>148</v>
      </c>
      <c r="G816" s="247"/>
      <c r="H816" s="250">
        <v>12.800000000000001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145</v>
      </c>
      <c r="AU816" s="256" t="s">
        <v>20</v>
      </c>
      <c r="AV816" s="15" t="s">
        <v>141</v>
      </c>
      <c r="AW816" s="15" t="s">
        <v>39</v>
      </c>
      <c r="AX816" s="15" t="s">
        <v>88</v>
      </c>
      <c r="AY816" s="256" t="s">
        <v>134</v>
      </c>
    </row>
    <row r="817" s="2" customFormat="1" ht="44.25" customHeight="1">
      <c r="A817" s="41"/>
      <c r="B817" s="42"/>
      <c r="C817" s="207" t="s">
        <v>1105</v>
      </c>
      <c r="D817" s="207" t="s">
        <v>136</v>
      </c>
      <c r="E817" s="208" t="s">
        <v>1106</v>
      </c>
      <c r="F817" s="209" t="s">
        <v>1107</v>
      </c>
      <c r="G817" s="210" t="s">
        <v>357</v>
      </c>
      <c r="H817" s="211">
        <v>0.71999999999999997</v>
      </c>
      <c r="I817" s="212"/>
      <c r="J817" s="211">
        <f>ROUND(I817*H817,2)</f>
        <v>0</v>
      </c>
      <c r="K817" s="209" t="s">
        <v>140</v>
      </c>
      <c r="L817" s="47"/>
      <c r="M817" s="213" t="s">
        <v>31</v>
      </c>
      <c r="N817" s="214" t="s">
        <v>51</v>
      </c>
      <c r="O817" s="87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17" t="s">
        <v>141</v>
      </c>
      <c r="AT817" s="217" t="s">
        <v>136</v>
      </c>
      <c r="AU817" s="217" t="s">
        <v>20</v>
      </c>
      <c r="AY817" s="19" t="s">
        <v>134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88</v>
      </c>
      <c r="BK817" s="218">
        <f>ROUND(I817*H817,2)</f>
        <v>0</v>
      </c>
      <c r="BL817" s="19" t="s">
        <v>141</v>
      </c>
      <c r="BM817" s="217" t="s">
        <v>1108</v>
      </c>
    </row>
    <row r="818" s="2" customFormat="1">
      <c r="A818" s="41"/>
      <c r="B818" s="42"/>
      <c r="C818" s="43"/>
      <c r="D818" s="219" t="s">
        <v>143</v>
      </c>
      <c r="E818" s="43"/>
      <c r="F818" s="220" t="s">
        <v>1109</v>
      </c>
      <c r="G818" s="43"/>
      <c r="H818" s="43"/>
      <c r="I818" s="221"/>
      <c r="J818" s="43"/>
      <c r="K818" s="43"/>
      <c r="L818" s="47"/>
      <c r="M818" s="222"/>
      <c r="N818" s="223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19" t="s">
        <v>143</v>
      </c>
      <c r="AU818" s="19" t="s">
        <v>20</v>
      </c>
    </row>
    <row r="819" s="13" customFormat="1">
      <c r="A819" s="13"/>
      <c r="B819" s="224"/>
      <c r="C819" s="225"/>
      <c r="D819" s="226" t="s">
        <v>145</v>
      </c>
      <c r="E819" s="227" t="s">
        <v>31</v>
      </c>
      <c r="F819" s="228" t="s">
        <v>1110</v>
      </c>
      <c r="G819" s="225"/>
      <c r="H819" s="229">
        <v>0.71999999999999997</v>
      </c>
      <c r="I819" s="230"/>
      <c r="J819" s="225"/>
      <c r="K819" s="225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145</v>
      </c>
      <c r="AU819" s="235" t="s">
        <v>20</v>
      </c>
      <c r="AV819" s="13" t="s">
        <v>20</v>
      </c>
      <c r="AW819" s="13" t="s">
        <v>39</v>
      </c>
      <c r="AX819" s="13" t="s">
        <v>80</v>
      </c>
      <c r="AY819" s="235" t="s">
        <v>134</v>
      </c>
    </row>
    <row r="820" s="15" customFormat="1">
      <c r="A820" s="15"/>
      <c r="B820" s="246"/>
      <c r="C820" s="247"/>
      <c r="D820" s="226" t="s">
        <v>145</v>
      </c>
      <c r="E820" s="248" t="s">
        <v>31</v>
      </c>
      <c r="F820" s="249" t="s">
        <v>148</v>
      </c>
      <c r="G820" s="247"/>
      <c r="H820" s="250">
        <v>0.71999999999999997</v>
      </c>
      <c r="I820" s="251"/>
      <c r="J820" s="247"/>
      <c r="K820" s="247"/>
      <c r="L820" s="252"/>
      <c r="M820" s="253"/>
      <c r="N820" s="254"/>
      <c r="O820" s="254"/>
      <c r="P820" s="254"/>
      <c r="Q820" s="254"/>
      <c r="R820" s="254"/>
      <c r="S820" s="254"/>
      <c r="T820" s="25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56" t="s">
        <v>145</v>
      </c>
      <c r="AU820" s="256" t="s">
        <v>20</v>
      </c>
      <c r="AV820" s="15" t="s">
        <v>141</v>
      </c>
      <c r="AW820" s="15" t="s">
        <v>39</v>
      </c>
      <c r="AX820" s="15" t="s">
        <v>88</v>
      </c>
      <c r="AY820" s="256" t="s">
        <v>134</v>
      </c>
    </row>
    <row r="821" s="2" customFormat="1" ht="49.05" customHeight="1">
      <c r="A821" s="41"/>
      <c r="B821" s="42"/>
      <c r="C821" s="207" t="s">
        <v>1111</v>
      </c>
      <c r="D821" s="207" t="s">
        <v>136</v>
      </c>
      <c r="E821" s="208" t="s">
        <v>1112</v>
      </c>
      <c r="F821" s="209" t="s">
        <v>1113</v>
      </c>
      <c r="G821" s="210" t="s">
        <v>357</v>
      </c>
      <c r="H821" s="211">
        <v>640.47000000000003</v>
      </c>
      <c r="I821" s="212"/>
      <c r="J821" s="211">
        <f>ROUND(I821*H821,2)</f>
        <v>0</v>
      </c>
      <c r="K821" s="209" t="s">
        <v>140</v>
      </c>
      <c r="L821" s="47"/>
      <c r="M821" s="213" t="s">
        <v>31</v>
      </c>
      <c r="N821" s="214" t="s">
        <v>51</v>
      </c>
      <c r="O821" s="87"/>
      <c r="P821" s="215">
        <f>O821*H821</f>
        <v>0</v>
      </c>
      <c r="Q821" s="215">
        <v>0</v>
      </c>
      <c r="R821" s="215">
        <f>Q821*H821</f>
        <v>0</v>
      </c>
      <c r="S821" s="215">
        <v>0</v>
      </c>
      <c r="T821" s="216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17" t="s">
        <v>141</v>
      </c>
      <c r="AT821" s="217" t="s">
        <v>136</v>
      </c>
      <c r="AU821" s="217" t="s">
        <v>20</v>
      </c>
      <c r="AY821" s="19" t="s">
        <v>134</v>
      </c>
      <c r="BE821" s="218">
        <f>IF(N821="základní",J821,0)</f>
        <v>0</v>
      </c>
      <c r="BF821" s="218">
        <f>IF(N821="snížená",J821,0)</f>
        <v>0</v>
      </c>
      <c r="BG821" s="218">
        <f>IF(N821="zákl. přenesená",J821,0)</f>
        <v>0</v>
      </c>
      <c r="BH821" s="218">
        <f>IF(N821="sníž. přenesená",J821,0)</f>
        <v>0</v>
      </c>
      <c r="BI821" s="218">
        <f>IF(N821="nulová",J821,0)</f>
        <v>0</v>
      </c>
      <c r="BJ821" s="19" t="s">
        <v>88</v>
      </c>
      <c r="BK821" s="218">
        <f>ROUND(I821*H821,2)</f>
        <v>0</v>
      </c>
      <c r="BL821" s="19" t="s">
        <v>141</v>
      </c>
      <c r="BM821" s="217" t="s">
        <v>1114</v>
      </c>
    </row>
    <row r="822" s="2" customFormat="1">
      <c r="A822" s="41"/>
      <c r="B822" s="42"/>
      <c r="C822" s="43"/>
      <c r="D822" s="219" t="s">
        <v>143</v>
      </c>
      <c r="E822" s="43"/>
      <c r="F822" s="220" t="s">
        <v>1115</v>
      </c>
      <c r="G822" s="43"/>
      <c r="H822" s="43"/>
      <c r="I822" s="221"/>
      <c r="J822" s="43"/>
      <c r="K822" s="43"/>
      <c r="L822" s="47"/>
      <c r="M822" s="222"/>
      <c r="N822" s="223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19" t="s">
        <v>143</v>
      </c>
      <c r="AU822" s="19" t="s">
        <v>20</v>
      </c>
    </row>
    <row r="823" s="13" customFormat="1">
      <c r="A823" s="13"/>
      <c r="B823" s="224"/>
      <c r="C823" s="225"/>
      <c r="D823" s="226" t="s">
        <v>145</v>
      </c>
      <c r="E823" s="227" t="s">
        <v>31</v>
      </c>
      <c r="F823" s="228" t="s">
        <v>1116</v>
      </c>
      <c r="G823" s="225"/>
      <c r="H823" s="229">
        <v>1339.1099999999999</v>
      </c>
      <c r="I823" s="230"/>
      <c r="J823" s="225"/>
      <c r="K823" s="225"/>
      <c r="L823" s="231"/>
      <c r="M823" s="232"/>
      <c r="N823" s="233"/>
      <c r="O823" s="233"/>
      <c r="P823" s="233"/>
      <c r="Q823" s="233"/>
      <c r="R823" s="233"/>
      <c r="S823" s="233"/>
      <c r="T823" s="23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5" t="s">
        <v>145</v>
      </c>
      <c r="AU823" s="235" t="s">
        <v>20</v>
      </c>
      <c r="AV823" s="13" t="s">
        <v>20</v>
      </c>
      <c r="AW823" s="13" t="s">
        <v>39</v>
      </c>
      <c r="AX823" s="13" t="s">
        <v>80</v>
      </c>
      <c r="AY823" s="235" t="s">
        <v>134</v>
      </c>
    </row>
    <row r="824" s="13" customFormat="1">
      <c r="A824" s="13"/>
      <c r="B824" s="224"/>
      <c r="C824" s="225"/>
      <c r="D824" s="226" t="s">
        <v>145</v>
      </c>
      <c r="E824" s="227" t="s">
        <v>31</v>
      </c>
      <c r="F824" s="228" t="s">
        <v>1117</v>
      </c>
      <c r="G824" s="225"/>
      <c r="H824" s="229">
        <v>-270.94</v>
      </c>
      <c r="I824" s="230"/>
      <c r="J824" s="225"/>
      <c r="K824" s="225"/>
      <c r="L824" s="231"/>
      <c r="M824" s="232"/>
      <c r="N824" s="233"/>
      <c r="O824" s="233"/>
      <c r="P824" s="233"/>
      <c r="Q824" s="233"/>
      <c r="R824" s="233"/>
      <c r="S824" s="233"/>
      <c r="T824" s="23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5" t="s">
        <v>145</v>
      </c>
      <c r="AU824" s="235" t="s">
        <v>20</v>
      </c>
      <c r="AV824" s="13" t="s">
        <v>20</v>
      </c>
      <c r="AW824" s="13" t="s">
        <v>39</v>
      </c>
      <c r="AX824" s="13" t="s">
        <v>80</v>
      </c>
      <c r="AY824" s="235" t="s">
        <v>134</v>
      </c>
    </row>
    <row r="825" s="13" customFormat="1">
      <c r="A825" s="13"/>
      <c r="B825" s="224"/>
      <c r="C825" s="225"/>
      <c r="D825" s="226" t="s">
        <v>145</v>
      </c>
      <c r="E825" s="227" t="s">
        <v>31</v>
      </c>
      <c r="F825" s="228" t="s">
        <v>1118</v>
      </c>
      <c r="G825" s="225"/>
      <c r="H825" s="229">
        <v>-354.82999999999998</v>
      </c>
      <c r="I825" s="230"/>
      <c r="J825" s="225"/>
      <c r="K825" s="225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145</v>
      </c>
      <c r="AU825" s="235" t="s">
        <v>20</v>
      </c>
      <c r="AV825" s="13" t="s">
        <v>20</v>
      </c>
      <c r="AW825" s="13" t="s">
        <v>39</v>
      </c>
      <c r="AX825" s="13" t="s">
        <v>80</v>
      </c>
      <c r="AY825" s="235" t="s">
        <v>134</v>
      </c>
    </row>
    <row r="826" s="13" customFormat="1">
      <c r="A826" s="13"/>
      <c r="B826" s="224"/>
      <c r="C826" s="225"/>
      <c r="D826" s="226" t="s">
        <v>145</v>
      </c>
      <c r="E826" s="227" t="s">
        <v>31</v>
      </c>
      <c r="F826" s="228" t="s">
        <v>1119</v>
      </c>
      <c r="G826" s="225"/>
      <c r="H826" s="229">
        <v>-72.870000000000005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145</v>
      </c>
      <c r="AU826" s="235" t="s">
        <v>20</v>
      </c>
      <c r="AV826" s="13" t="s">
        <v>20</v>
      </c>
      <c r="AW826" s="13" t="s">
        <v>39</v>
      </c>
      <c r="AX826" s="13" t="s">
        <v>80</v>
      </c>
      <c r="AY826" s="235" t="s">
        <v>134</v>
      </c>
    </row>
    <row r="827" s="15" customFormat="1">
      <c r="A827" s="15"/>
      <c r="B827" s="246"/>
      <c r="C827" s="247"/>
      <c r="D827" s="226" t="s">
        <v>145</v>
      </c>
      <c r="E827" s="248" t="s">
        <v>31</v>
      </c>
      <c r="F827" s="249" t="s">
        <v>148</v>
      </c>
      <c r="G827" s="247"/>
      <c r="H827" s="250">
        <v>640.46999999999991</v>
      </c>
      <c r="I827" s="251"/>
      <c r="J827" s="247"/>
      <c r="K827" s="247"/>
      <c r="L827" s="252"/>
      <c r="M827" s="253"/>
      <c r="N827" s="254"/>
      <c r="O827" s="254"/>
      <c r="P827" s="254"/>
      <c r="Q827" s="254"/>
      <c r="R827" s="254"/>
      <c r="S827" s="254"/>
      <c r="T827" s="25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56" t="s">
        <v>145</v>
      </c>
      <c r="AU827" s="256" t="s">
        <v>20</v>
      </c>
      <c r="AV827" s="15" t="s">
        <v>141</v>
      </c>
      <c r="AW827" s="15" t="s">
        <v>39</v>
      </c>
      <c r="AX827" s="15" t="s">
        <v>88</v>
      </c>
      <c r="AY827" s="256" t="s">
        <v>134</v>
      </c>
    </row>
    <row r="828" s="2" customFormat="1" ht="66.75" customHeight="1">
      <c r="A828" s="41"/>
      <c r="B828" s="42"/>
      <c r="C828" s="207" t="s">
        <v>1120</v>
      </c>
      <c r="D828" s="207" t="s">
        <v>136</v>
      </c>
      <c r="E828" s="208" t="s">
        <v>1121</v>
      </c>
      <c r="F828" s="209" t="s">
        <v>1122</v>
      </c>
      <c r="G828" s="210" t="s">
        <v>357</v>
      </c>
      <c r="H828" s="211">
        <v>8966.5799999999999</v>
      </c>
      <c r="I828" s="212"/>
      <c r="J828" s="211">
        <f>ROUND(I828*H828,2)</f>
        <v>0</v>
      </c>
      <c r="K828" s="209" t="s">
        <v>140</v>
      </c>
      <c r="L828" s="47"/>
      <c r="M828" s="213" t="s">
        <v>31</v>
      </c>
      <c r="N828" s="214" t="s">
        <v>51</v>
      </c>
      <c r="O828" s="87"/>
      <c r="P828" s="215">
        <f>O828*H828</f>
        <v>0</v>
      </c>
      <c r="Q828" s="215">
        <v>0</v>
      </c>
      <c r="R828" s="215">
        <f>Q828*H828</f>
        <v>0</v>
      </c>
      <c r="S828" s="215">
        <v>0</v>
      </c>
      <c r="T828" s="216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7" t="s">
        <v>141</v>
      </c>
      <c r="AT828" s="217" t="s">
        <v>136</v>
      </c>
      <c r="AU828" s="217" t="s">
        <v>20</v>
      </c>
      <c r="AY828" s="19" t="s">
        <v>134</v>
      </c>
      <c r="BE828" s="218">
        <f>IF(N828="základní",J828,0)</f>
        <v>0</v>
      </c>
      <c r="BF828" s="218">
        <f>IF(N828="snížená",J828,0)</f>
        <v>0</v>
      </c>
      <c r="BG828" s="218">
        <f>IF(N828="zákl. přenesená",J828,0)</f>
        <v>0</v>
      </c>
      <c r="BH828" s="218">
        <f>IF(N828="sníž. přenesená",J828,0)</f>
        <v>0</v>
      </c>
      <c r="BI828" s="218">
        <f>IF(N828="nulová",J828,0)</f>
        <v>0</v>
      </c>
      <c r="BJ828" s="19" t="s">
        <v>88</v>
      </c>
      <c r="BK828" s="218">
        <f>ROUND(I828*H828,2)</f>
        <v>0</v>
      </c>
      <c r="BL828" s="19" t="s">
        <v>141</v>
      </c>
      <c r="BM828" s="217" t="s">
        <v>1123</v>
      </c>
    </row>
    <row r="829" s="2" customFormat="1">
      <c r="A829" s="41"/>
      <c r="B829" s="42"/>
      <c r="C829" s="43"/>
      <c r="D829" s="219" t="s">
        <v>143</v>
      </c>
      <c r="E829" s="43"/>
      <c r="F829" s="220" t="s">
        <v>1124</v>
      </c>
      <c r="G829" s="43"/>
      <c r="H829" s="43"/>
      <c r="I829" s="221"/>
      <c r="J829" s="43"/>
      <c r="K829" s="43"/>
      <c r="L829" s="47"/>
      <c r="M829" s="222"/>
      <c r="N829" s="223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19" t="s">
        <v>143</v>
      </c>
      <c r="AU829" s="19" t="s">
        <v>20</v>
      </c>
    </row>
    <row r="830" s="13" customFormat="1">
      <c r="A830" s="13"/>
      <c r="B830" s="224"/>
      <c r="C830" s="225"/>
      <c r="D830" s="226" t="s">
        <v>145</v>
      </c>
      <c r="E830" s="227" t="s">
        <v>31</v>
      </c>
      <c r="F830" s="228" t="s">
        <v>1125</v>
      </c>
      <c r="G830" s="225"/>
      <c r="H830" s="229">
        <v>8966.5799999999999</v>
      </c>
      <c r="I830" s="230"/>
      <c r="J830" s="225"/>
      <c r="K830" s="225"/>
      <c r="L830" s="231"/>
      <c r="M830" s="232"/>
      <c r="N830" s="233"/>
      <c r="O830" s="233"/>
      <c r="P830" s="233"/>
      <c r="Q830" s="233"/>
      <c r="R830" s="233"/>
      <c r="S830" s="233"/>
      <c r="T830" s="23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5" t="s">
        <v>145</v>
      </c>
      <c r="AU830" s="235" t="s">
        <v>20</v>
      </c>
      <c r="AV830" s="13" t="s">
        <v>20</v>
      </c>
      <c r="AW830" s="13" t="s">
        <v>39</v>
      </c>
      <c r="AX830" s="13" t="s">
        <v>80</v>
      </c>
      <c r="AY830" s="235" t="s">
        <v>134</v>
      </c>
    </row>
    <row r="831" s="15" customFormat="1">
      <c r="A831" s="15"/>
      <c r="B831" s="246"/>
      <c r="C831" s="247"/>
      <c r="D831" s="226" t="s">
        <v>145</v>
      </c>
      <c r="E831" s="248" t="s">
        <v>31</v>
      </c>
      <c r="F831" s="249" t="s">
        <v>148</v>
      </c>
      <c r="G831" s="247"/>
      <c r="H831" s="250">
        <v>8966.5799999999999</v>
      </c>
      <c r="I831" s="251"/>
      <c r="J831" s="247"/>
      <c r="K831" s="247"/>
      <c r="L831" s="252"/>
      <c r="M831" s="253"/>
      <c r="N831" s="254"/>
      <c r="O831" s="254"/>
      <c r="P831" s="254"/>
      <c r="Q831" s="254"/>
      <c r="R831" s="254"/>
      <c r="S831" s="254"/>
      <c r="T831" s="25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56" t="s">
        <v>145</v>
      </c>
      <c r="AU831" s="256" t="s">
        <v>20</v>
      </c>
      <c r="AV831" s="15" t="s">
        <v>141</v>
      </c>
      <c r="AW831" s="15" t="s">
        <v>39</v>
      </c>
      <c r="AX831" s="15" t="s">
        <v>88</v>
      </c>
      <c r="AY831" s="256" t="s">
        <v>134</v>
      </c>
    </row>
    <row r="832" s="2" customFormat="1" ht="33" customHeight="1">
      <c r="A832" s="41"/>
      <c r="B832" s="42"/>
      <c r="C832" s="207" t="s">
        <v>1126</v>
      </c>
      <c r="D832" s="207" t="s">
        <v>136</v>
      </c>
      <c r="E832" s="208" t="s">
        <v>1127</v>
      </c>
      <c r="F832" s="209" t="s">
        <v>1128</v>
      </c>
      <c r="G832" s="210" t="s">
        <v>357</v>
      </c>
      <c r="H832" s="211">
        <v>640.47000000000003</v>
      </c>
      <c r="I832" s="212"/>
      <c r="J832" s="211">
        <f>ROUND(I832*H832,2)</f>
        <v>0</v>
      </c>
      <c r="K832" s="209" t="s">
        <v>140</v>
      </c>
      <c r="L832" s="47"/>
      <c r="M832" s="213" t="s">
        <v>31</v>
      </c>
      <c r="N832" s="214" t="s">
        <v>51</v>
      </c>
      <c r="O832" s="87"/>
      <c r="P832" s="215">
        <f>O832*H832</f>
        <v>0</v>
      </c>
      <c r="Q832" s="215">
        <v>0</v>
      </c>
      <c r="R832" s="215">
        <f>Q832*H832</f>
        <v>0</v>
      </c>
      <c r="S832" s="215">
        <v>0</v>
      </c>
      <c r="T832" s="216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7" t="s">
        <v>141</v>
      </c>
      <c r="AT832" s="217" t="s">
        <v>136</v>
      </c>
      <c r="AU832" s="217" t="s">
        <v>20</v>
      </c>
      <c r="AY832" s="19" t="s">
        <v>134</v>
      </c>
      <c r="BE832" s="218">
        <f>IF(N832="základní",J832,0)</f>
        <v>0</v>
      </c>
      <c r="BF832" s="218">
        <f>IF(N832="snížená",J832,0)</f>
        <v>0</v>
      </c>
      <c r="BG832" s="218">
        <f>IF(N832="zákl. přenesená",J832,0)</f>
        <v>0</v>
      </c>
      <c r="BH832" s="218">
        <f>IF(N832="sníž. přenesená",J832,0)</f>
        <v>0</v>
      </c>
      <c r="BI832" s="218">
        <f>IF(N832="nulová",J832,0)</f>
        <v>0</v>
      </c>
      <c r="BJ832" s="19" t="s">
        <v>88</v>
      </c>
      <c r="BK832" s="218">
        <f>ROUND(I832*H832,2)</f>
        <v>0</v>
      </c>
      <c r="BL832" s="19" t="s">
        <v>141</v>
      </c>
      <c r="BM832" s="217" t="s">
        <v>1129</v>
      </c>
    </row>
    <row r="833" s="2" customFormat="1">
      <c r="A833" s="41"/>
      <c r="B833" s="42"/>
      <c r="C833" s="43"/>
      <c r="D833" s="219" t="s">
        <v>143</v>
      </c>
      <c r="E833" s="43"/>
      <c r="F833" s="220" t="s">
        <v>1130</v>
      </c>
      <c r="G833" s="43"/>
      <c r="H833" s="43"/>
      <c r="I833" s="221"/>
      <c r="J833" s="43"/>
      <c r="K833" s="43"/>
      <c r="L833" s="47"/>
      <c r="M833" s="222"/>
      <c r="N833" s="223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19" t="s">
        <v>143</v>
      </c>
      <c r="AU833" s="19" t="s">
        <v>20</v>
      </c>
    </row>
    <row r="834" s="13" customFormat="1">
      <c r="A834" s="13"/>
      <c r="B834" s="224"/>
      <c r="C834" s="225"/>
      <c r="D834" s="226" t="s">
        <v>145</v>
      </c>
      <c r="E834" s="227" t="s">
        <v>31</v>
      </c>
      <c r="F834" s="228" t="s">
        <v>1131</v>
      </c>
      <c r="G834" s="225"/>
      <c r="H834" s="229">
        <v>640.47000000000003</v>
      </c>
      <c r="I834" s="230"/>
      <c r="J834" s="225"/>
      <c r="K834" s="225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145</v>
      </c>
      <c r="AU834" s="235" t="s">
        <v>20</v>
      </c>
      <c r="AV834" s="13" t="s">
        <v>20</v>
      </c>
      <c r="AW834" s="13" t="s">
        <v>39</v>
      </c>
      <c r="AX834" s="13" t="s">
        <v>80</v>
      </c>
      <c r="AY834" s="235" t="s">
        <v>134</v>
      </c>
    </row>
    <row r="835" s="15" customFormat="1">
      <c r="A835" s="15"/>
      <c r="B835" s="246"/>
      <c r="C835" s="247"/>
      <c r="D835" s="226" t="s">
        <v>145</v>
      </c>
      <c r="E835" s="248" t="s">
        <v>31</v>
      </c>
      <c r="F835" s="249" t="s">
        <v>148</v>
      </c>
      <c r="G835" s="247"/>
      <c r="H835" s="250">
        <v>640.47000000000003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6" t="s">
        <v>145</v>
      </c>
      <c r="AU835" s="256" t="s">
        <v>20</v>
      </c>
      <c r="AV835" s="15" t="s">
        <v>141</v>
      </c>
      <c r="AW835" s="15" t="s">
        <v>39</v>
      </c>
      <c r="AX835" s="15" t="s">
        <v>88</v>
      </c>
      <c r="AY835" s="256" t="s">
        <v>134</v>
      </c>
    </row>
    <row r="836" s="2" customFormat="1" ht="37.8" customHeight="1">
      <c r="A836" s="41"/>
      <c r="B836" s="42"/>
      <c r="C836" s="207" t="s">
        <v>477</v>
      </c>
      <c r="D836" s="207" t="s">
        <v>136</v>
      </c>
      <c r="E836" s="208" t="s">
        <v>1132</v>
      </c>
      <c r="F836" s="209" t="s">
        <v>1133</v>
      </c>
      <c r="G836" s="210" t="s">
        <v>357</v>
      </c>
      <c r="H836" s="211">
        <v>270.94</v>
      </c>
      <c r="I836" s="212"/>
      <c r="J836" s="211">
        <f>ROUND(I836*H836,2)</f>
        <v>0</v>
      </c>
      <c r="K836" s="209" t="s">
        <v>140</v>
      </c>
      <c r="L836" s="47"/>
      <c r="M836" s="213" t="s">
        <v>31</v>
      </c>
      <c r="N836" s="214" t="s">
        <v>51</v>
      </c>
      <c r="O836" s="87"/>
      <c r="P836" s="215">
        <f>O836*H836</f>
        <v>0</v>
      </c>
      <c r="Q836" s="215">
        <v>0</v>
      </c>
      <c r="R836" s="215">
        <f>Q836*H836</f>
        <v>0</v>
      </c>
      <c r="S836" s="215">
        <v>0</v>
      </c>
      <c r="T836" s="216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7" t="s">
        <v>141</v>
      </c>
      <c r="AT836" s="217" t="s">
        <v>136</v>
      </c>
      <c r="AU836" s="217" t="s">
        <v>20</v>
      </c>
      <c r="AY836" s="19" t="s">
        <v>134</v>
      </c>
      <c r="BE836" s="218">
        <f>IF(N836="základní",J836,0)</f>
        <v>0</v>
      </c>
      <c r="BF836" s="218">
        <f>IF(N836="snížená",J836,0)</f>
        <v>0</v>
      </c>
      <c r="BG836" s="218">
        <f>IF(N836="zákl. přenesená",J836,0)</f>
        <v>0</v>
      </c>
      <c r="BH836" s="218">
        <f>IF(N836="sníž. přenesená",J836,0)</f>
        <v>0</v>
      </c>
      <c r="BI836" s="218">
        <f>IF(N836="nulová",J836,0)</f>
        <v>0</v>
      </c>
      <c r="BJ836" s="19" t="s">
        <v>88</v>
      </c>
      <c r="BK836" s="218">
        <f>ROUND(I836*H836,2)</f>
        <v>0</v>
      </c>
      <c r="BL836" s="19" t="s">
        <v>141</v>
      </c>
      <c r="BM836" s="217" t="s">
        <v>1134</v>
      </c>
    </row>
    <row r="837" s="2" customFormat="1">
      <c r="A837" s="41"/>
      <c r="B837" s="42"/>
      <c r="C837" s="43"/>
      <c r="D837" s="219" t="s">
        <v>143</v>
      </c>
      <c r="E837" s="43"/>
      <c r="F837" s="220" t="s">
        <v>1135</v>
      </c>
      <c r="G837" s="43"/>
      <c r="H837" s="43"/>
      <c r="I837" s="221"/>
      <c r="J837" s="43"/>
      <c r="K837" s="43"/>
      <c r="L837" s="47"/>
      <c r="M837" s="222"/>
      <c r="N837" s="223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19" t="s">
        <v>143</v>
      </c>
      <c r="AU837" s="19" t="s">
        <v>20</v>
      </c>
    </row>
    <row r="838" s="14" customFormat="1">
      <c r="A838" s="14"/>
      <c r="B838" s="236"/>
      <c r="C838" s="237"/>
      <c r="D838" s="226" t="s">
        <v>145</v>
      </c>
      <c r="E838" s="238" t="s">
        <v>31</v>
      </c>
      <c r="F838" s="239" t="s">
        <v>1136</v>
      </c>
      <c r="G838" s="237"/>
      <c r="H838" s="238" t="s">
        <v>31</v>
      </c>
      <c r="I838" s="240"/>
      <c r="J838" s="237"/>
      <c r="K838" s="237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145</v>
      </c>
      <c r="AU838" s="245" t="s">
        <v>20</v>
      </c>
      <c r="AV838" s="14" t="s">
        <v>88</v>
      </c>
      <c r="AW838" s="14" t="s">
        <v>39</v>
      </c>
      <c r="AX838" s="14" t="s">
        <v>80</v>
      </c>
      <c r="AY838" s="245" t="s">
        <v>134</v>
      </c>
    </row>
    <row r="839" s="13" customFormat="1">
      <c r="A839" s="13"/>
      <c r="B839" s="224"/>
      <c r="C839" s="225"/>
      <c r="D839" s="226" t="s">
        <v>145</v>
      </c>
      <c r="E839" s="227" t="s">
        <v>31</v>
      </c>
      <c r="F839" s="228" t="s">
        <v>1137</v>
      </c>
      <c r="G839" s="225"/>
      <c r="H839" s="229">
        <v>270.94</v>
      </c>
      <c r="I839" s="230"/>
      <c r="J839" s="225"/>
      <c r="K839" s="225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145</v>
      </c>
      <c r="AU839" s="235" t="s">
        <v>20</v>
      </c>
      <c r="AV839" s="13" t="s">
        <v>20</v>
      </c>
      <c r="AW839" s="13" t="s">
        <v>39</v>
      </c>
      <c r="AX839" s="13" t="s">
        <v>80</v>
      </c>
      <c r="AY839" s="235" t="s">
        <v>134</v>
      </c>
    </row>
    <row r="840" s="15" customFormat="1">
      <c r="A840" s="15"/>
      <c r="B840" s="246"/>
      <c r="C840" s="247"/>
      <c r="D840" s="226" t="s">
        <v>145</v>
      </c>
      <c r="E840" s="248" t="s">
        <v>31</v>
      </c>
      <c r="F840" s="249" t="s">
        <v>148</v>
      </c>
      <c r="G840" s="247"/>
      <c r="H840" s="250">
        <v>270.94</v>
      </c>
      <c r="I840" s="251"/>
      <c r="J840" s="247"/>
      <c r="K840" s="247"/>
      <c r="L840" s="252"/>
      <c r="M840" s="253"/>
      <c r="N840" s="254"/>
      <c r="O840" s="254"/>
      <c r="P840" s="254"/>
      <c r="Q840" s="254"/>
      <c r="R840" s="254"/>
      <c r="S840" s="254"/>
      <c r="T840" s="25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6" t="s">
        <v>145</v>
      </c>
      <c r="AU840" s="256" t="s">
        <v>20</v>
      </c>
      <c r="AV840" s="15" t="s">
        <v>141</v>
      </c>
      <c r="AW840" s="15" t="s">
        <v>39</v>
      </c>
      <c r="AX840" s="15" t="s">
        <v>88</v>
      </c>
      <c r="AY840" s="256" t="s">
        <v>134</v>
      </c>
    </row>
    <row r="841" s="2" customFormat="1" ht="37.8" customHeight="1">
      <c r="A841" s="41"/>
      <c r="B841" s="42"/>
      <c r="C841" s="207" t="s">
        <v>1138</v>
      </c>
      <c r="D841" s="207" t="s">
        <v>136</v>
      </c>
      <c r="E841" s="208" t="s">
        <v>1132</v>
      </c>
      <c r="F841" s="209" t="s">
        <v>1133</v>
      </c>
      <c r="G841" s="210" t="s">
        <v>357</v>
      </c>
      <c r="H841" s="211">
        <v>333.49000000000001</v>
      </c>
      <c r="I841" s="212"/>
      <c r="J841" s="211">
        <f>ROUND(I841*H841,2)</f>
        <v>0</v>
      </c>
      <c r="K841" s="209" t="s">
        <v>140</v>
      </c>
      <c r="L841" s="47"/>
      <c r="M841" s="213" t="s">
        <v>31</v>
      </c>
      <c r="N841" s="214" t="s">
        <v>51</v>
      </c>
      <c r="O841" s="87"/>
      <c r="P841" s="215">
        <f>O841*H841</f>
        <v>0</v>
      </c>
      <c r="Q841" s="215">
        <v>0</v>
      </c>
      <c r="R841" s="215">
        <f>Q841*H841</f>
        <v>0</v>
      </c>
      <c r="S841" s="215">
        <v>0</v>
      </c>
      <c r="T841" s="216">
        <f>S841*H841</f>
        <v>0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17" t="s">
        <v>141</v>
      </c>
      <c r="AT841" s="217" t="s">
        <v>136</v>
      </c>
      <c r="AU841" s="217" t="s">
        <v>20</v>
      </c>
      <c r="AY841" s="19" t="s">
        <v>134</v>
      </c>
      <c r="BE841" s="218">
        <f>IF(N841="základní",J841,0)</f>
        <v>0</v>
      </c>
      <c r="BF841" s="218">
        <f>IF(N841="snížená",J841,0)</f>
        <v>0</v>
      </c>
      <c r="BG841" s="218">
        <f>IF(N841="zákl. přenesená",J841,0)</f>
        <v>0</v>
      </c>
      <c r="BH841" s="218">
        <f>IF(N841="sníž. přenesená",J841,0)</f>
        <v>0</v>
      </c>
      <c r="BI841" s="218">
        <f>IF(N841="nulová",J841,0)</f>
        <v>0</v>
      </c>
      <c r="BJ841" s="19" t="s">
        <v>88</v>
      </c>
      <c r="BK841" s="218">
        <f>ROUND(I841*H841,2)</f>
        <v>0</v>
      </c>
      <c r="BL841" s="19" t="s">
        <v>141</v>
      </c>
      <c r="BM841" s="217" t="s">
        <v>1139</v>
      </c>
    </row>
    <row r="842" s="2" customFormat="1">
      <c r="A842" s="41"/>
      <c r="B842" s="42"/>
      <c r="C842" s="43"/>
      <c r="D842" s="219" t="s">
        <v>143</v>
      </c>
      <c r="E842" s="43"/>
      <c r="F842" s="220" t="s">
        <v>1135</v>
      </c>
      <c r="G842" s="43"/>
      <c r="H842" s="43"/>
      <c r="I842" s="221"/>
      <c r="J842" s="43"/>
      <c r="K842" s="43"/>
      <c r="L842" s="47"/>
      <c r="M842" s="222"/>
      <c r="N842" s="223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19" t="s">
        <v>143</v>
      </c>
      <c r="AU842" s="19" t="s">
        <v>20</v>
      </c>
    </row>
    <row r="843" s="14" customFormat="1">
      <c r="A843" s="14"/>
      <c r="B843" s="236"/>
      <c r="C843" s="237"/>
      <c r="D843" s="226" t="s">
        <v>145</v>
      </c>
      <c r="E843" s="238" t="s">
        <v>31</v>
      </c>
      <c r="F843" s="239" t="s">
        <v>1140</v>
      </c>
      <c r="G843" s="237"/>
      <c r="H843" s="238" t="s">
        <v>31</v>
      </c>
      <c r="I843" s="240"/>
      <c r="J843" s="237"/>
      <c r="K843" s="237"/>
      <c r="L843" s="241"/>
      <c r="M843" s="242"/>
      <c r="N843" s="243"/>
      <c r="O843" s="243"/>
      <c r="P843" s="243"/>
      <c r="Q843" s="243"/>
      <c r="R843" s="243"/>
      <c r="S843" s="243"/>
      <c r="T843" s="24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5" t="s">
        <v>145</v>
      </c>
      <c r="AU843" s="245" t="s">
        <v>20</v>
      </c>
      <c r="AV843" s="14" t="s">
        <v>88</v>
      </c>
      <c r="AW843" s="14" t="s">
        <v>39</v>
      </c>
      <c r="AX843" s="14" t="s">
        <v>80</v>
      </c>
      <c r="AY843" s="245" t="s">
        <v>134</v>
      </c>
    </row>
    <row r="844" s="13" customFormat="1">
      <c r="A844" s="13"/>
      <c r="B844" s="224"/>
      <c r="C844" s="225"/>
      <c r="D844" s="226" t="s">
        <v>145</v>
      </c>
      <c r="E844" s="227" t="s">
        <v>31</v>
      </c>
      <c r="F844" s="228" t="s">
        <v>1141</v>
      </c>
      <c r="G844" s="225"/>
      <c r="H844" s="229">
        <v>72.5</v>
      </c>
      <c r="I844" s="230"/>
      <c r="J844" s="225"/>
      <c r="K844" s="225"/>
      <c r="L844" s="231"/>
      <c r="M844" s="232"/>
      <c r="N844" s="233"/>
      <c r="O844" s="233"/>
      <c r="P844" s="233"/>
      <c r="Q844" s="233"/>
      <c r="R844" s="233"/>
      <c r="S844" s="233"/>
      <c r="T844" s="23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5" t="s">
        <v>145</v>
      </c>
      <c r="AU844" s="235" t="s">
        <v>20</v>
      </c>
      <c r="AV844" s="13" t="s">
        <v>20</v>
      </c>
      <c r="AW844" s="13" t="s">
        <v>39</v>
      </c>
      <c r="AX844" s="13" t="s">
        <v>80</v>
      </c>
      <c r="AY844" s="235" t="s">
        <v>134</v>
      </c>
    </row>
    <row r="845" s="13" customFormat="1">
      <c r="A845" s="13"/>
      <c r="B845" s="224"/>
      <c r="C845" s="225"/>
      <c r="D845" s="226" t="s">
        <v>145</v>
      </c>
      <c r="E845" s="227" t="s">
        <v>31</v>
      </c>
      <c r="F845" s="228" t="s">
        <v>1142</v>
      </c>
      <c r="G845" s="225"/>
      <c r="H845" s="229">
        <v>244.5</v>
      </c>
      <c r="I845" s="230"/>
      <c r="J845" s="225"/>
      <c r="K845" s="225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145</v>
      </c>
      <c r="AU845" s="235" t="s">
        <v>20</v>
      </c>
      <c r="AV845" s="13" t="s">
        <v>20</v>
      </c>
      <c r="AW845" s="13" t="s">
        <v>39</v>
      </c>
      <c r="AX845" s="13" t="s">
        <v>80</v>
      </c>
      <c r="AY845" s="235" t="s">
        <v>134</v>
      </c>
    </row>
    <row r="846" s="13" customFormat="1">
      <c r="A846" s="13"/>
      <c r="B846" s="224"/>
      <c r="C846" s="225"/>
      <c r="D846" s="226" t="s">
        <v>145</v>
      </c>
      <c r="E846" s="227" t="s">
        <v>31</v>
      </c>
      <c r="F846" s="228" t="s">
        <v>1143</v>
      </c>
      <c r="G846" s="225"/>
      <c r="H846" s="229">
        <v>16.489999999999998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145</v>
      </c>
      <c r="AU846" s="235" t="s">
        <v>20</v>
      </c>
      <c r="AV846" s="13" t="s">
        <v>20</v>
      </c>
      <c r="AW846" s="13" t="s">
        <v>39</v>
      </c>
      <c r="AX846" s="13" t="s">
        <v>80</v>
      </c>
      <c r="AY846" s="235" t="s">
        <v>134</v>
      </c>
    </row>
    <row r="847" s="15" customFormat="1">
      <c r="A847" s="15"/>
      <c r="B847" s="246"/>
      <c r="C847" s="247"/>
      <c r="D847" s="226" t="s">
        <v>145</v>
      </c>
      <c r="E847" s="248" t="s">
        <v>31</v>
      </c>
      <c r="F847" s="249" t="s">
        <v>148</v>
      </c>
      <c r="G847" s="247"/>
      <c r="H847" s="250">
        <v>333.49000000000001</v>
      </c>
      <c r="I847" s="251"/>
      <c r="J847" s="247"/>
      <c r="K847" s="247"/>
      <c r="L847" s="252"/>
      <c r="M847" s="253"/>
      <c r="N847" s="254"/>
      <c r="O847" s="254"/>
      <c r="P847" s="254"/>
      <c r="Q847" s="254"/>
      <c r="R847" s="254"/>
      <c r="S847" s="254"/>
      <c r="T847" s="25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56" t="s">
        <v>145</v>
      </c>
      <c r="AU847" s="256" t="s">
        <v>20</v>
      </c>
      <c r="AV847" s="15" t="s">
        <v>141</v>
      </c>
      <c r="AW847" s="15" t="s">
        <v>39</v>
      </c>
      <c r="AX847" s="15" t="s">
        <v>88</v>
      </c>
      <c r="AY847" s="256" t="s">
        <v>134</v>
      </c>
    </row>
    <row r="848" s="2" customFormat="1" ht="37.8" customHeight="1">
      <c r="A848" s="41"/>
      <c r="B848" s="42"/>
      <c r="C848" s="207" t="s">
        <v>1144</v>
      </c>
      <c r="D848" s="207" t="s">
        <v>136</v>
      </c>
      <c r="E848" s="208" t="s">
        <v>1132</v>
      </c>
      <c r="F848" s="209" t="s">
        <v>1133</v>
      </c>
      <c r="G848" s="210" t="s">
        <v>357</v>
      </c>
      <c r="H848" s="211">
        <v>21.34</v>
      </c>
      <c r="I848" s="212"/>
      <c r="J848" s="211">
        <f>ROUND(I848*H848,2)</f>
        <v>0</v>
      </c>
      <c r="K848" s="209" t="s">
        <v>140</v>
      </c>
      <c r="L848" s="47"/>
      <c r="M848" s="213" t="s">
        <v>31</v>
      </c>
      <c r="N848" s="214" t="s">
        <v>51</v>
      </c>
      <c r="O848" s="87"/>
      <c r="P848" s="215">
        <f>O848*H848</f>
        <v>0</v>
      </c>
      <c r="Q848" s="215">
        <v>0</v>
      </c>
      <c r="R848" s="215">
        <f>Q848*H848</f>
        <v>0</v>
      </c>
      <c r="S848" s="215">
        <v>0</v>
      </c>
      <c r="T848" s="21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17" t="s">
        <v>141</v>
      </c>
      <c r="AT848" s="217" t="s">
        <v>136</v>
      </c>
      <c r="AU848" s="217" t="s">
        <v>20</v>
      </c>
      <c r="AY848" s="19" t="s">
        <v>134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88</v>
      </c>
      <c r="BK848" s="218">
        <f>ROUND(I848*H848,2)</f>
        <v>0</v>
      </c>
      <c r="BL848" s="19" t="s">
        <v>141</v>
      </c>
      <c r="BM848" s="217" t="s">
        <v>1145</v>
      </c>
    </row>
    <row r="849" s="2" customFormat="1">
      <c r="A849" s="41"/>
      <c r="B849" s="42"/>
      <c r="C849" s="43"/>
      <c r="D849" s="219" t="s">
        <v>143</v>
      </c>
      <c r="E849" s="43"/>
      <c r="F849" s="220" t="s">
        <v>1135</v>
      </c>
      <c r="G849" s="43"/>
      <c r="H849" s="43"/>
      <c r="I849" s="221"/>
      <c r="J849" s="43"/>
      <c r="K849" s="43"/>
      <c r="L849" s="47"/>
      <c r="M849" s="222"/>
      <c r="N849" s="223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19" t="s">
        <v>143</v>
      </c>
      <c r="AU849" s="19" t="s">
        <v>20</v>
      </c>
    </row>
    <row r="850" s="13" customFormat="1">
      <c r="A850" s="13"/>
      <c r="B850" s="224"/>
      <c r="C850" s="225"/>
      <c r="D850" s="226" t="s">
        <v>145</v>
      </c>
      <c r="E850" s="227" t="s">
        <v>31</v>
      </c>
      <c r="F850" s="228" t="s">
        <v>1146</v>
      </c>
      <c r="G850" s="225"/>
      <c r="H850" s="229">
        <v>21.34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145</v>
      </c>
      <c r="AU850" s="235" t="s">
        <v>20</v>
      </c>
      <c r="AV850" s="13" t="s">
        <v>20</v>
      </c>
      <c r="AW850" s="13" t="s">
        <v>39</v>
      </c>
      <c r="AX850" s="13" t="s">
        <v>80</v>
      </c>
      <c r="AY850" s="235" t="s">
        <v>134</v>
      </c>
    </row>
    <row r="851" s="14" customFormat="1">
      <c r="A851" s="14"/>
      <c r="B851" s="236"/>
      <c r="C851" s="237"/>
      <c r="D851" s="226" t="s">
        <v>145</v>
      </c>
      <c r="E851" s="238" t="s">
        <v>31</v>
      </c>
      <c r="F851" s="239" t="s">
        <v>1147</v>
      </c>
      <c r="G851" s="237"/>
      <c r="H851" s="238" t="s">
        <v>31</v>
      </c>
      <c r="I851" s="240"/>
      <c r="J851" s="237"/>
      <c r="K851" s="237"/>
      <c r="L851" s="241"/>
      <c r="M851" s="242"/>
      <c r="N851" s="243"/>
      <c r="O851" s="243"/>
      <c r="P851" s="243"/>
      <c r="Q851" s="243"/>
      <c r="R851" s="243"/>
      <c r="S851" s="243"/>
      <c r="T851" s="24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5" t="s">
        <v>145</v>
      </c>
      <c r="AU851" s="245" t="s">
        <v>20</v>
      </c>
      <c r="AV851" s="14" t="s">
        <v>88</v>
      </c>
      <c r="AW851" s="14" t="s">
        <v>39</v>
      </c>
      <c r="AX851" s="14" t="s">
        <v>80</v>
      </c>
      <c r="AY851" s="245" t="s">
        <v>134</v>
      </c>
    </row>
    <row r="852" s="15" customFormat="1">
      <c r="A852" s="15"/>
      <c r="B852" s="246"/>
      <c r="C852" s="247"/>
      <c r="D852" s="226" t="s">
        <v>145</v>
      </c>
      <c r="E852" s="248" t="s">
        <v>31</v>
      </c>
      <c r="F852" s="249" t="s">
        <v>148</v>
      </c>
      <c r="G852" s="247"/>
      <c r="H852" s="250">
        <v>21.34</v>
      </c>
      <c r="I852" s="251"/>
      <c r="J852" s="247"/>
      <c r="K852" s="247"/>
      <c r="L852" s="252"/>
      <c r="M852" s="253"/>
      <c r="N852" s="254"/>
      <c r="O852" s="254"/>
      <c r="P852" s="254"/>
      <c r="Q852" s="254"/>
      <c r="R852" s="254"/>
      <c r="S852" s="254"/>
      <c r="T852" s="25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6" t="s">
        <v>145</v>
      </c>
      <c r="AU852" s="256" t="s">
        <v>20</v>
      </c>
      <c r="AV852" s="15" t="s">
        <v>141</v>
      </c>
      <c r="AW852" s="15" t="s">
        <v>39</v>
      </c>
      <c r="AX852" s="15" t="s">
        <v>88</v>
      </c>
      <c r="AY852" s="256" t="s">
        <v>134</v>
      </c>
    </row>
    <row r="853" s="2" customFormat="1" ht="37.8" customHeight="1">
      <c r="A853" s="41"/>
      <c r="B853" s="42"/>
      <c r="C853" s="207" t="s">
        <v>1148</v>
      </c>
      <c r="D853" s="207" t="s">
        <v>136</v>
      </c>
      <c r="E853" s="208" t="s">
        <v>1149</v>
      </c>
      <c r="F853" s="209" t="s">
        <v>1150</v>
      </c>
      <c r="G853" s="210" t="s">
        <v>357</v>
      </c>
      <c r="H853" s="211">
        <v>3793.1599999999999</v>
      </c>
      <c r="I853" s="212"/>
      <c r="J853" s="211">
        <f>ROUND(I853*H853,2)</f>
        <v>0</v>
      </c>
      <c r="K853" s="209" t="s">
        <v>140</v>
      </c>
      <c r="L853" s="47"/>
      <c r="M853" s="213" t="s">
        <v>31</v>
      </c>
      <c r="N853" s="214" t="s">
        <v>51</v>
      </c>
      <c r="O853" s="87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7" t="s">
        <v>141</v>
      </c>
      <c r="AT853" s="217" t="s">
        <v>136</v>
      </c>
      <c r="AU853" s="217" t="s">
        <v>20</v>
      </c>
      <c r="AY853" s="19" t="s">
        <v>134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88</v>
      </c>
      <c r="BK853" s="218">
        <f>ROUND(I853*H853,2)</f>
        <v>0</v>
      </c>
      <c r="BL853" s="19" t="s">
        <v>141</v>
      </c>
      <c r="BM853" s="217" t="s">
        <v>1151</v>
      </c>
    </row>
    <row r="854" s="2" customFormat="1">
      <c r="A854" s="41"/>
      <c r="B854" s="42"/>
      <c r="C854" s="43"/>
      <c r="D854" s="219" t="s">
        <v>143</v>
      </c>
      <c r="E854" s="43"/>
      <c r="F854" s="220" t="s">
        <v>1152</v>
      </c>
      <c r="G854" s="43"/>
      <c r="H854" s="43"/>
      <c r="I854" s="221"/>
      <c r="J854" s="43"/>
      <c r="K854" s="43"/>
      <c r="L854" s="47"/>
      <c r="M854" s="222"/>
      <c r="N854" s="223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19" t="s">
        <v>143</v>
      </c>
      <c r="AU854" s="19" t="s">
        <v>20</v>
      </c>
    </row>
    <row r="855" s="13" customFormat="1">
      <c r="A855" s="13"/>
      <c r="B855" s="224"/>
      <c r="C855" s="225"/>
      <c r="D855" s="226" t="s">
        <v>145</v>
      </c>
      <c r="E855" s="227" t="s">
        <v>31</v>
      </c>
      <c r="F855" s="228" t="s">
        <v>1153</v>
      </c>
      <c r="G855" s="225"/>
      <c r="H855" s="229">
        <v>3793.1599999999999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145</v>
      </c>
      <c r="AU855" s="235" t="s">
        <v>20</v>
      </c>
      <c r="AV855" s="13" t="s">
        <v>20</v>
      </c>
      <c r="AW855" s="13" t="s">
        <v>39</v>
      </c>
      <c r="AX855" s="13" t="s">
        <v>80</v>
      </c>
      <c r="AY855" s="235" t="s">
        <v>134</v>
      </c>
    </row>
    <row r="856" s="14" customFormat="1">
      <c r="A856" s="14"/>
      <c r="B856" s="236"/>
      <c r="C856" s="237"/>
      <c r="D856" s="226" t="s">
        <v>145</v>
      </c>
      <c r="E856" s="238" t="s">
        <v>31</v>
      </c>
      <c r="F856" s="239" t="s">
        <v>1154</v>
      </c>
      <c r="G856" s="237"/>
      <c r="H856" s="238" t="s">
        <v>31</v>
      </c>
      <c r="I856" s="240"/>
      <c r="J856" s="237"/>
      <c r="K856" s="237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145</v>
      </c>
      <c r="AU856" s="245" t="s">
        <v>20</v>
      </c>
      <c r="AV856" s="14" t="s">
        <v>88</v>
      </c>
      <c r="AW856" s="14" t="s">
        <v>39</v>
      </c>
      <c r="AX856" s="14" t="s">
        <v>80</v>
      </c>
      <c r="AY856" s="245" t="s">
        <v>134</v>
      </c>
    </row>
    <row r="857" s="15" customFormat="1">
      <c r="A857" s="15"/>
      <c r="B857" s="246"/>
      <c r="C857" s="247"/>
      <c r="D857" s="226" t="s">
        <v>145</v>
      </c>
      <c r="E857" s="248" t="s">
        <v>31</v>
      </c>
      <c r="F857" s="249" t="s">
        <v>148</v>
      </c>
      <c r="G857" s="247"/>
      <c r="H857" s="250">
        <v>3793.1599999999999</v>
      </c>
      <c r="I857" s="251"/>
      <c r="J857" s="247"/>
      <c r="K857" s="247"/>
      <c r="L857" s="252"/>
      <c r="M857" s="253"/>
      <c r="N857" s="254"/>
      <c r="O857" s="254"/>
      <c r="P857" s="254"/>
      <c r="Q857" s="254"/>
      <c r="R857" s="254"/>
      <c r="S857" s="254"/>
      <c r="T857" s="25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6" t="s">
        <v>145</v>
      </c>
      <c r="AU857" s="256" t="s">
        <v>20</v>
      </c>
      <c r="AV857" s="15" t="s">
        <v>141</v>
      </c>
      <c r="AW857" s="15" t="s">
        <v>39</v>
      </c>
      <c r="AX857" s="15" t="s">
        <v>88</v>
      </c>
      <c r="AY857" s="256" t="s">
        <v>134</v>
      </c>
    </row>
    <row r="858" s="2" customFormat="1" ht="37.8" customHeight="1">
      <c r="A858" s="41"/>
      <c r="B858" s="42"/>
      <c r="C858" s="207" t="s">
        <v>1155</v>
      </c>
      <c r="D858" s="207" t="s">
        <v>136</v>
      </c>
      <c r="E858" s="208" t="s">
        <v>1149</v>
      </c>
      <c r="F858" s="209" t="s">
        <v>1150</v>
      </c>
      <c r="G858" s="210" t="s">
        <v>357</v>
      </c>
      <c r="H858" s="211">
        <v>4668.8599999999997</v>
      </c>
      <c r="I858" s="212"/>
      <c r="J858" s="211">
        <f>ROUND(I858*H858,2)</f>
        <v>0</v>
      </c>
      <c r="K858" s="209" t="s">
        <v>140</v>
      </c>
      <c r="L858" s="47"/>
      <c r="M858" s="213" t="s">
        <v>31</v>
      </c>
      <c r="N858" s="214" t="s">
        <v>51</v>
      </c>
      <c r="O858" s="87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7" t="s">
        <v>141</v>
      </c>
      <c r="AT858" s="217" t="s">
        <v>136</v>
      </c>
      <c r="AU858" s="217" t="s">
        <v>20</v>
      </c>
      <c r="AY858" s="19" t="s">
        <v>134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88</v>
      </c>
      <c r="BK858" s="218">
        <f>ROUND(I858*H858,2)</f>
        <v>0</v>
      </c>
      <c r="BL858" s="19" t="s">
        <v>141</v>
      </c>
      <c r="BM858" s="217" t="s">
        <v>1156</v>
      </c>
    </row>
    <row r="859" s="2" customFormat="1">
      <c r="A859" s="41"/>
      <c r="B859" s="42"/>
      <c r="C859" s="43"/>
      <c r="D859" s="219" t="s">
        <v>143</v>
      </c>
      <c r="E859" s="43"/>
      <c r="F859" s="220" t="s">
        <v>1152</v>
      </c>
      <c r="G859" s="43"/>
      <c r="H859" s="43"/>
      <c r="I859" s="221"/>
      <c r="J859" s="43"/>
      <c r="K859" s="43"/>
      <c r="L859" s="47"/>
      <c r="M859" s="222"/>
      <c r="N859" s="223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19" t="s">
        <v>143</v>
      </c>
      <c r="AU859" s="19" t="s">
        <v>20</v>
      </c>
    </row>
    <row r="860" s="13" customFormat="1">
      <c r="A860" s="13"/>
      <c r="B860" s="224"/>
      <c r="C860" s="225"/>
      <c r="D860" s="226" t="s">
        <v>145</v>
      </c>
      <c r="E860" s="227" t="s">
        <v>31</v>
      </c>
      <c r="F860" s="228" t="s">
        <v>1157</v>
      </c>
      <c r="G860" s="225"/>
      <c r="H860" s="229">
        <v>4668.8599999999997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145</v>
      </c>
      <c r="AU860" s="235" t="s">
        <v>20</v>
      </c>
      <c r="AV860" s="13" t="s">
        <v>20</v>
      </c>
      <c r="AW860" s="13" t="s">
        <v>39</v>
      </c>
      <c r="AX860" s="13" t="s">
        <v>80</v>
      </c>
      <c r="AY860" s="235" t="s">
        <v>134</v>
      </c>
    </row>
    <row r="861" s="15" customFormat="1">
      <c r="A861" s="15"/>
      <c r="B861" s="246"/>
      <c r="C861" s="247"/>
      <c r="D861" s="226" t="s">
        <v>145</v>
      </c>
      <c r="E861" s="248" t="s">
        <v>31</v>
      </c>
      <c r="F861" s="249" t="s">
        <v>148</v>
      </c>
      <c r="G861" s="247"/>
      <c r="H861" s="250">
        <v>4668.8599999999997</v>
      </c>
      <c r="I861" s="251"/>
      <c r="J861" s="247"/>
      <c r="K861" s="247"/>
      <c r="L861" s="252"/>
      <c r="M861" s="253"/>
      <c r="N861" s="254"/>
      <c r="O861" s="254"/>
      <c r="P861" s="254"/>
      <c r="Q861" s="254"/>
      <c r="R861" s="254"/>
      <c r="S861" s="254"/>
      <c r="T861" s="25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6" t="s">
        <v>145</v>
      </c>
      <c r="AU861" s="256" t="s">
        <v>20</v>
      </c>
      <c r="AV861" s="15" t="s">
        <v>141</v>
      </c>
      <c r="AW861" s="15" t="s">
        <v>39</v>
      </c>
      <c r="AX861" s="15" t="s">
        <v>88</v>
      </c>
      <c r="AY861" s="256" t="s">
        <v>134</v>
      </c>
    </row>
    <row r="862" s="2" customFormat="1" ht="37.8" customHeight="1">
      <c r="A862" s="41"/>
      <c r="B862" s="42"/>
      <c r="C862" s="207" t="s">
        <v>1158</v>
      </c>
      <c r="D862" s="207" t="s">
        <v>136</v>
      </c>
      <c r="E862" s="208" t="s">
        <v>1149</v>
      </c>
      <c r="F862" s="209" t="s">
        <v>1150</v>
      </c>
      <c r="G862" s="210" t="s">
        <v>357</v>
      </c>
      <c r="H862" s="211">
        <v>298.75999999999999</v>
      </c>
      <c r="I862" s="212"/>
      <c r="J862" s="211">
        <f>ROUND(I862*H862,2)</f>
        <v>0</v>
      </c>
      <c r="K862" s="209" t="s">
        <v>140</v>
      </c>
      <c r="L862" s="47"/>
      <c r="M862" s="213" t="s">
        <v>31</v>
      </c>
      <c r="N862" s="214" t="s">
        <v>51</v>
      </c>
      <c r="O862" s="87"/>
      <c r="P862" s="215">
        <f>O862*H862</f>
        <v>0</v>
      </c>
      <c r="Q862" s="215">
        <v>0</v>
      </c>
      <c r="R862" s="215">
        <f>Q862*H862</f>
        <v>0</v>
      </c>
      <c r="S862" s="215">
        <v>0</v>
      </c>
      <c r="T862" s="216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17" t="s">
        <v>141</v>
      </c>
      <c r="AT862" s="217" t="s">
        <v>136</v>
      </c>
      <c r="AU862" s="217" t="s">
        <v>20</v>
      </c>
      <c r="AY862" s="19" t="s">
        <v>134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9" t="s">
        <v>88</v>
      </c>
      <c r="BK862" s="218">
        <f>ROUND(I862*H862,2)</f>
        <v>0</v>
      </c>
      <c r="BL862" s="19" t="s">
        <v>141</v>
      </c>
      <c r="BM862" s="217" t="s">
        <v>1159</v>
      </c>
    </row>
    <row r="863" s="2" customFormat="1">
      <c r="A863" s="41"/>
      <c r="B863" s="42"/>
      <c r="C863" s="43"/>
      <c r="D863" s="219" t="s">
        <v>143</v>
      </c>
      <c r="E863" s="43"/>
      <c r="F863" s="220" t="s">
        <v>1152</v>
      </c>
      <c r="G863" s="43"/>
      <c r="H863" s="43"/>
      <c r="I863" s="221"/>
      <c r="J863" s="43"/>
      <c r="K863" s="43"/>
      <c r="L863" s="47"/>
      <c r="M863" s="222"/>
      <c r="N863" s="223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19" t="s">
        <v>143</v>
      </c>
      <c r="AU863" s="19" t="s">
        <v>20</v>
      </c>
    </row>
    <row r="864" s="13" customFormat="1">
      <c r="A864" s="13"/>
      <c r="B864" s="224"/>
      <c r="C864" s="225"/>
      <c r="D864" s="226" t="s">
        <v>145</v>
      </c>
      <c r="E864" s="227" t="s">
        <v>31</v>
      </c>
      <c r="F864" s="228" t="s">
        <v>1160</v>
      </c>
      <c r="G864" s="225"/>
      <c r="H864" s="229">
        <v>298.75999999999999</v>
      </c>
      <c r="I864" s="230"/>
      <c r="J864" s="225"/>
      <c r="K864" s="225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145</v>
      </c>
      <c r="AU864" s="235" t="s">
        <v>20</v>
      </c>
      <c r="AV864" s="13" t="s">
        <v>20</v>
      </c>
      <c r="AW864" s="13" t="s">
        <v>39</v>
      </c>
      <c r="AX864" s="13" t="s">
        <v>80</v>
      </c>
      <c r="AY864" s="235" t="s">
        <v>134</v>
      </c>
    </row>
    <row r="865" s="15" customFormat="1">
      <c r="A865" s="15"/>
      <c r="B865" s="246"/>
      <c r="C865" s="247"/>
      <c r="D865" s="226" t="s">
        <v>145</v>
      </c>
      <c r="E865" s="248" t="s">
        <v>31</v>
      </c>
      <c r="F865" s="249" t="s">
        <v>148</v>
      </c>
      <c r="G865" s="247"/>
      <c r="H865" s="250">
        <v>298.75999999999999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6" t="s">
        <v>145</v>
      </c>
      <c r="AU865" s="256" t="s">
        <v>20</v>
      </c>
      <c r="AV865" s="15" t="s">
        <v>141</v>
      </c>
      <c r="AW865" s="15" t="s">
        <v>39</v>
      </c>
      <c r="AX865" s="15" t="s">
        <v>88</v>
      </c>
      <c r="AY865" s="256" t="s">
        <v>134</v>
      </c>
    </row>
    <row r="866" s="2" customFormat="1" ht="37.8" customHeight="1">
      <c r="A866" s="41"/>
      <c r="B866" s="42"/>
      <c r="C866" s="207" t="s">
        <v>1161</v>
      </c>
      <c r="D866" s="207" t="s">
        <v>136</v>
      </c>
      <c r="E866" s="208" t="s">
        <v>1162</v>
      </c>
      <c r="F866" s="209" t="s">
        <v>1163</v>
      </c>
      <c r="G866" s="210" t="s">
        <v>357</v>
      </c>
      <c r="H866" s="211">
        <v>72.870000000000005</v>
      </c>
      <c r="I866" s="212"/>
      <c r="J866" s="211">
        <f>ROUND(I866*H866,2)</f>
        <v>0</v>
      </c>
      <c r="K866" s="209" t="s">
        <v>140</v>
      </c>
      <c r="L866" s="47"/>
      <c r="M866" s="213" t="s">
        <v>31</v>
      </c>
      <c r="N866" s="214" t="s">
        <v>51</v>
      </c>
      <c r="O866" s="87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17" t="s">
        <v>141</v>
      </c>
      <c r="AT866" s="217" t="s">
        <v>136</v>
      </c>
      <c r="AU866" s="217" t="s">
        <v>20</v>
      </c>
      <c r="AY866" s="19" t="s">
        <v>134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9" t="s">
        <v>88</v>
      </c>
      <c r="BK866" s="218">
        <f>ROUND(I866*H866,2)</f>
        <v>0</v>
      </c>
      <c r="BL866" s="19" t="s">
        <v>141</v>
      </c>
      <c r="BM866" s="217" t="s">
        <v>1164</v>
      </c>
    </row>
    <row r="867" s="2" customFormat="1">
      <c r="A867" s="41"/>
      <c r="B867" s="42"/>
      <c r="C867" s="43"/>
      <c r="D867" s="219" t="s">
        <v>143</v>
      </c>
      <c r="E867" s="43"/>
      <c r="F867" s="220" t="s">
        <v>1165</v>
      </c>
      <c r="G867" s="43"/>
      <c r="H867" s="43"/>
      <c r="I867" s="221"/>
      <c r="J867" s="43"/>
      <c r="K867" s="43"/>
      <c r="L867" s="47"/>
      <c r="M867" s="222"/>
      <c r="N867" s="223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19" t="s">
        <v>143</v>
      </c>
      <c r="AU867" s="19" t="s">
        <v>20</v>
      </c>
    </row>
    <row r="868" s="13" customFormat="1">
      <c r="A868" s="13"/>
      <c r="B868" s="224"/>
      <c r="C868" s="225"/>
      <c r="D868" s="226" t="s">
        <v>145</v>
      </c>
      <c r="E868" s="227" t="s">
        <v>31</v>
      </c>
      <c r="F868" s="228" t="s">
        <v>1166</v>
      </c>
      <c r="G868" s="225"/>
      <c r="H868" s="229">
        <v>33.090000000000003</v>
      </c>
      <c r="I868" s="230"/>
      <c r="J868" s="225"/>
      <c r="K868" s="225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145</v>
      </c>
      <c r="AU868" s="235" t="s">
        <v>20</v>
      </c>
      <c r="AV868" s="13" t="s">
        <v>20</v>
      </c>
      <c r="AW868" s="13" t="s">
        <v>39</v>
      </c>
      <c r="AX868" s="13" t="s">
        <v>80</v>
      </c>
      <c r="AY868" s="235" t="s">
        <v>134</v>
      </c>
    </row>
    <row r="869" s="14" customFormat="1">
      <c r="A869" s="14"/>
      <c r="B869" s="236"/>
      <c r="C869" s="237"/>
      <c r="D869" s="226" t="s">
        <v>145</v>
      </c>
      <c r="E869" s="238" t="s">
        <v>31</v>
      </c>
      <c r="F869" s="239" t="s">
        <v>1167</v>
      </c>
      <c r="G869" s="237"/>
      <c r="H869" s="238" t="s">
        <v>31</v>
      </c>
      <c r="I869" s="240"/>
      <c r="J869" s="237"/>
      <c r="K869" s="237"/>
      <c r="L869" s="241"/>
      <c r="M869" s="242"/>
      <c r="N869" s="243"/>
      <c r="O869" s="243"/>
      <c r="P869" s="243"/>
      <c r="Q869" s="243"/>
      <c r="R869" s="243"/>
      <c r="S869" s="243"/>
      <c r="T869" s="24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5" t="s">
        <v>145</v>
      </c>
      <c r="AU869" s="245" t="s">
        <v>20</v>
      </c>
      <c r="AV869" s="14" t="s">
        <v>88</v>
      </c>
      <c r="AW869" s="14" t="s">
        <v>39</v>
      </c>
      <c r="AX869" s="14" t="s">
        <v>80</v>
      </c>
      <c r="AY869" s="245" t="s">
        <v>134</v>
      </c>
    </row>
    <row r="870" s="13" customFormat="1">
      <c r="A870" s="13"/>
      <c r="B870" s="224"/>
      <c r="C870" s="225"/>
      <c r="D870" s="226" t="s">
        <v>145</v>
      </c>
      <c r="E870" s="227" t="s">
        <v>31</v>
      </c>
      <c r="F870" s="228" t="s">
        <v>1168</v>
      </c>
      <c r="G870" s="225"/>
      <c r="H870" s="229">
        <v>39.780000000000001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145</v>
      </c>
      <c r="AU870" s="235" t="s">
        <v>20</v>
      </c>
      <c r="AV870" s="13" t="s">
        <v>20</v>
      </c>
      <c r="AW870" s="13" t="s">
        <v>39</v>
      </c>
      <c r="AX870" s="13" t="s">
        <v>80</v>
      </c>
      <c r="AY870" s="235" t="s">
        <v>134</v>
      </c>
    </row>
    <row r="871" s="14" customFormat="1">
      <c r="A871" s="14"/>
      <c r="B871" s="236"/>
      <c r="C871" s="237"/>
      <c r="D871" s="226" t="s">
        <v>145</v>
      </c>
      <c r="E871" s="238" t="s">
        <v>31</v>
      </c>
      <c r="F871" s="239" t="s">
        <v>1169</v>
      </c>
      <c r="G871" s="237"/>
      <c r="H871" s="238" t="s">
        <v>31</v>
      </c>
      <c r="I871" s="240"/>
      <c r="J871" s="237"/>
      <c r="K871" s="237"/>
      <c r="L871" s="241"/>
      <c r="M871" s="242"/>
      <c r="N871" s="243"/>
      <c r="O871" s="243"/>
      <c r="P871" s="243"/>
      <c r="Q871" s="243"/>
      <c r="R871" s="243"/>
      <c r="S871" s="243"/>
      <c r="T871" s="24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5" t="s">
        <v>145</v>
      </c>
      <c r="AU871" s="245" t="s">
        <v>20</v>
      </c>
      <c r="AV871" s="14" t="s">
        <v>88</v>
      </c>
      <c r="AW871" s="14" t="s">
        <v>39</v>
      </c>
      <c r="AX871" s="14" t="s">
        <v>80</v>
      </c>
      <c r="AY871" s="245" t="s">
        <v>134</v>
      </c>
    </row>
    <row r="872" s="15" customFormat="1">
      <c r="A872" s="15"/>
      <c r="B872" s="246"/>
      <c r="C872" s="247"/>
      <c r="D872" s="226" t="s">
        <v>145</v>
      </c>
      <c r="E872" s="248" t="s">
        <v>31</v>
      </c>
      <c r="F872" s="249" t="s">
        <v>148</v>
      </c>
      <c r="G872" s="247"/>
      <c r="H872" s="250">
        <v>72.870000000000005</v>
      </c>
      <c r="I872" s="251"/>
      <c r="J872" s="247"/>
      <c r="K872" s="247"/>
      <c r="L872" s="252"/>
      <c r="M872" s="253"/>
      <c r="N872" s="254"/>
      <c r="O872" s="254"/>
      <c r="P872" s="254"/>
      <c r="Q872" s="254"/>
      <c r="R872" s="254"/>
      <c r="S872" s="254"/>
      <c r="T872" s="25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6" t="s">
        <v>145</v>
      </c>
      <c r="AU872" s="256" t="s">
        <v>20</v>
      </c>
      <c r="AV872" s="15" t="s">
        <v>141</v>
      </c>
      <c r="AW872" s="15" t="s">
        <v>39</v>
      </c>
      <c r="AX872" s="15" t="s">
        <v>88</v>
      </c>
      <c r="AY872" s="256" t="s">
        <v>134</v>
      </c>
    </row>
    <row r="873" s="2" customFormat="1" ht="37.8" customHeight="1">
      <c r="A873" s="41"/>
      <c r="B873" s="42"/>
      <c r="C873" s="207" t="s">
        <v>1170</v>
      </c>
      <c r="D873" s="207" t="s">
        <v>136</v>
      </c>
      <c r="E873" s="208" t="s">
        <v>1171</v>
      </c>
      <c r="F873" s="209" t="s">
        <v>1150</v>
      </c>
      <c r="G873" s="210" t="s">
        <v>357</v>
      </c>
      <c r="H873" s="211">
        <v>1020.18</v>
      </c>
      <c r="I873" s="212"/>
      <c r="J873" s="211">
        <f>ROUND(I873*H873,2)</f>
        <v>0</v>
      </c>
      <c r="K873" s="209" t="s">
        <v>1172</v>
      </c>
      <c r="L873" s="47"/>
      <c r="M873" s="213" t="s">
        <v>31</v>
      </c>
      <c r="N873" s="214" t="s">
        <v>51</v>
      </c>
      <c r="O873" s="87"/>
      <c r="P873" s="215">
        <f>O873*H873</f>
        <v>0</v>
      </c>
      <c r="Q873" s="215">
        <v>0</v>
      </c>
      <c r="R873" s="215">
        <f>Q873*H873</f>
        <v>0</v>
      </c>
      <c r="S873" s="215">
        <v>0</v>
      </c>
      <c r="T873" s="216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7" t="s">
        <v>141</v>
      </c>
      <c r="AT873" s="217" t="s">
        <v>136</v>
      </c>
      <c r="AU873" s="217" t="s">
        <v>20</v>
      </c>
      <c r="AY873" s="19" t="s">
        <v>134</v>
      </c>
      <c r="BE873" s="218">
        <f>IF(N873="základní",J873,0)</f>
        <v>0</v>
      </c>
      <c r="BF873" s="218">
        <f>IF(N873="snížená",J873,0)</f>
        <v>0</v>
      </c>
      <c r="BG873" s="218">
        <f>IF(N873="zákl. přenesená",J873,0)</f>
        <v>0</v>
      </c>
      <c r="BH873" s="218">
        <f>IF(N873="sníž. přenesená",J873,0)</f>
        <v>0</v>
      </c>
      <c r="BI873" s="218">
        <f>IF(N873="nulová",J873,0)</f>
        <v>0</v>
      </c>
      <c r="BJ873" s="19" t="s">
        <v>88</v>
      </c>
      <c r="BK873" s="218">
        <f>ROUND(I873*H873,2)</f>
        <v>0</v>
      </c>
      <c r="BL873" s="19" t="s">
        <v>141</v>
      </c>
      <c r="BM873" s="217" t="s">
        <v>1173</v>
      </c>
    </row>
    <row r="874" s="2" customFormat="1">
      <c r="A874" s="41"/>
      <c r="B874" s="42"/>
      <c r="C874" s="43"/>
      <c r="D874" s="219" t="s">
        <v>143</v>
      </c>
      <c r="E874" s="43"/>
      <c r="F874" s="220" t="s">
        <v>1174</v>
      </c>
      <c r="G874" s="43"/>
      <c r="H874" s="43"/>
      <c r="I874" s="221"/>
      <c r="J874" s="43"/>
      <c r="K874" s="43"/>
      <c r="L874" s="47"/>
      <c r="M874" s="222"/>
      <c r="N874" s="223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19" t="s">
        <v>143</v>
      </c>
      <c r="AU874" s="19" t="s">
        <v>20</v>
      </c>
    </row>
    <row r="875" s="13" customFormat="1">
      <c r="A875" s="13"/>
      <c r="B875" s="224"/>
      <c r="C875" s="225"/>
      <c r="D875" s="226" t="s">
        <v>145</v>
      </c>
      <c r="E875" s="227" t="s">
        <v>31</v>
      </c>
      <c r="F875" s="228" t="s">
        <v>1175</v>
      </c>
      <c r="G875" s="225"/>
      <c r="H875" s="229">
        <v>1020.18</v>
      </c>
      <c r="I875" s="230"/>
      <c r="J875" s="225"/>
      <c r="K875" s="225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145</v>
      </c>
      <c r="AU875" s="235" t="s">
        <v>20</v>
      </c>
      <c r="AV875" s="13" t="s">
        <v>20</v>
      </c>
      <c r="AW875" s="13" t="s">
        <v>39</v>
      </c>
      <c r="AX875" s="13" t="s">
        <v>80</v>
      </c>
      <c r="AY875" s="235" t="s">
        <v>134</v>
      </c>
    </row>
    <row r="876" s="15" customFormat="1">
      <c r="A876" s="15"/>
      <c r="B876" s="246"/>
      <c r="C876" s="247"/>
      <c r="D876" s="226" t="s">
        <v>145</v>
      </c>
      <c r="E876" s="248" t="s">
        <v>31</v>
      </c>
      <c r="F876" s="249" t="s">
        <v>148</v>
      </c>
      <c r="G876" s="247"/>
      <c r="H876" s="250">
        <v>1020.18</v>
      </c>
      <c r="I876" s="251"/>
      <c r="J876" s="247"/>
      <c r="K876" s="247"/>
      <c r="L876" s="252"/>
      <c r="M876" s="253"/>
      <c r="N876" s="254"/>
      <c r="O876" s="254"/>
      <c r="P876" s="254"/>
      <c r="Q876" s="254"/>
      <c r="R876" s="254"/>
      <c r="S876" s="254"/>
      <c r="T876" s="25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6" t="s">
        <v>145</v>
      </c>
      <c r="AU876" s="256" t="s">
        <v>20</v>
      </c>
      <c r="AV876" s="15" t="s">
        <v>141</v>
      </c>
      <c r="AW876" s="15" t="s">
        <v>39</v>
      </c>
      <c r="AX876" s="15" t="s">
        <v>88</v>
      </c>
      <c r="AY876" s="256" t="s">
        <v>134</v>
      </c>
    </row>
    <row r="877" s="2" customFormat="1" ht="24.15" customHeight="1">
      <c r="A877" s="41"/>
      <c r="B877" s="42"/>
      <c r="C877" s="207" t="s">
        <v>1176</v>
      </c>
      <c r="D877" s="207" t="s">
        <v>136</v>
      </c>
      <c r="E877" s="208" t="s">
        <v>1177</v>
      </c>
      <c r="F877" s="209" t="s">
        <v>1178</v>
      </c>
      <c r="G877" s="210" t="s">
        <v>357</v>
      </c>
      <c r="H877" s="211">
        <v>333.49000000000001</v>
      </c>
      <c r="I877" s="212"/>
      <c r="J877" s="211">
        <f>ROUND(I877*H877,2)</f>
        <v>0</v>
      </c>
      <c r="K877" s="209" t="s">
        <v>140</v>
      </c>
      <c r="L877" s="47"/>
      <c r="M877" s="213" t="s">
        <v>31</v>
      </c>
      <c r="N877" s="214" t="s">
        <v>51</v>
      </c>
      <c r="O877" s="87"/>
      <c r="P877" s="215">
        <f>O877*H877</f>
        <v>0</v>
      </c>
      <c r="Q877" s="215">
        <v>0</v>
      </c>
      <c r="R877" s="215">
        <f>Q877*H877</f>
        <v>0</v>
      </c>
      <c r="S877" s="215">
        <v>0</v>
      </c>
      <c r="T877" s="216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17" t="s">
        <v>141</v>
      </c>
      <c r="AT877" s="217" t="s">
        <v>136</v>
      </c>
      <c r="AU877" s="217" t="s">
        <v>20</v>
      </c>
      <c r="AY877" s="19" t="s">
        <v>134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9" t="s">
        <v>88</v>
      </c>
      <c r="BK877" s="218">
        <f>ROUND(I877*H877,2)</f>
        <v>0</v>
      </c>
      <c r="BL877" s="19" t="s">
        <v>141</v>
      </c>
      <c r="BM877" s="217" t="s">
        <v>1179</v>
      </c>
    </row>
    <row r="878" s="2" customFormat="1">
      <c r="A878" s="41"/>
      <c r="B878" s="42"/>
      <c r="C878" s="43"/>
      <c r="D878" s="219" t="s">
        <v>143</v>
      </c>
      <c r="E878" s="43"/>
      <c r="F878" s="220" t="s">
        <v>1180</v>
      </c>
      <c r="G878" s="43"/>
      <c r="H878" s="43"/>
      <c r="I878" s="221"/>
      <c r="J878" s="43"/>
      <c r="K878" s="43"/>
      <c r="L878" s="47"/>
      <c r="M878" s="222"/>
      <c r="N878" s="223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19" t="s">
        <v>143</v>
      </c>
      <c r="AU878" s="19" t="s">
        <v>20</v>
      </c>
    </row>
    <row r="879" s="13" customFormat="1">
      <c r="A879" s="13"/>
      <c r="B879" s="224"/>
      <c r="C879" s="225"/>
      <c r="D879" s="226" t="s">
        <v>145</v>
      </c>
      <c r="E879" s="227" t="s">
        <v>31</v>
      </c>
      <c r="F879" s="228" t="s">
        <v>1181</v>
      </c>
      <c r="G879" s="225"/>
      <c r="H879" s="229">
        <v>333.49000000000001</v>
      </c>
      <c r="I879" s="230"/>
      <c r="J879" s="225"/>
      <c r="K879" s="225"/>
      <c r="L879" s="231"/>
      <c r="M879" s="232"/>
      <c r="N879" s="233"/>
      <c r="O879" s="233"/>
      <c r="P879" s="233"/>
      <c r="Q879" s="233"/>
      <c r="R879" s="233"/>
      <c r="S879" s="233"/>
      <c r="T879" s="23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5" t="s">
        <v>145</v>
      </c>
      <c r="AU879" s="235" t="s">
        <v>20</v>
      </c>
      <c r="AV879" s="13" t="s">
        <v>20</v>
      </c>
      <c r="AW879" s="13" t="s">
        <v>39</v>
      </c>
      <c r="AX879" s="13" t="s">
        <v>80</v>
      </c>
      <c r="AY879" s="235" t="s">
        <v>134</v>
      </c>
    </row>
    <row r="880" s="14" customFormat="1">
      <c r="A880" s="14"/>
      <c r="B880" s="236"/>
      <c r="C880" s="237"/>
      <c r="D880" s="226" t="s">
        <v>145</v>
      </c>
      <c r="E880" s="238" t="s">
        <v>31</v>
      </c>
      <c r="F880" s="239" t="s">
        <v>1140</v>
      </c>
      <c r="G880" s="237"/>
      <c r="H880" s="238" t="s">
        <v>31</v>
      </c>
      <c r="I880" s="240"/>
      <c r="J880" s="237"/>
      <c r="K880" s="237"/>
      <c r="L880" s="241"/>
      <c r="M880" s="242"/>
      <c r="N880" s="243"/>
      <c r="O880" s="243"/>
      <c r="P880" s="243"/>
      <c r="Q880" s="243"/>
      <c r="R880" s="243"/>
      <c r="S880" s="243"/>
      <c r="T880" s="24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5" t="s">
        <v>145</v>
      </c>
      <c r="AU880" s="245" t="s">
        <v>20</v>
      </c>
      <c r="AV880" s="14" t="s">
        <v>88</v>
      </c>
      <c r="AW880" s="14" t="s">
        <v>39</v>
      </c>
      <c r="AX880" s="14" t="s">
        <v>80</v>
      </c>
      <c r="AY880" s="245" t="s">
        <v>134</v>
      </c>
    </row>
    <row r="881" s="15" customFormat="1">
      <c r="A881" s="15"/>
      <c r="B881" s="246"/>
      <c r="C881" s="247"/>
      <c r="D881" s="226" t="s">
        <v>145</v>
      </c>
      <c r="E881" s="248" t="s">
        <v>31</v>
      </c>
      <c r="F881" s="249" t="s">
        <v>148</v>
      </c>
      <c r="G881" s="247"/>
      <c r="H881" s="250">
        <v>333.49000000000001</v>
      </c>
      <c r="I881" s="251"/>
      <c r="J881" s="247"/>
      <c r="K881" s="247"/>
      <c r="L881" s="252"/>
      <c r="M881" s="253"/>
      <c r="N881" s="254"/>
      <c r="O881" s="254"/>
      <c r="P881" s="254"/>
      <c r="Q881" s="254"/>
      <c r="R881" s="254"/>
      <c r="S881" s="254"/>
      <c r="T881" s="25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56" t="s">
        <v>145</v>
      </c>
      <c r="AU881" s="256" t="s">
        <v>20</v>
      </c>
      <c r="AV881" s="15" t="s">
        <v>141</v>
      </c>
      <c r="AW881" s="15" t="s">
        <v>39</v>
      </c>
      <c r="AX881" s="15" t="s">
        <v>88</v>
      </c>
      <c r="AY881" s="256" t="s">
        <v>134</v>
      </c>
    </row>
    <row r="882" s="2" customFormat="1" ht="24.15" customHeight="1">
      <c r="A882" s="41"/>
      <c r="B882" s="42"/>
      <c r="C882" s="207" t="s">
        <v>1182</v>
      </c>
      <c r="D882" s="207" t="s">
        <v>136</v>
      </c>
      <c r="E882" s="208" t="s">
        <v>1177</v>
      </c>
      <c r="F882" s="209" t="s">
        <v>1178</v>
      </c>
      <c r="G882" s="210" t="s">
        <v>357</v>
      </c>
      <c r="H882" s="211">
        <v>270.94</v>
      </c>
      <c r="I882" s="212"/>
      <c r="J882" s="211">
        <f>ROUND(I882*H882,2)</f>
        <v>0</v>
      </c>
      <c r="K882" s="209" t="s">
        <v>140</v>
      </c>
      <c r="L882" s="47"/>
      <c r="M882" s="213" t="s">
        <v>31</v>
      </c>
      <c r="N882" s="214" t="s">
        <v>51</v>
      </c>
      <c r="O882" s="87"/>
      <c r="P882" s="215">
        <f>O882*H882</f>
        <v>0</v>
      </c>
      <c r="Q882" s="215">
        <v>0</v>
      </c>
      <c r="R882" s="215">
        <f>Q882*H882</f>
        <v>0</v>
      </c>
      <c r="S882" s="215">
        <v>0</v>
      </c>
      <c r="T882" s="216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17" t="s">
        <v>141</v>
      </c>
      <c r="AT882" s="217" t="s">
        <v>136</v>
      </c>
      <c r="AU882" s="217" t="s">
        <v>20</v>
      </c>
      <c r="AY882" s="19" t="s">
        <v>134</v>
      </c>
      <c r="BE882" s="218">
        <f>IF(N882="základní",J882,0)</f>
        <v>0</v>
      </c>
      <c r="BF882" s="218">
        <f>IF(N882="snížená",J882,0)</f>
        <v>0</v>
      </c>
      <c r="BG882" s="218">
        <f>IF(N882="zákl. přenesená",J882,0)</f>
        <v>0</v>
      </c>
      <c r="BH882" s="218">
        <f>IF(N882="sníž. přenesená",J882,0)</f>
        <v>0</v>
      </c>
      <c r="BI882" s="218">
        <f>IF(N882="nulová",J882,0)</f>
        <v>0</v>
      </c>
      <c r="BJ882" s="19" t="s">
        <v>88</v>
      </c>
      <c r="BK882" s="218">
        <f>ROUND(I882*H882,2)</f>
        <v>0</v>
      </c>
      <c r="BL882" s="19" t="s">
        <v>141</v>
      </c>
      <c r="BM882" s="217" t="s">
        <v>1183</v>
      </c>
    </row>
    <row r="883" s="2" customFormat="1">
      <c r="A883" s="41"/>
      <c r="B883" s="42"/>
      <c r="C883" s="43"/>
      <c r="D883" s="219" t="s">
        <v>143</v>
      </c>
      <c r="E883" s="43"/>
      <c r="F883" s="220" t="s">
        <v>1180</v>
      </c>
      <c r="G883" s="43"/>
      <c r="H883" s="43"/>
      <c r="I883" s="221"/>
      <c r="J883" s="43"/>
      <c r="K883" s="43"/>
      <c r="L883" s="47"/>
      <c r="M883" s="222"/>
      <c r="N883" s="223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19" t="s">
        <v>143</v>
      </c>
      <c r="AU883" s="19" t="s">
        <v>20</v>
      </c>
    </row>
    <row r="884" s="13" customFormat="1">
      <c r="A884" s="13"/>
      <c r="B884" s="224"/>
      <c r="C884" s="225"/>
      <c r="D884" s="226" t="s">
        <v>145</v>
      </c>
      <c r="E884" s="227" t="s">
        <v>31</v>
      </c>
      <c r="F884" s="228" t="s">
        <v>1184</v>
      </c>
      <c r="G884" s="225"/>
      <c r="H884" s="229">
        <v>270.94</v>
      </c>
      <c r="I884" s="230"/>
      <c r="J884" s="225"/>
      <c r="K884" s="225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145</v>
      </c>
      <c r="AU884" s="235" t="s">
        <v>20</v>
      </c>
      <c r="AV884" s="13" t="s">
        <v>20</v>
      </c>
      <c r="AW884" s="13" t="s">
        <v>39</v>
      </c>
      <c r="AX884" s="13" t="s">
        <v>80</v>
      </c>
      <c r="AY884" s="235" t="s">
        <v>134</v>
      </c>
    </row>
    <row r="885" s="14" customFormat="1">
      <c r="A885" s="14"/>
      <c r="B885" s="236"/>
      <c r="C885" s="237"/>
      <c r="D885" s="226" t="s">
        <v>145</v>
      </c>
      <c r="E885" s="238" t="s">
        <v>31</v>
      </c>
      <c r="F885" s="239" t="s">
        <v>1185</v>
      </c>
      <c r="G885" s="237"/>
      <c r="H885" s="238" t="s">
        <v>31</v>
      </c>
      <c r="I885" s="240"/>
      <c r="J885" s="237"/>
      <c r="K885" s="237"/>
      <c r="L885" s="241"/>
      <c r="M885" s="242"/>
      <c r="N885" s="243"/>
      <c r="O885" s="243"/>
      <c r="P885" s="243"/>
      <c r="Q885" s="243"/>
      <c r="R885" s="243"/>
      <c r="S885" s="243"/>
      <c r="T885" s="24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5" t="s">
        <v>145</v>
      </c>
      <c r="AU885" s="245" t="s">
        <v>20</v>
      </c>
      <c r="AV885" s="14" t="s">
        <v>88</v>
      </c>
      <c r="AW885" s="14" t="s">
        <v>39</v>
      </c>
      <c r="AX885" s="14" t="s">
        <v>80</v>
      </c>
      <c r="AY885" s="245" t="s">
        <v>134</v>
      </c>
    </row>
    <row r="886" s="15" customFormat="1">
      <c r="A886" s="15"/>
      <c r="B886" s="246"/>
      <c r="C886" s="247"/>
      <c r="D886" s="226" t="s">
        <v>145</v>
      </c>
      <c r="E886" s="248" t="s">
        <v>31</v>
      </c>
      <c r="F886" s="249" t="s">
        <v>148</v>
      </c>
      <c r="G886" s="247"/>
      <c r="H886" s="250">
        <v>270.94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6" t="s">
        <v>145</v>
      </c>
      <c r="AU886" s="256" t="s">
        <v>20</v>
      </c>
      <c r="AV886" s="15" t="s">
        <v>141</v>
      </c>
      <c r="AW886" s="15" t="s">
        <v>39</v>
      </c>
      <c r="AX886" s="15" t="s">
        <v>88</v>
      </c>
      <c r="AY886" s="256" t="s">
        <v>134</v>
      </c>
    </row>
    <row r="887" s="2" customFormat="1" ht="24.15" customHeight="1">
      <c r="A887" s="41"/>
      <c r="B887" s="42"/>
      <c r="C887" s="207" t="s">
        <v>1186</v>
      </c>
      <c r="D887" s="207" t="s">
        <v>136</v>
      </c>
      <c r="E887" s="208" t="s">
        <v>1187</v>
      </c>
      <c r="F887" s="209" t="s">
        <v>1188</v>
      </c>
      <c r="G887" s="210" t="s">
        <v>357</v>
      </c>
      <c r="H887" s="211">
        <v>72.870000000000005</v>
      </c>
      <c r="I887" s="212"/>
      <c r="J887" s="211">
        <f>ROUND(I887*H887,2)</f>
        <v>0</v>
      </c>
      <c r="K887" s="209" t="s">
        <v>140</v>
      </c>
      <c r="L887" s="47"/>
      <c r="M887" s="213" t="s">
        <v>31</v>
      </c>
      <c r="N887" s="214" t="s">
        <v>51</v>
      </c>
      <c r="O887" s="87"/>
      <c r="P887" s="215">
        <f>O887*H887</f>
        <v>0</v>
      </c>
      <c r="Q887" s="215">
        <v>0</v>
      </c>
      <c r="R887" s="215">
        <f>Q887*H887</f>
        <v>0</v>
      </c>
      <c r="S887" s="215">
        <v>0</v>
      </c>
      <c r="T887" s="216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17" t="s">
        <v>141</v>
      </c>
      <c r="AT887" s="217" t="s">
        <v>136</v>
      </c>
      <c r="AU887" s="217" t="s">
        <v>20</v>
      </c>
      <c r="AY887" s="19" t="s">
        <v>134</v>
      </c>
      <c r="BE887" s="218">
        <f>IF(N887="základní",J887,0)</f>
        <v>0</v>
      </c>
      <c r="BF887" s="218">
        <f>IF(N887="snížená",J887,0)</f>
        <v>0</v>
      </c>
      <c r="BG887" s="218">
        <f>IF(N887="zákl. přenesená",J887,0)</f>
        <v>0</v>
      </c>
      <c r="BH887" s="218">
        <f>IF(N887="sníž. přenesená",J887,0)</f>
        <v>0</v>
      </c>
      <c r="BI887" s="218">
        <f>IF(N887="nulová",J887,0)</f>
        <v>0</v>
      </c>
      <c r="BJ887" s="19" t="s">
        <v>88</v>
      </c>
      <c r="BK887" s="218">
        <f>ROUND(I887*H887,2)</f>
        <v>0</v>
      </c>
      <c r="BL887" s="19" t="s">
        <v>141</v>
      </c>
      <c r="BM887" s="217" t="s">
        <v>1189</v>
      </c>
    </row>
    <row r="888" s="2" customFormat="1">
      <c r="A888" s="41"/>
      <c r="B888" s="42"/>
      <c r="C888" s="43"/>
      <c r="D888" s="219" t="s">
        <v>143</v>
      </c>
      <c r="E888" s="43"/>
      <c r="F888" s="220" t="s">
        <v>1190</v>
      </c>
      <c r="G888" s="43"/>
      <c r="H888" s="43"/>
      <c r="I888" s="221"/>
      <c r="J888" s="43"/>
      <c r="K888" s="43"/>
      <c r="L888" s="47"/>
      <c r="M888" s="222"/>
      <c r="N888" s="223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19" t="s">
        <v>143</v>
      </c>
      <c r="AU888" s="19" t="s">
        <v>20</v>
      </c>
    </row>
    <row r="889" s="13" customFormat="1">
      <c r="A889" s="13"/>
      <c r="B889" s="224"/>
      <c r="C889" s="225"/>
      <c r="D889" s="226" t="s">
        <v>145</v>
      </c>
      <c r="E889" s="227" t="s">
        <v>31</v>
      </c>
      <c r="F889" s="228" t="s">
        <v>1191</v>
      </c>
      <c r="G889" s="225"/>
      <c r="H889" s="229">
        <v>72.870000000000005</v>
      </c>
      <c r="I889" s="230"/>
      <c r="J889" s="225"/>
      <c r="K889" s="225"/>
      <c r="L889" s="231"/>
      <c r="M889" s="232"/>
      <c r="N889" s="233"/>
      <c r="O889" s="233"/>
      <c r="P889" s="233"/>
      <c r="Q889" s="233"/>
      <c r="R889" s="233"/>
      <c r="S889" s="233"/>
      <c r="T889" s="23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5" t="s">
        <v>145</v>
      </c>
      <c r="AU889" s="235" t="s">
        <v>20</v>
      </c>
      <c r="AV889" s="13" t="s">
        <v>20</v>
      </c>
      <c r="AW889" s="13" t="s">
        <v>39</v>
      </c>
      <c r="AX889" s="13" t="s">
        <v>80</v>
      </c>
      <c r="AY889" s="235" t="s">
        <v>134</v>
      </c>
    </row>
    <row r="890" s="14" customFormat="1">
      <c r="A890" s="14"/>
      <c r="B890" s="236"/>
      <c r="C890" s="237"/>
      <c r="D890" s="226" t="s">
        <v>145</v>
      </c>
      <c r="E890" s="238" t="s">
        <v>31</v>
      </c>
      <c r="F890" s="239" t="s">
        <v>1192</v>
      </c>
      <c r="G890" s="237"/>
      <c r="H890" s="238" t="s">
        <v>31</v>
      </c>
      <c r="I890" s="240"/>
      <c r="J890" s="237"/>
      <c r="K890" s="237"/>
      <c r="L890" s="241"/>
      <c r="M890" s="242"/>
      <c r="N890" s="243"/>
      <c r="O890" s="243"/>
      <c r="P890" s="243"/>
      <c r="Q890" s="243"/>
      <c r="R890" s="243"/>
      <c r="S890" s="243"/>
      <c r="T890" s="24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5" t="s">
        <v>145</v>
      </c>
      <c r="AU890" s="245" t="s">
        <v>20</v>
      </c>
      <c r="AV890" s="14" t="s">
        <v>88</v>
      </c>
      <c r="AW890" s="14" t="s">
        <v>39</v>
      </c>
      <c r="AX890" s="14" t="s">
        <v>80</v>
      </c>
      <c r="AY890" s="245" t="s">
        <v>134</v>
      </c>
    </row>
    <row r="891" s="15" customFormat="1">
      <c r="A891" s="15"/>
      <c r="B891" s="246"/>
      <c r="C891" s="247"/>
      <c r="D891" s="226" t="s">
        <v>145</v>
      </c>
      <c r="E891" s="248" t="s">
        <v>31</v>
      </c>
      <c r="F891" s="249" t="s">
        <v>148</v>
      </c>
      <c r="G891" s="247"/>
      <c r="H891" s="250">
        <v>72.870000000000005</v>
      </c>
      <c r="I891" s="251"/>
      <c r="J891" s="247"/>
      <c r="K891" s="247"/>
      <c r="L891" s="252"/>
      <c r="M891" s="253"/>
      <c r="N891" s="254"/>
      <c r="O891" s="254"/>
      <c r="P891" s="254"/>
      <c r="Q891" s="254"/>
      <c r="R891" s="254"/>
      <c r="S891" s="254"/>
      <c r="T891" s="25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6" t="s">
        <v>145</v>
      </c>
      <c r="AU891" s="256" t="s">
        <v>20</v>
      </c>
      <c r="AV891" s="15" t="s">
        <v>141</v>
      </c>
      <c r="AW891" s="15" t="s">
        <v>39</v>
      </c>
      <c r="AX891" s="15" t="s">
        <v>88</v>
      </c>
      <c r="AY891" s="256" t="s">
        <v>134</v>
      </c>
    </row>
    <row r="892" s="2" customFormat="1" ht="44.25" customHeight="1">
      <c r="A892" s="41"/>
      <c r="B892" s="42"/>
      <c r="C892" s="207" t="s">
        <v>1193</v>
      </c>
      <c r="D892" s="207" t="s">
        <v>136</v>
      </c>
      <c r="E892" s="208" t="s">
        <v>1194</v>
      </c>
      <c r="F892" s="209" t="s">
        <v>1195</v>
      </c>
      <c r="G892" s="210" t="s">
        <v>357</v>
      </c>
      <c r="H892" s="211">
        <v>72.870000000000005</v>
      </c>
      <c r="I892" s="212"/>
      <c r="J892" s="211">
        <f>ROUND(I892*H892,2)</f>
        <v>0</v>
      </c>
      <c r="K892" s="209" t="s">
        <v>140</v>
      </c>
      <c r="L892" s="47"/>
      <c r="M892" s="213" t="s">
        <v>31</v>
      </c>
      <c r="N892" s="214" t="s">
        <v>51</v>
      </c>
      <c r="O892" s="87"/>
      <c r="P892" s="215">
        <f>O892*H892</f>
        <v>0</v>
      </c>
      <c r="Q892" s="215">
        <v>0</v>
      </c>
      <c r="R892" s="215">
        <f>Q892*H892</f>
        <v>0</v>
      </c>
      <c r="S892" s="215">
        <v>0</v>
      </c>
      <c r="T892" s="216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7" t="s">
        <v>141</v>
      </c>
      <c r="AT892" s="217" t="s">
        <v>136</v>
      </c>
      <c r="AU892" s="217" t="s">
        <v>20</v>
      </c>
      <c r="AY892" s="19" t="s">
        <v>134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9" t="s">
        <v>88</v>
      </c>
      <c r="BK892" s="218">
        <f>ROUND(I892*H892,2)</f>
        <v>0</v>
      </c>
      <c r="BL892" s="19" t="s">
        <v>141</v>
      </c>
      <c r="BM892" s="217" t="s">
        <v>1196</v>
      </c>
    </row>
    <row r="893" s="2" customFormat="1">
      <c r="A893" s="41"/>
      <c r="B893" s="42"/>
      <c r="C893" s="43"/>
      <c r="D893" s="219" t="s">
        <v>143</v>
      </c>
      <c r="E893" s="43"/>
      <c r="F893" s="220" t="s">
        <v>1197</v>
      </c>
      <c r="G893" s="43"/>
      <c r="H893" s="43"/>
      <c r="I893" s="221"/>
      <c r="J893" s="43"/>
      <c r="K893" s="43"/>
      <c r="L893" s="47"/>
      <c r="M893" s="222"/>
      <c r="N893" s="223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19" t="s">
        <v>143</v>
      </c>
      <c r="AU893" s="19" t="s">
        <v>20</v>
      </c>
    </row>
    <row r="894" s="13" customFormat="1">
      <c r="A894" s="13"/>
      <c r="B894" s="224"/>
      <c r="C894" s="225"/>
      <c r="D894" s="226" t="s">
        <v>145</v>
      </c>
      <c r="E894" s="227" t="s">
        <v>31</v>
      </c>
      <c r="F894" s="228" t="s">
        <v>1191</v>
      </c>
      <c r="G894" s="225"/>
      <c r="H894" s="229">
        <v>72.870000000000005</v>
      </c>
      <c r="I894" s="230"/>
      <c r="J894" s="225"/>
      <c r="K894" s="225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145</v>
      </c>
      <c r="AU894" s="235" t="s">
        <v>20</v>
      </c>
      <c r="AV894" s="13" t="s">
        <v>20</v>
      </c>
      <c r="AW894" s="13" t="s">
        <v>39</v>
      </c>
      <c r="AX894" s="13" t="s">
        <v>80</v>
      </c>
      <c r="AY894" s="235" t="s">
        <v>134</v>
      </c>
    </row>
    <row r="895" s="14" customFormat="1">
      <c r="A895" s="14"/>
      <c r="B895" s="236"/>
      <c r="C895" s="237"/>
      <c r="D895" s="226" t="s">
        <v>145</v>
      </c>
      <c r="E895" s="238" t="s">
        <v>31</v>
      </c>
      <c r="F895" s="239" t="s">
        <v>1198</v>
      </c>
      <c r="G895" s="237"/>
      <c r="H895" s="238" t="s">
        <v>31</v>
      </c>
      <c r="I895" s="240"/>
      <c r="J895" s="237"/>
      <c r="K895" s="237"/>
      <c r="L895" s="241"/>
      <c r="M895" s="242"/>
      <c r="N895" s="243"/>
      <c r="O895" s="243"/>
      <c r="P895" s="243"/>
      <c r="Q895" s="243"/>
      <c r="R895" s="243"/>
      <c r="S895" s="243"/>
      <c r="T895" s="24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5" t="s">
        <v>145</v>
      </c>
      <c r="AU895" s="245" t="s">
        <v>20</v>
      </c>
      <c r="AV895" s="14" t="s">
        <v>88</v>
      </c>
      <c r="AW895" s="14" t="s">
        <v>39</v>
      </c>
      <c r="AX895" s="14" t="s">
        <v>80</v>
      </c>
      <c r="AY895" s="245" t="s">
        <v>134</v>
      </c>
    </row>
    <row r="896" s="15" customFormat="1">
      <c r="A896" s="15"/>
      <c r="B896" s="246"/>
      <c r="C896" s="247"/>
      <c r="D896" s="226" t="s">
        <v>145</v>
      </c>
      <c r="E896" s="248" t="s">
        <v>31</v>
      </c>
      <c r="F896" s="249" t="s">
        <v>148</v>
      </c>
      <c r="G896" s="247"/>
      <c r="H896" s="250">
        <v>72.870000000000005</v>
      </c>
      <c r="I896" s="251"/>
      <c r="J896" s="247"/>
      <c r="K896" s="247"/>
      <c r="L896" s="252"/>
      <c r="M896" s="253"/>
      <c r="N896" s="254"/>
      <c r="O896" s="254"/>
      <c r="P896" s="254"/>
      <c r="Q896" s="254"/>
      <c r="R896" s="254"/>
      <c r="S896" s="254"/>
      <c r="T896" s="25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56" t="s">
        <v>145</v>
      </c>
      <c r="AU896" s="256" t="s">
        <v>20</v>
      </c>
      <c r="AV896" s="15" t="s">
        <v>141</v>
      </c>
      <c r="AW896" s="15" t="s">
        <v>39</v>
      </c>
      <c r="AX896" s="15" t="s">
        <v>88</v>
      </c>
      <c r="AY896" s="256" t="s">
        <v>134</v>
      </c>
    </row>
    <row r="897" s="2" customFormat="1" ht="44.25" customHeight="1">
      <c r="A897" s="41"/>
      <c r="B897" s="42"/>
      <c r="C897" s="207" t="s">
        <v>1199</v>
      </c>
      <c r="D897" s="207" t="s">
        <v>136</v>
      </c>
      <c r="E897" s="208" t="s">
        <v>1200</v>
      </c>
      <c r="F897" s="209" t="s">
        <v>1201</v>
      </c>
      <c r="G897" s="210" t="s">
        <v>357</v>
      </c>
      <c r="H897" s="211">
        <v>103.56</v>
      </c>
      <c r="I897" s="212"/>
      <c r="J897" s="211">
        <f>ROUND(I897*H897,2)</f>
        <v>0</v>
      </c>
      <c r="K897" s="209" t="s">
        <v>140</v>
      </c>
      <c r="L897" s="47"/>
      <c r="M897" s="213" t="s">
        <v>31</v>
      </c>
      <c r="N897" s="214" t="s">
        <v>51</v>
      </c>
      <c r="O897" s="87"/>
      <c r="P897" s="215">
        <f>O897*H897</f>
        <v>0</v>
      </c>
      <c r="Q897" s="215">
        <v>0</v>
      </c>
      <c r="R897" s="215">
        <f>Q897*H897</f>
        <v>0</v>
      </c>
      <c r="S897" s="215">
        <v>0</v>
      </c>
      <c r="T897" s="216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17" t="s">
        <v>141</v>
      </c>
      <c r="AT897" s="217" t="s">
        <v>136</v>
      </c>
      <c r="AU897" s="217" t="s">
        <v>20</v>
      </c>
      <c r="AY897" s="19" t="s">
        <v>134</v>
      </c>
      <c r="BE897" s="218">
        <f>IF(N897="základní",J897,0)</f>
        <v>0</v>
      </c>
      <c r="BF897" s="218">
        <f>IF(N897="snížená",J897,0)</f>
        <v>0</v>
      </c>
      <c r="BG897" s="218">
        <f>IF(N897="zákl. přenesená",J897,0)</f>
        <v>0</v>
      </c>
      <c r="BH897" s="218">
        <f>IF(N897="sníž. přenesená",J897,0)</f>
        <v>0</v>
      </c>
      <c r="BI897" s="218">
        <f>IF(N897="nulová",J897,0)</f>
        <v>0</v>
      </c>
      <c r="BJ897" s="19" t="s">
        <v>88</v>
      </c>
      <c r="BK897" s="218">
        <f>ROUND(I897*H897,2)</f>
        <v>0</v>
      </c>
      <c r="BL897" s="19" t="s">
        <v>141</v>
      </c>
      <c r="BM897" s="217" t="s">
        <v>1202</v>
      </c>
    </row>
    <row r="898" s="2" customFormat="1">
      <c r="A898" s="41"/>
      <c r="B898" s="42"/>
      <c r="C898" s="43"/>
      <c r="D898" s="219" t="s">
        <v>143</v>
      </c>
      <c r="E898" s="43"/>
      <c r="F898" s="220" t="s">
        <v>1203</v>
      </c>
      <c r="G898" s="43"/>
      <c r="H898" s="43"/>
      <c r="I898" s="221"/>
      <c r="J898" s="43"/>
      <c r="K898" s="43"/>
      <c r="L898" s="47"/>
      <c r="M898" s="222"/>
      <c r="N898" s="223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19" t="s">
        <v>143</v>
      </c>
      <c r="AU898" s="19" t="s">
        <v>20</v>
      </c>
    </row>
    <row r="899" s="13" customFormat="1">
      <c r="A899" s="13"/>
      <c r="B899" s="224"/>
      <c r="C899" s="225"/>
      <c r="D899" s="226" t="s">
        <v>145</v>
      </c>
      <c r="E899" s="227" t="s">
        <v>31</v>
      </c>
      <c r="F899" s="228" t="s">
        <v>1204</v>
      </c>
      <c r="G899" s="225"/>
      <c r="H899" s="229">
        <v>103.56</v>
      </c>
      <c r="I899" s="230"/>
      <c r="J899" s="225"/>
      <c r="K899" s="225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145</v>
      </c>
      <c r="AU899" s="235" t="s">
        <v>20</v>
      </c>
      <c r="AV899" s="13" t="s">
        <v>20</v>
      </c>
      <c r="AW899" s="13" t="s">
        <v>39</v>
      </c>
      <c r="AX899" s="13" t="s">
        <v>80</v>
      </c>
      <c r="AY899" s="235" t="s">
        <v>134</v>
      </c>
    </row>
    <row r="900" s="15" customFormat="1">
      <c r="A900" s="15"/>
      <c r="B900" s="246"/>
      <c r="C900" s="247"/>
      <c r="D900" s="226" t="s">
        <v>145</v>
      </c>
      <c r="E900" s="248" t="s">
        <v>31</v>
      </c>
      <c r="F900" s="249" t="s">
        <v>148</v>
      </c>
      <c r="G900" s="247"/>
      <c r="H900" s="250">
        <v>103.56</v>
      </c>
      <c r="I900" s="251"/>
      <c r="J900" s="247"/>
      <c r="K900" s="247"/>
      <c r="L900" s="252"/>
      <c r="M900" s="253"/>
      <c r="N900" s="254"/>
      <c r="O900" s="254"/>
      <c r="P900" s="254"/>
      <c r="Q900" s="254"/>
      <c r="R900" s="254"/>
      <c r="S900" s="254"/>
      <c r="T900" s="25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56" t="s">
        <v>145</v>
      </c>
      <c r="AU900" s="256" t="s">
        <v>20</v>
      </c>
      <c r="AV900" s="15" t="s">
        <v>141</v>
      </c>
      <c r="AW900" s="15" t="s">
        <v>39</v>
      </c>
      <c r="AX900" s="15" t="s">
        <v>88</v>
      </c>
      <c r="AY900" s="256" t="s">
        <v>134</v>
      </c>
    </row>
    <row r="901" s="2" customFormat="1" ht="44.25" customHeight="1">
      <c r="A901" s="41"/>
      <c r="B901" s="42"/>
      <c r="C901" s="207" t="s">
        <v>1205</v>
      </c>
      <c r="D901" s="207" t="s">
        <v>136</v>
      </c>
      <c r="E901" s="208" t="s">
        <v>1206</v>
      </c>
      <c r="F901" s="209" t="s">
        <v>1207</v>
      </c>
      <c r="G901" s="210" t="s">
        <v>357</v>
      </c>
      <c r="H901" s="211">
        <v>21.34</v>
      </c>
      <c r="I901" s="212"/>
      <c r="J901" s="211">
        <f>ROUND(I901*H901,2)</f>
        <v>0</v>
      </c>
      <c r="K901" s="209" t="s">
        <v>140</v>
      </c>
      <c r="L901" s="47"/>
      <c r="M901" s="213" t="s">
        <v>31</v>
      </c>
      <c r="N901" s="214" t="s">
        <v>51</v>
      </c>
      <c r="O901" s="87"/>
      <c r="P901" s="215">
        <f>O901*H901</f>
        <v>0</v>
      </c>
      <c r="Q901" s="215">
        <v>0</v>
      </c>
      <c r="R901" s="215">
        <f>Q901*H901</f>
        <v>0</v>
      </c>
      <c r="S901" s="215">
        <v>0</v>
      </c>
      <c r="T901" s="216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17" t="s">
        <v>141</v>
      </c>
      <c r="AT901" s="217" t="s">
        <v>136</v>
      </c>
      <c r="AU901" s="217" t="s">
        <v>20</v>
      </c>
      <c r="AY901" s="19" t="s">
        <v>134</v>
      </c>
      <c r="BE901" s="218">
        <f>IF(N901="základní",J901,0)</f>
        <v>0</v>
      </c>
      <c r="BF901" s="218">
        <f>IF(N901="snížená",J901,0)</f>
        <v>0</v>
      </c>
      <c r="BG901" s="218">
        <f>IF(N901="zákl. přenesená",J901,0)</f>
        <v>0</v>
      </c>
      <c r="BH901" s="218">
        <f>IF(N901="sníž. přenesená",J901,0)</f>
        <v>0</v>
      </c>
      <c r="BI901" s="218">
        <f>IF(N901="nulová",J901,0)</f>
        <v>0</v>
      </c>
      <c r="BJ901" s="19" t="s">
        <v>88</v>
      </c>
      <c r="BK901" s="218">
        <f>ROUND(I901*H901,2)</f>
        <v>0</v>
      </c>
      <c r="BL901" s="19" t="s">
        <v>141</v>
      </c>
      <c r="BM901" s="217" t="s">
        <v>1208</v>
      </c>
    </row>
    <row r="902" s="2" customFormat="1">
      <c r="A902" s="41"/>
      <c r="B902" s="42"/>
      <c r="C902" s="43"/>
      <c r="D902" s="219" t="s">
        <v>143</v>
      </c>
      <c r="E902" s="43"/>
      <c r="F902" s="220" t="s">
        <v>1209</v>
      </c>
      <c r="G902" s="43"/>
      <c r="H902" s="43"/>
      <c r="I902" s="221"/>
      <c r="J902" s="43"/>
      <c r="K902" s="43"/>
      <c r="L902" s="47"/>
      <c r="M902" s="222"/>
      <c r="N902" s="223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19" t="s">
        <v>143</v>
      </c>
      <c r="AU902" s="19" t="s">
        <v>20</v>
      </c>
    </row>
    <row r="903" s="13" customFormat="1">
      <c r="A903" s="13"/>
      <c r="B903" s="224"/>
      <c r="C903" s="225"/>
      <c r="D903" s="226" t="s">
        <v>145</v>
      </c>
      <c r="E903" s="227" t="s">
        <v>31</v>
      </c>
      <c r="F903" s="228" t="s">
        <v>1146</v>
      </c>
      <c r="G903" s="225"/>
      <c r="H903" s="229">
        <v>21.34</v>
      </c>
      <c r="I903" s="230"/>
      <c r="J903" s="225"/>
      <c r="K903" s="225"/>
      <c r="L903" s="231"/>
      <c r="M903" s="232"/>
      <c r="N903" s="233"/>
      <c r="O903" s="233"/>
      <c r="P903" s="233"/>
      <c r="Q903" s="233"/>
      <c r="R903" s="233"/>
      <c r="S903" s="233"/>
      <c r="T903" s="23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5" t="s">
        <v>145</v>
      </c>
      <c r="AU903" s="235" t="s">
        <v>20</v>
      </c>
      <c r="AV903" s="13" t="s">
        <v>20</v>
      </c>
      <c r="AW903" s="13" t="s">
        <v>39</v>
      </c>
      <c r="AX903" s="13" t="s">
        <v>80</v>
      </c>
      <c r="AY903" s="235" t="s">
        <v>134</v>
      </c>
    </row>
    <row r="904" s="15" customFormat="1">
      <c r="A904" s="15"/>
      <c r="B904" s="246"/>
      <c r="C904" s="247"/>
      <c r="D904" s="226" t="s">
        <v>145</v>
      </c>
      <c r="E904" s="248" t="s">
        <v>31</v>
      </c>
      <c r="F904" s="249" t="s">
        <v>148</v>
      </c>
      <c r="G904" s="247"/>
      <c r="H904" s="250">
        <v>21.34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56" t="s">
        <v>145</v>
      </c>
      <c r="AU904" s="256" t="s">
        <v>20</v>
      </c>
      <c r="AV904" s="15" t="s">
        <v>141</v>
      </c>
      <c r="AW904" s="15" t="s">
        <v>39</v>
      </c>
      <c r="AX904" s="15" t="s">
        <v>88</v>
      </c>
      <c r="AY904" s="256" t="s">
        <v>134</v>
      </c>
    </row>
    <row r="905" s="2" customFormat="1" ht="44.25" customHeight="1">
      <c r="A905" s="41"/>
      <c r="B905" s="42"/>
      <c r="C905" s="207" t="s">
        <v>1210</v>
      </c>
      <c r="D905" s="207" t="s">
        <v>136</v>
      </c>
      <c r="E905" s="208" t="s">
        <v>1211</v>
      </c>
      <c r="F905" s="209" t="s">
        <v>356</v>
      </c>
      <c r="G905" s="210" t="s">
        <v>357</v>
      </c>
      <c r="H905" s="211">
        <v>433.08999999999998</v>
      </c>
      <c r="I905" s="212"/>
      <c r="J905" s="211">
        <f>ROUND(I905*H905,2)</f>
        <v>0</v>
      </c>
      <c r="K905" s="209" t="s">
        <v>140</v>
      </c>
      <c r="L905" s="47"/>
      <c r="M905" s="213" t="s">
        <v>31</v>
      </c>
      <c r="N905" s="214" t="s">
        <v>51</v>
      </c>
      <c r="O905" s="87"/>
      <c r="P905" s="215">
        <f>O905*H905</f>
        <v>0</v>
      </c>
      <c r="Q905" s="215">
        <v>0</v>
      </c>
      <c r="R905" s="215">
        <f>Q905*H905</f>
        <v>0</v>
      </c>
      <c r="S905" s="215">
        <v>0</v>
      </c>
      <c r="T905" s="216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17" t="s">
        <v>141</v>
      </c>
      <c r="AT905" s="217" t="s">
        <v>136</v>
      </c>
      <c r="AU905" s="217" t="s">
        <v>20</v>
      </c>
      <c r="AY905" s="19" t="s">
        <v>134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9" t="s">
        <v>88</v>
      </c>
      <c r="BK905" s="218">
        <f>ROUND(I905*H905,2)</f>
        <v>0</v>
      </c>
      <c r="BL905" s="19" t="s">
        <v>141</v>
      </c>
      <c r="BM905" s="217" t="s">
        <v>1212</v>
      </c>
    </row>
    <row r="906" s="2" customFormat="1">
      <c r="A906" s="41"/>
      <c r="B906" s="42"/>
      <c r="C906" s="43"/>
      <c r="D906" s="219" t="s">
        <v>143</v>
      </c>
      <c r="E906" s="43"/>
      <c r="F906" s="220" t="s">
        <v>1213</v>
      </c>
      <c r="G906" s="43"/>
      <c r="H906" s="43"/>
      <c r="I906" s="221"/>
      <c r="J906" s="43"/>
      <c r="K906" s="43"/>
      <c r="L906" s="47"/>
      <c r="M906" s="222"/>
      <c r="N906" s="223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19" t="s">
        <v>143</v>
      </c>
      <c r="AU906" s="19" t="s">
        <v>20</v>
      </c>
    </row>
    <row r="907" s="13" customFormat="1">
      <c r="A907" s="13"/>
      <c r="B907" s="224"/>
      <c r="C907" s="225"/>
      <c r="D907" s="226" t="s">
        <v>145</v>
      </c>
      <c r="E907" s="227" t="s">
        <v>31</v>
      </c>
      <c r="F907" s="228" t="s">
        <v>1214</v>
      </c>
      <c r="G907" s="225"/>
      <c r="H907" s="229">
        <v>433.08999999999998</v>
      </c>
      <c r="I907" s="230"/>
      <c r="J907" s="225"/>
      <c r="K907" s="225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145</v>
      </c>
      <c r="AU907" s="235" t="s">
        <v>20</v>
      </c>
      <c r="AV907" s="13" t="s">
        <v>20</v>
      </c>
      <c r="AW907" s="13" t="s">
        <v>39</v>
      </c>
      <c r="AX907" s="13" t="s">
        <v>80</v>
      </c>
      <c r="AY907" s="235" t="s">
        <v>134</v>
      </c>
    </row>
    <row r="908" s="14" customFormat="1">
      <c r="A908" s="14"/>
      <c r="B908" s="236"/>
      <c r="C908" s="237"/>
      <c r="D908" s="226" t="s">
        <v>145</v>
      </c>
      <c r="E908" s="238" t="s">
        <v>31</v>
      </c>
      <c r="F908" s="239" t="s">
        <v>1140</v>
      </c>
      <c r="G908" s="237"/>
      <c r="H908" s="238" t="s">
        <v>31</v>
      </c>
      <c r="I908" s="240"/>
      <c r="J908" s="237"/>
      <c r="K908" s="237"/>
      <c r="L908" s="241"/>
      <c r="M908" s="242"/>
      <c r="N908" s="243"/>
      <c r="O908" s="243"/>
      <c r="P908" s="243"/>
      <c r="Q908" s="243"/>
      <c r="R908" s="243"/>
      <c r="S908" s="243"/>
      <c r="T908" s="24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5" t="s">
        <v>145</v>
      </c>
      <c r="AU908" s="245" t="s">
        <v>20</v>
      </c>
      <c r="AV908" s="14" t="s">
        <v>88</v>
      </c>
      <c r="AW908" s="14" t="s">
        <v>39</v>
      </c>
      <c r="AX908" s="14" t="s">
        <v>80</v>
      </c>
      <c r="AY908" s="245" t="s">
        <v>134</v>
      </c>
    </row>
    <row r="909" s="15" customFormat="1">
      <c r="A909" s="15"/>
      <c r="B909" s="246"/>
      <c r="C909" s="247"/>
      <c r="D909" s="226" t="s">
        <v>145</v>
      </c>
      <c r="E909" s="248" t="s">
        <v>31</v>
      </c>
      <c r="F909" s="249" t="s">
        <v>148</v>
      </c>
      <c r="G909" s="247"/>
      <c r="H909" s="250">
        <v>433.08999999999998</v>
      </c>
      <c r="I909" s="251"/>
      <c r="J909" s="247"/>
      <c r="K909" s="247"/>
      <c r="L909" s="252"/>
      <c r="M909" s="253"/>
      <c r="N909" s="254"/>
      <c r="O909" s="254"/>
      <c r="P909" s="254"/>
      <c r="Q909" s="254"/>
      <c r="R909" s="254"/>
      <c r="S909" s="254"/>
      <c r="T909" s="25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56" t="s">
        <v>145</v>
      </c>
      <c r="AU909" s="256" t="s">
        <v>20</v>
      </c>
      <c r="AV909" s="15" t="s">
        <v>141</v>
      </c>
      <c r="AW909" s="15" t="s">
        <v>39</v>
      </c>
      <c r="AX909" s="15" t="s">
        <v>88</v>
      </c>
      <c r="AY909" s="256" t="s">
        <v>134</v>
      </c>
    </row>
    <row r="910" s="2" customFormat="1" ht="44.25" customHeight="1">
      <c r="A910" s="41"/>
      <c r="B910" s="42"/>
      <c r="C910" s="207" t="s">
        <v>1215</v>
      </c>
      <c r="D910" s="207" t="s">
        <v>136</v>
      </c>
      <c r="E910" s="208" t="s">
        <v>1211</v>
      </c>
      <c r="F910" s="209" t="s">
        <v>356</v>
      </c>
      <c r="G910" s="210" t="s">
        <v>357</v>
      </c>
      <c r="H910" s="211">
        <v>379.47000000000003</v>
      </c>
      <c r="I910" s="212"/>
      <c r="J910" s="211">
        <f>ROUND(I910*H910,2)</f>
        <v>0</v>
      </c>
      <c r="K910" s="209" t="s">
        <v>140</v>
      </c>
      <c r="L910" s="47"/>
      <c r="M910" s="213" t="s">
        <v>31</v>
      </c>
      <c r="N910" s="214" t="s">
        <v>51</v>
      </c>
      <c r="O910" s="87"/>
      <c r="P910" s="215">
        <f>O910*H910</f>
        <v>0</v>
      </c>
      <c r="Q910" s="215">
        <v>0</v>
      </c>
      <c r="R910" s="215">
        <f>Q910*H910</f>
        <v>0</v>
      </c>
      <c r="S910" s="215">
        <v>0</v>
      </c>
      <c r="T910" s="216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7" t="s">
        <v>141</v>
      </c>
      <c r="AT910" s="217" t="s">
        <v>136</v>
      </c>
      <c r="AU910" s="217" t="s">
        <v>20</v>
      </c>
      <c r="AY910" s="19" t="s">
        <v>134</v>
      </c>
      <c r="BE910" s="218">
        <f>IF(N910="základní",J910,0)</f>
        <v>0</v>
      </c>
      <c r="BF910" s="218">
        <f>IF(N910="snížená",J910,0)</f>
        <v>0</v>
      </c>
      <c r="BG910" s="218">
        <f>IF(N910="zákl. přenesená",J910,0)</f>
        <v>0</v>
      </c>
      <c r="BH910" s="218">
        <f>IF(N910="sníž. přenesená",J910,0)</f>
        <v>0</v>
      </c>
      <c r="BI910" s="218">
        <f>IF(N910="nulová",J910,0)</f>
        <v>0</v>
      </c>
      <c r="BJ910" s="19" t="s">
        <v>88</v>
      </c>
      <c r="BK910" s="218">
        <f>ROUND(I910*H910,2)</f>
        <v>0</v>
      </c>
      <c r="BL910" s="19" t="s">
        <v>141</v>
      </c>
      <c r="BM910" s="217" t="s">
        <v>1216</v>
      </c>
    </row>
    <row r="911" s="2" customFormat="1">
      <c r="A911" s="41"/>
      <c r="B911" s="42"/>
      <c r="C911" s="43"/>
      <c r="D911" s="219" t="s">
        <v>143</v>
      </c>
      <c r="E911" s="43"/>
      <c r="F911" s="220" t="s">
        <v>1213</v>
      </c>
      <c r="G911" s="43"/>
      <c r="H911" s="43"/>
      <c r="I911" s="221"/>
      <c r="J911" s="43"/>
      <c r="K911" s="43"/>
      <c r="L911" s="47"/>
      <c r="M911" s="222"/>
      <c r="N911" s="223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19" t="s">
        <v>143</v>
      </c>
      <c r="AU911" s="19" t="s">
        <v>20</v>
      </c>
    </row>
    <row r="912" s="13" customFormat="1">
      <c r="A912" s="13"/>
      <c r="B912" s="224"/>
      <c r="C912" s="225"/>
      <c r="D912" s="226" t="s">
        <v>145</v>
      </c>
      <c r="E912" s="227" t="s">
        <v>31</v>
      </c>
      <c r="F912" s="228" t="s">
        <v>1217</v>
      </c>
      <c r="G912" s="225"/>
      <c r="H912" s="229">
        <v>235.55000000000001</v>
      </c>
      <c r="I912" s="230"/>
      <c r="J912" s="225"/>
      <c r="K912" s="225"/>
      <c r="L912" s="231"/>
      <c r="M912" s="232"/>
      <c r="N912" s="233"/>
      <c r="O912" s="233"/>
      <c r="P912" s="233"/>
      <c r="Q912" s="233"/>
      <c r="R912" s="233"/>
      <c r="S912" s="233"/>
      <c r="T912" s="23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5" t="s">
        <v>145</v>
      </c>
      <c r="AU912" s="235" t="s">
        <v>20</v>
      </c>
      <c r="AV912" s="13" t="s">
        <v>20</v>
      </c>
      <c r="AW912" s="13" t="s">
        <v>39</v>
      </c>
      <c r="AX912" s="13" t="s">
        <v>80</v>
      </c>
      <c r="AY912" s="235" t="s">
        <v>134</v>
      </c>
    </row>
    <row r="913" s="13" customFormat="1">
      <c r="A913" s="13"/>
      <c r="B913" s="224"/>
      <c r="C913" s="225"/>
      <c r="D913" s="226" t="s">
        <v>145</v>
      </c>
      <c r="E913" s="227" t="s">
        <v>31</v>
      </c>
      <c r="F913" s="228" t="s">
        <v>1218</v>
      </c>
      <c r="G913" s="225"/>
      <c r="H913" s="229">
        <v>143.91999999999999</v>
      </c>
      <c r="I913" s="230"/>
      <c r="J913" s="225"/>
      <c r="K913" s="225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145</v>
      </c>
      <c r="AU913" s="235" t="s">
        <v>20</v>
      </c>
      <c r="AV913" s="13" t="s">
        <v>20</v>
      </c>
      <c r="AW913" s="13" t="s">
        <v>39</v>
      </c>
      <c r="AX913" s="13" t="s">
        <v>80</v>
      </c>
      <c r="AY913" s="235" t="s">
        <v>134</v>
      </c>
    </row>
    <row r="914" s="15" customFormat="1">
      <c r="A914" s="15"/>
      <c r="B914" s="246"/>
      <c r="C914" s="247"/>
      <c r="D914" s="226" t="s">
        <v>145</v>
      </c>
      <c r="E914" s="248" t="s">
        <v>31</v>
      </c>
      <c r="F914" s="249" t="s">
        <v>148</v>
      </c>
      <c r="G914" s="247"/>
      <c r="H914" s="250">
        <v>379.47000000000003</v>
      </c>
      <c r="I914" s="251"/>
      <c r="J914" s="247"/>
      <c r="K914" s="247"/>
      <c r="L914" s="252"/>
      <c r="M914" s="253"/>
      <c r="N914" s="254"/>
      <c r="O914" s="254"/>
      <c r="P914" s="254"/>
      <c r="Q914" s="254"/>
      <c r="R914" s="254"/>
      <c r="S914" s="254"/>
      <c r="T914" s="25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56" t="s">
        <v>145</v>
      </c>
      <c r="AU914" s="256" t="s">
        <v>20</v>
      </c>
      <c r="AV914" s="15" t="s">
        <v>141</v>
      </c>
      <c r="AW914" s="15" t="s">
        <v>39</v>
      </c>
      <c r="AX914" s="15" t="s">
        <v>88</v>
      </c>
      <c r="AY914" s="256" t="s">
        <v>134</v>
      </c>
    </row>
    <row r="915" s="12" customFormat="1" ht="22.8" customHeight="1">
      <c r="A915" s="12"/>
      <c r="B915" s="191"/>
      <c r="C915" s="192"/>
      <c r="D915" s="193" t="s">
        <v>79</v>
      </c>
      <c r="E915" s="205" t="s">
        <v>1219</v>
      </c>
      <c r="F915" s="205" t="s">
        <v>1220</v>
      </c>
      <c r="G915" s="192"/>
      <c r="H915" s="192"/>
      <c r="I915" s="195"/>
      <c r="J915" s="206">
        <f>BK915</f>
        <v>0</v>
      </c>
      <c r="K915" s="192"/>
      <c r="L915" s="197"/>
      <c r="M915" s="198"/>
      <c r="N915" s="199"/>
      <c r="O915" s="199"/>
      <c r="P915" s="200">
        <f>SUM(P916:P917)</f>
        <v>0</v>
      </c>
      <c r="Q915" s="199"/>
      <c r="R915" s="200">
        <f>SUM(R916:R917)</f>
        <v>0</v>
      </c>
      <c r="S915" s="199"/>
      <c r="T915" s="201">
        <f>SUM(T916:T917)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202" t="s">
        <v>88</v>
      </c>
      <c r="AT915" s="203" t="s">
        <v>79</v>
      </c>
      <c r="AU915" s="203" t="s">
        <v>88</v>
      </c>
      <c r="AY915" s="202" t="s">
        <v>134</v>
      </c>
      <c r="BK915" s="204">
        <f>SUM(BK916:BK917)</f>
        <v>0</v>
      </c>
    </row>
    <row r="916" s="2" customFormat="1" ht="44.25" customHeight="1">
      <c r="A916" s="41"/>
      <c r="B916" s="42"/>
      <c r="C916" s="207" t="s">
        <v>1221</v>
      </c>
      <c r="D916" s="207" t="s">
        <v>136</v>
      </c>
      <c r="E916" s="208" t="s">
        <v>1222</v>
      </c>
      <c r="F916" s="209" t="s">
        <v>1223</v>
      </c>
      <c r="G916" s="210" t="s">
        <v>357</v>
      </c>
      <c r="H916" s="211">
        <v>1654.27</v>
      </c>
      <c r="I916" s="212"/>
      <c r="J916" s="211">
        <f>ROUND(I916*H916,2)</f>
        <v>0</v>
      </c>
      <c r="K916" s="209" t="s">
        <v>140</v>
      </c>
      <c r="L916" s="47"/>
      <c r="M916" s="213" t="s">
        <v>31</v>
      </c>
      <c r="N916" s="214" t="s">
        <v>51</v>
      </c>
      <c r="O916" s="87"/>
      <c r="P916" s="215">
        <f>O916*H916</f>
        <v>0</v>
      </c>
      <c r="Q916" s="215">
        <v>0</v>
      </c>
      <c r="R916" s="215">
        <f>Q916*H916</f>
        <v>0</v>
      </c>
      <c r="S916" s="215">
        <v>0</v>
      </c>
      <c r="T916" s="216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7" t="s">
        <v>141</v>
      </c>
      <c r="AT916" s="217" t="s">
        <v>136</v>
      </c>
      <c r="AU916" s="217" t="s">
        <v>20</v>
      </c>
      <c r="AY916" s="19" t="s">
        <v>134</v>
      </c>
      <c r="BE916" s="218">
        <f>IF(N916="základní",J916,0)</f>
        <v>0</v>
      </c>
      <c r="BF916" s="218">
        <f>IF(N916="snížená",J916,0)</f>
        <v>0</v>
      </c>
      <c r="BG916" s="218">
        <f>IF(N916="zákl. přenesená",J916,0)</f>
        <v>0</v>
      </c>
      <c r="BH916" s="218">
        <f>IF(N916="sníž. přenesená",J916,0)</f>
        <v>0</v>
      </c>
      <c r="BI916" s="218">
        <f>IF(N916="nulová",J916,0)</f>
        <v>0</v>
      </c>
      <c r="BJ916" s="19" t="s">
        <v>88</v>
      </c>
      <c r="BK916" s="218">
        <f>ROUND(I916*H916,2)</f>
        <v>0</v>
      </c>
      <c r="BL916" s="19" t="s">
        <v>141</v>
      </c>
      <c r="BM916" s="217" t="s">
        <v>1224</v>
      </c>
    </row>
    <row r="917" s="2" customFormat="1">
      <c r="A917" s="41"/>
      <c r="B917" s="42"/>
      <c r="C917" s="43"/>
      <c r="D917" s="219" t="s">
        <v>143</v>
      </c>
      <c r="E917" s="43"/>
      <c r="F917" s="220" t="s">
        <v>1225</v>
      </c>
      <c r="G917" s="43"/>
      <c r="H917" s="43"/>
      <c r="I917" s="221"/>
      <c r="J917" s="43"/>
      <c r="K917" s="43"/>
      <c r="L917" s="47"/>
      <c r="M917" s="222"/>
      <c r="N917" s="223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19" t="s">
        <v>143</v>
      </c>
      <c r="AU917" s="19" t="s">
        <v>20</v>
      </c>
    </row>
    <row r="918" s="12" customFormat="1" ht="25.92" customHeight="1">
      <c r="A918" s="12"/>
      <c r="B918" s="191"/>
      <c r="C918" s="192"/>
      <c r="D918" s="193" t="s">
        <v>79</v>
      </c>
      <c r="E918" s="194" t="s">
        <v>1226</v>
      </c>
      <c r="F918" s="194" t="s">
        <v>1227</v>
      </c>
      <c r="G918" s="192"/>
      <c r="H918" s="192"/>
      <c r="I918" s="195"/>
      <c r="J918" s="196">
        <f>BK918</f>
        <v>0</v>
      </c>
      <c r="K918" s="192"/>
      <c r="L918" s="197"/>
      <c r="M918" s="198"/>
      <c r="N918" s="199"/>
      <c r="O918" s="199"/>
      <c r="P918" s="200">
        <f>P919</f>
        <v>0</v>
      </c>
      <c r="Q918" s="199"/>
      <c r="R918" s="200">
        <f>R919</f>
        <v>0.72266800000000009</v>
      </c>
      <c r="S918" s="199"/>
      <c r="T918" s="201">
        <f>T919</f>
        <v>0.71999999999999997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02" t="s">
        <v>20</v>
      </c>
      <c r="AT918" s="203" t="s">
        <v>79</v>
      </c>
      <c r="AU918" s="203" t="s">
        <v>80</v>
      </c>
      <c r="AY918" s="202" t="s">
        <v>134</v>
      </c>
      <c r="BK918" s="204">
        <f>BK919</f>
        <v>0</v>
      </c>
    </row>
    <row r="919" s="12" customFormat="1" ht="22.8" customHeight="1">
      <c r="A919" s="12"/>
      <c r="B919" s="191"/>
      <c r="C919" s="192"/>
      <c r="D919" s="193" t="s">
        <v>79</v>
      </c>
      <c r="E919" s="205" t="s">
        <v>1228</v>
      </c>
      <c r="F919" s="205" t="s">
        <v>1229</v>
      </c>
      <c r="G919" s="192"/>
      <c r="H919" s="192"/>
      <c r="I919" s="195"/>
      <c r="J919" s="206">
        <f>BK919</f>
        <v>0</v>
      </c>
      <c r="K919" s="192"/>
      <c r="L919" s="197"/>
      <c r="M919" s="198"/>
      <c r="N919" s="199"/>
      <c r="O919" s="199"/>
      <c r="P919" s="200">
        <f>SUM(P920:P944)</f>
        <v>0</v>
      </c>
      <c r="Q919" s="199"/>
      <c r="R919" s="200">
        <f>SUM(R920:R944)</f>
        <v>0.72266800000000009</v>
      </c>
      <c r="S919" s="199"/>
      <c r="T919" s="201">
        <f>SUM(T920:T944)</f>
        <v>0.71999999999999997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02" t="s">
        <v>20</v>
      </c>
      <c r="AT919" s="203" t="s">
        <v>79</v>
      </c>
      <c r="AU919" s="203" t="s">
        <v>88</v>
      </c>
      <c r="AY919" s="202" t="s">
        <v>134</v>
      </c>
      <c r="BK919" s="204">
        <f>SUM(BK920:BK944)</f>
        <v>0</v>
      </c>
    </row>
    <row r="920" s="2" customFormat="1" ht="24.15" customHeight="1">
      <c r="A920" s="41"/>
      <c r="B920" s="42"/>
      <c r="C920" s="207" t="s">
        <v>1230</v>
      </c>
      <c r="D920" s="207" t="s">
        <v>136</v>
      </c>
      <c r="E920" s="208" t="s">
        <v>1231</v>
      </c>
      <c r="F920" s="209" t="s">
        <v>1232</v>
      </c>
      <c r="G920" s="210" t="s">
        <v>139</v>
      </c>
      <c r="H920" s="211">
        <v>180</v>
      </c>
      <c r="I920" s="212"/>
      <c r="J920" s="211">
        <f>ROUND(I920*H920,2)</f>
        <v>0</v>
      </c>
      <c r="K920" s="209" t="s">
        <v>140</v>
      </c>
      <c r="L920" s="47"/>
      <c r="M920" s="213" t="s">
        <v>31</v>
      </c>
      <c r="N920" s="214" t="s">
        <v>51</v>
      </c>
      <c r="O920" s="87"/>
      <c r="P920" s="215">
        <f>O920*H920</f>
        <v>0</v>
      </c>
      <c r="Q920" s="215">
        <v>0</v>
      </c>
      <c r="R920" s="215">
        <f>Q920*H920</f>
        <v>0</v>
      </c>
      <c r="S920" s="215">
        <v>0.0040000000000000001</v>
      </c>
      <c r="T920" s="216">
        <f>S920*H920</f>
        <v>0.71999999999999997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17" t="s">
        <v>264</v>
      </c>
      <c r="AT920" s="217" t="s">
        <v>136</v>
      </c>
      <c r="AU920" s="217" t="s">
        <v>20</v>
      </c>
      <c r="AY920" s="19" t="s">
        <v>134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9" t="s">
        <v>88</v>
      </c>
      <c r="BK920" s="218">
        <f>ROUND(I920*H920,2)</f>
        <v>0</v>
      </c>
      <c r="BL920" s="19" t="s">
        <v>264</v>
      </c>
      <c r="BM920" s="217" t="s">
        <v>1233</v>
      </c>
    </row>
    <row r="921" s="2" customFormat="1">
      <c r="A921" s="41"/>
      <c r="B921" s="42"/>
      <c r="C921" s="43"/>
      <c r="D921" s="219" t="s">
        <v>143</v>
      </c>
      <c r="E921" s="43"/>
      <c r="F921" s="220" t="s">
        <v>1234</v>
      </c>
      <c r="G921" s="43"/>
      <c r="H921" s="43"/>
      <c r="I921" s="221"/>
      <c r="J921" s="43"/>
      <c r="K921" s="43"/>
      <c r="L921" s="47"/>
      <c r="M921" s="222"/>
      <c r="N921" s="223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19" t="s">
        <v>143</v>
      </c>
      <c r="AU921" s="19" t="s">
        <v>20</v>
      </c>
    </row>
    <row r="922" s="13" customFormat="1">
      <c r="A922" s="13"/>
      <c r="B922" s="224"/>
      <c r="C922" s="225"/>
      <c r="D922" s="226" t="s">
        <v>145</v>
      </c>
      <c r="E922" s="227" t="s">
        <v>31</v>
      </c>
      <c r="F922" s="228" t="s">
        <v>1235</v>
      </c>
      <c r="G922" s="225"/>
      <c r="H922" s="229">
        <v>180</v>
      </c>
      <c r="I922" s="230"/>
      <c r="J922" s="225"/>
      <c r="K922" s="225"/>
      <c r="L922" s="231"/>
      <c r="M922" s="232"/>
      <c r="N922" s="233"/>
      <c r="O922" s="233"/>
      <c r="P922" s="233"/>
      <c r="Q922" s="233"/>
      <c r="R922" s="233"/>
      <c r="S922" s="233"/>
      <c r="T922" s="23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5" t="s">
        <v>145</v>
      </c>
      <c r="AU922" s="235" t="s">
        <v>20</v>
      </c>
      <c r="AV922" s="13" t="s">
        <v>20</v>
      </c>
      <c r="AW922" s="13" t="s">
        <v>39</v>
      </c>
      <c r="AX922" s="13" t="s">
        <v>80</v>
      </c>
      <c r="AY922" s="235" t="s">
        <v>134</v>
      </c>
    </row>
    <row r="923" s="14" customFormat="1">
      <c r="A923" s="14"/>
      <c r="B923" s="236"/>
      <c r="C923" s="237"/>
      <c r="D923" s="226" t="s">
        <v>145</v>
      </c>
      <c r="E923" s="238" t="s">
        <v>31</v>
      </c>
      <c r="F923" s="239" t="s">
        <v>147</v>
      </c>
      <c r="G923" s="237"/>
      <c r="H923" s="238" t="s">
        <v>31</v>
      </c>
      <c r="I923" s="240"/>
      <c r="J923" s="237"/>
      <c r="K923" s="237"/>
      <c r="L923" s="241"/>
      <c r="M923" s="242"/>
      <c r="N923" s="243"/>
      <c r="O923" s="243"/>
      <c r="P923" s="243"/>
      <c r="Q923" s="243"/>
      <c r="R923" s="243"/>
      <c r="S923" s="243"/>
      <c r="T923" s="24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5" t="s">
        <v>145</v>
      </c>
      <c r="AU923" s="245" t="s">
        <v>20</v>
      </c>
      <c r="AV923" s="14" t="s">
        <v>88</v>
      </c>
      <c r="AW923" s="14" t="s">
        <v>39</v>
      </c>
      <c r="AX923" s="14" t="s">
        <v>80</v>
      </c>
      <c r="AY923" s="245" t="s">
        <v>134</v>
      </c>
    </row>
    <row r="924" s="15" customFormat="1">
      <c r="A924" s="15"/>
      <c r="B924" s="246"/>
      <c r="C924" s="247"/>
      <c r="D924" s="226" t="s">
        <v>145</v>
      </c>
      <c r="E924" s="248" t="s">
        <v>31</v>
      </c>
      <c r="F924" s="249" t="s">
        <v>148</v>
      </c>
      <c r="G924" s="247"/>
      <c r="H924" s="250">
        <v>180</v>
      </c>
      <c r="I924" s="251"/>
      <c r="J924" s="247"/>
      <c r="K924" s="247"/>
      <c r="L924" s="252"/>
      <c r="M924" s="253"/>
      <c r="N924" s="254"/>
      <c r="O924" s="254"/>
      <c r="P924" s="254"/>
      <c r="Q924" s="254"/>
      <c r="R924" s="254"/>
      <c r="S924" s="254"/>
      <c r="T924" s="25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56" t="s">
        <v>145</v>
      </c>
      <c r="AU924" s="256" t="s">
        <v>20</v>
      </c>
      <c r="AV924" s="15" t="s">
        <v>141</v>
      </c>
      <c r="AW924" s="15" t="s">
        <v>39</v>
      </c>
      <c r="AX924" s="15" t="s">
        <v>88</v>
      </c>
      <c r="AY924" s="256" t="s">
        <v>134</v>
      </c>
    </row>
    <row r="925" s="2" customFormat="1" ht="24.15" customHeight="1">
      <c r="A925" s="41"/>
      <c r="B925" s="42"/>
      <c r="C925" s="207" t="s">
        <v>1236</v>
      </c>
      <c r="D925" s="207" t="s">
        <v>136</v>
      </c>
      <c r="E925" s="208" t="s">
        <v>1237</v>
      </c>
      <c r="F925" s="209" t="s">
        <v>1238</v>
      </c>
      <c r="G925" s="210" t="s">
        <v>139</v>
      </c>
      <c r="H925" s="211">
        <v>62.799999999999997</v>
      </c>
      <c r="I925" s="212"/>
      <c r="J925" s="211">
        <f>ROUND(I925*H925,2)</f>
        <v>0</v>
      </c>
      <c r="K925" s="209" t="s">
        <v>140</v>
      </c>
      <c r="L925" s="47"/>
      <c r="M925" s="213" t="s">
        <v>31</v>
      </c>
      <c r="N925" s="214" t="s">
        <v>51</v>
      </c>
      <c r="O925" s="87"/>
      <c r="P925" s="215">
        <f>O925*H925</f>
        <v>0</v>
      </c>
      <c r="Q925" s="215">
        <v>3.0000000000000001E-05</v>
      </c>
      <c r="R925" s="215">
        <f>Q925*H925</f>
        <v>0.001884</v>
      </c>
      <c r="S925" s="215">
        <v>0</v>
      </c>
      <c r="T925" s="216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7" t="s">
        <v>264</v>
      </c>
      <c r="AT925" s="217" t="s">
        <v>136</v>
      </c>
      <c r="AU925" s="217" t="s">
        <v>20</v>
      </c>
      <c r="AY925" s="19" t="s">
        <v>134</v>
      </c>
      <c r="BE925" s="218">
        <f>IF(N925="základní",J925,0)</f>
        <v>0</v>
      </c>
      <c r="BF925" s="218">
        <f>IF(N925="snížená",J925,0)</f>
        <v>0</v>
      </c>
      <c r="BG925" s="218">
        <f>IF(N925="zákl. přenesená",J925,0)</f>
        <v>0</v>
      </c>
      <c r="BH925" s="218">
        <f>IF(N925="sníž. přenesená",J925,0)</f>
        <v>0</v>
      </c>
      <c r="BI925" s="218">
        <f>IF(N925="nulová",J925,0)</f>
        <v>0</v>
      </c>
      <c r="BJ925" s="19" t="s">
        <v>88</v>
      </c>
      <c r="BK925" s="218">
        <f>ROUND(I925*H925,2)</f>
        <v>0</v>
      </c>
      <c r="BL925" s="19" t="s">
        <v>264</v>
      </c>
      <c r="BM925" s="217" t="s">
        <v>1239</v>
      </c>
    </row>
    <row r="926" s="2" customFormat="1">
      <c r="A926" s="41"/>
      <c r="B926" s="42"/>
      <c r="C926" s="43"/>
      <c r="D926" s="219" t="s">
        <v>143</v>
      </c>
      <c r="E926" s="43"/>
      <c r="F926" s="220" t="s">
        <v>1240</v>
      </c>
      <c r="G926" s="43"/>
      <c r="H926" s="43"/>
      <c r="I926" s="221"/>
      <c r="J926" s="43"/>
      <c r="K926" s="43"/>
      <c r="L926" s="47"/>
      <c r="M926" s="222"/>
      <c r="N926" s="223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19" t="s">
        <v>143</v>
      </c>
      <c r="AU926" s="19" t="s">
        <v>20</v>
      </c>
    </row>
    <row r="927" s="13" customFormat="1">
      <c r="A927" s="13"/>
      <c r="B927" s="224"/>
      <c r="C927" s="225"/>
      <c r="D927" s="226" t="s">
        <v>145</v>
      </c>
      <c r="E927" s="227" t="s">
        <v>31</v>
      </c>
      <c r="F927" s="228" t="s">
        <v>1241</v>
      </c>
      <c r="G927" s="225"/>
      <c r="H927" s="229">
        <v>62.799999999999997</v>
      </c>
      <c r="I927" s="230"/>
      <c r="J927" s="225"/>
      <c r="K927" s="225"/>
      <c r="L927" s="231"/>
      <c r="M927" s="232"/>
      <c r="N927" s="233"/>
      <c r="O927" s="233"/>
      <c r="P927" s="233"/>
      <c r="Q927" s="233"/>
      <c r="R927" s="233"/>
      <c r="S927" s="233"/>
      <c r="T927" s="23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5" t="s">
        <v>145</v>
      </c>
      <c r="AU927" s="235" t="s">
        <v>20</v>
      </c>
      <c r="AV927" s="13" t="s">
        <v>20</v>
      </c>
      <c r="AW927" s="13" t="s">
        <v>39</v>
      </c>
      <c r="AX927" s="13" t="s">
        <v>80</v>
      </c>
      <c r="AY927" s="235" t="s">
        <v>134</v>
      </c>
    </row>
    <row r="928" s="14" customFormat="1">
      <c r="A928" s="14"/>
      <c r="B928" s="236"/>
      <c r="C928" s="237"/>
      <c r="D928" s="226" t="s">
        <v>145</v>
      </c>
      <c r="E928" s="238" t="s">
        <v>31</v>
      </c>
      <c r="F928" s="239" t="s">
        <v>147</v>
      </c>
      <c r="G928" s="237"/>
      <c r="H928" s="238" t="s">
        <v>31</v>
      </c>
      <c r="I928" s="240"/>
      <c r="J928" s="237"/>
      <c r="K928" s="237"/>
      <c r="L928" s="241"/>
      <c r="M928" s="242"/>
      <c r="N928" s="243"/>
      <c r="O928" s="243"/>
      <c r="P928" s="243"/>
      <c r="Q928" s="243"/>
      <c r="R928" s="243"/>
      <c r="S928" s="243"/>
      <c r="T928" s="24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5" t="s">
        <v>145</v>
      </c>
      <c r="AU928" s="245" t="s">
        <v>20</v>
      </c>
      <c r="AV928" s="14" t="s">
        <v>88</v>
      </c>
      <c r="AW928" s="14" t="s">
        <v>39</v>
      </c>
      <c r="AX928" s="14" t="s">
        <v>80</v>
      </c>
      <c r="AY928" s="245" t="s">
        <v>134</v>
      </c>
    </row>
    <row r="929" s="15" customFormat="1">
      <c r="A929" s="15"/>
      <c r="B929" s="246"/>
      <c r="C929" s="247"/>
      <c r="D929" s="226" t="s">
        <v>145</v>
      </c>
      <c r="E929" s="248" t="s">
        <v>31</v>
      </c>
      <c r="F929" s="249" t="s">
        <v>148</v>
      </c>
      <c r="G929" s="247"/>
      <c r="H929" s="250">
        <v>62.799999999999997</v>
      </c>
      <c r="I929" s="251"/>
      <c r="J929" s="247"/>
      <c r="K929" s="247"/>
      <c r="L929" s="252"/>
      <c r="M929" s="253"/>
      <c r="N929" s="254"/>
      <c r="O929" s="254"/>
      <c r="P929" s="254"/>
      <c r="Q929" s="254"/>
      <c r="R929" s="254"/>
      <c r="S929" s="254"/>
      <c r="T929" s="25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56" t="s">
        <v>145</v>
      </c>
      <c r="AU929" s="256" t="s">
        <v>20</v>
      </c>
      <c r="AV929" s="15" t="s">
        <v>141</v>
      </c>
      <c r="AW929" s="15" t="s">
        <v>39</v>
      </c>
      <c r="AX929" s="15" t="s">
        <v>88</v>
      </c>
      <c r="AY929" s="256" t="s">
        <v>134</v>
      </c>
    </row>
    <row r="930" s="2" customFormat="1" ht="16.5" customHeight="1">
      <c r="A930" s="41"/>
      <c r="B930" s="42"/>
      <c r="C930" s="257" t="s">
        <v>1242</v>
      </c>
      <c r="D930" s="257" t="s">
        <v>380</v>
      </c>
      <c r="E930" s="258" t="s">
        <v>1243</v>
      </c>
      <c r="F930" s="259" t="s">
        <v>1244</v>
      </c>
      <c r="G930" s="260" t="s">
        <v>357</v>
      </c>
      <c r="H930" s="261">
        <v>0.10000000000000001</v>
      </c>
      <c r="I930" s="262"/>
      <c r="J930" s="261">
        <f>ROUND(I930*H930,2)</f>
        <v>0</v>
      </c>
      <c r="K930" s="259" t="s">
        <v>140</v>
      </c>
      <c r="L930" s="263"/>
      <c r="M930" s="264" t="s">
        <v>31</v>
      </c>
      <c r="N930" s="265" t="s">
        <v>51</v>
      </c>
      <c r="O930" s="87"/>
      <c r="P930" s="215">
        <f>O930*H930</f>
        <v>0</v>
      </c>
      <c r="Q930" s="215">
        <v>1</v>
      </c>
      <c r="R930" s="215">
        <f>Q930*H930</f>
        <v>0.10000000000000001</v>
      </c>
      <c r="S930" s="215">
        <v>0</v>
      </c>
      <c r="T930" s="216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7" t="s">
        <v>361</v>
      </c>
      <c r="AT930" s="217" t="s">
        <v>380</v>
      </c>
      <c r="AU930" s="217" t="s">
        <v>20</v>
      </c>
      <c r="AY930" s="19" t="s">
        <v>134</v>
      </c>
      <c r="BE930" s="218">
        <f>IF(N930="základní",J930,0)</f>
        <v>0</v>
      </c>
      <c r="BF930" s="218">
        <f>IF(N930="snížená",J930,0)</f>
        <v>0</v>
      </c>
      <c r="BG930" s="218">
        <f>IF(N930="zákl. přenesená",J930,0)</f>
        <v>0</v>
      </c>
      <c r="BH930" s="218">
        <f>IF(N930="sníž. přenesená",J930,0)</f>
        <v>0</v>
      </c>
      <c r="BI930" s="218">
        <f>IF(N930="nulová",J930,0)</f>
        <v>0</v>
      </c>
      <c r="BJ930" s="19" t="s">
        <v>88</v>
      </c>
      <c r="BK930" s="218">
        <f>ROUND(I930*H930,2)</f>
        <v>0</v>
      </c>
      <c r="BL930" s="19" t="s">
        <v>264</v>
      </c>
      <c r="BM930" s="217" t="s">
        <v>1245</v>
      </c>
    </row>
    <row r="931" s="13" customFormat="1">
      <c r="A931" s="13"/>
      <c r="B931" s="224"/>
      <c r="C931" s="225"/>
      <c r="D931" s="226" t="s">
        <v>145</v>
      </c>
      <c r="E931" s="225"/>
      <c r="F931" s="228" t="s">
        <v>1246</v>
      </c>
      <c r="G931" s="225"/>
      <c r="H931" s="229">
        <v>0.10000000000000001</v>
      </c>
      <c r="I931" s="230"/>
      <c r="J931" s="225"/>
      <c r="K931" s="225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145</v>
      </c>
      <c r="AU931" s="235" t="s">
        <v>20</v>
      </c>
      <c r="AV931" s="13" t="s">
        <v>20</v>
      </c>
      <c r="AW931" s="13" t="s">
        <v>4</v>
      </c>
      <c r="AX931" s="13" t="s">
        <v>88</v>
      </c>
      <c r="AY931" s="235" t="s">
        <v>134</v>
      </c>
    </row>
    <row r="932" s="2" customFormat="1" ht="16.5" customHeight="1">
      <c r="A932" s="41"/>
      <c r="B932" s="42"/>
      <c r="C932" s="207" t="s">
        <v>1247</v>
      </c>
      <c r="D932" s="207" t="s">
        <v>136</v>
      </c>
      <c r="E932" s="208" t="s">
        <v>1248</v>
      </c>
      <c r="F932" s="209" t="s">
        <v>1249</v>
      </c>
      <c r="G932" s="210" t="s">
        <v>139</v>
      </c>
      <c r="H932" s="211">
        <v>82.5</v>
      </c>
      <c r="I932" s="212"/>
      <c r="J932" s="211">
        <f>ROUND(I932*H932,2)</f>
        <v>0</v>
      </c>
      <c r="K932" s="209" t="s">
        <v>140</v>
      </c>
      <c r="L932" s="47"/>
      <c r="M932" s="213" t="s">
        <v>31</v>
      </c>
      <c r="N932" s="214" t="s">
        <v>51</v>
      </c>
      <c r="O932" s="87"/>
      <c r="P932" s="215">
        <f>O932*H932</f>
        <v>0</v>
      </c>
      <c r="Q932" s="215">
        <v>0.00038000000000000002</v>
      </c>
      <c r="R932" s="215">
        <f>Q932*H932</f>
        <v>0.031350000000000003</v>
      </c>
      <c r="S932" s="215">
        <v>0</v>
      </c>
      <c r="T932" s="216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7" t="s">
        <v>264</v>
      </c>
      <c r="AT932" s="217" t="s">
        <v>136</v>
      </c>
      <c r="AU932" s="217" t="s">
        <v>20</v>
      </c>
      <c r="AY932" s="19" t="s">
        <v>134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9" t="s">
        <v>88</v>
      </c>
      <c r="BK932" s="218">
        <f>ROUND(I932*H932,2)</f>
        <v>0</v>
      </c>
      <c r="BL932" s="19" t="s">
        <v>264</v>
      </c>
      <c r="BM932" s="217" t="s">
        <v>1250</v>
      </c>
    </row>
    <row r="933" s="2" customFormat="1">
      <c r="A933" s="41"/>
      <c r="B933" s="42"/>
      <c r="C933" s="43"/>
      <c r="D933" s="219" t="s">
        <v>143</v>
      </c>
      <c r="E933" s="43"/>
      <c r="F933" s="220" t="s">
        <v>1251</v>
      </c>
      <c r="G933" s="43"/>
      <c r="H933" s="43"/>
      <c r="I933" s="221"/>
      <c r="J933" s="43"/>
      <c r="K933" s="43"/>
      <c r="L933" s="47"/>
      <c r="M933" s="222"/>
      <c r="N933" s="223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19" t="s">
        <v>143</v>
      </c>
      <c r="AU933" s="19" t="s">
        <v>20</v>
      </c>
    </row>
    <row r="934" s="13" customFormat="1">
      <c r="A934" s="13"/>
      <c r="B934" s="224"/>
      <c r="C934" s="225"/>
      <c r="D934" s="226" t="s">
        <v>145</v>
      </c>
      <c r="E934" s="227" t="s">
        <v>31</v>
      </c>
      <c r="F934" s="228" t="s">
        <v>1252</v>
      </c>
      <c r="G934" s="225"/>
      <c r="H934" s="229">
        <v>82.5</v>
      </c>
      <c r="I934" s="230"/>
      <c r="J934" s="225"/>
      <c r="K934" s="225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145</v>
      </c>
      <c r="AU934" s="235" t="s">
        <v>20</v>
      </c>
      <c r="AV934" s="13" t="s">
        <v>20</v>
      </c>
      <c r="AW934" s="13" t="s">
        <v>39</v>
      </c>
      <c r="AX934" s="13" t="s">
        <v>80</v>
      </c>
      <c r="AY934" s="235" t="s">
        <v>134</v>
      </c>
    </row>
    <row r="935" s="14" customFormat="1">
      <c r="A935" s="14"/>
      <c r="B935" s="236"/>
      <c r="C935" s="237"/>
      <c r="D935" s="226" t="s">
        <v>145</v>
      </c>
      <c r="E935" s="238" t="s">
        <v>31</v>
      </c>
      <c r="F935" s="239" t="s">
        <v>147</v>
      </c>
      <c r="G935" s="237"/>
      <c r="H935" s="238" t="s">
        <v>31</v>
      </c>
      <c r="I935" s="240"/>
      <c r="J935" s="237"/>
      <c r="K935" s="237"/>
      <c r="L935" s="241"/>
      <c r="M935" s="242"/>
      <c r="N935" s="243"/>
      <c r="O935" s="243"/>
      <c r="P935" s="243"/>
      <c r="Q935" s="243"/>
      <c r="R935" s="243"/>
      <c r="S935" s="243"/>
      <c r="T935" s="24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5" t="s">
        <v>145</v>
      </c>
      <c r="AU935" s="245" t="s">
        <v>20</v>
      </c>
      <c r="AV935" s="14" t="s">
        <v>88</v>
      </c>
      <c r="AW935" s="14" t="s">
        <v>39</v>
      </c>
      <c r="AX935" s="14" t="s">
        <v>80</v>
      </c>
      <c r="AY935" s="245" t="s">
        <v>134</v>
      </c>
    </row>
    <row r="936" s="15" customFormat="1">
      <c r="A936" s="15"/>
      <c r="B936" s="246"/>
      <c r="C936" s="247"/>
      <c r="D936" s="226" t="s">
        <v>145</v>
      </c>
      <c r="E936" s="248" t="s">
        <v>31</v>
      </c>
      <c r="F936" s="249" t="s">
        <v>148</v>
      </c>
      <c r="G936" s="247"/>
      <c r="H936" s="250">
        <v>82.5</v>
      </c>
      <c r="I936" s="251"/>
      <c r="J936" s="247"/>
      <c r="K936" s="247"/>
      <c r="L936" s="252"/>
      <c r="M936" s="253"/>
      <c r="N936" s="254"/>
      <c r="O936" s="254"/>
      <c r="P936" s="254"/>
      <c r="Q936" s="254"/>
      <c r="R936" s="254"/>
      <c r="S936" s="254"/>
      <c r="T936" s="25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56" t="s">
        <v>145</v>
      </c>
      <c r="AU936" s="256" t="s">
        <v>20</v>
      </c>
      <c r="AV936" s="15" t="s">
        <v>141</v>
      </c>
      <c r="AW936" s="15" t="s">
        <v>39</v>
      </c>
      <c r="AX936" s="15" t="s">
        <v>88</v>
      </c>
      <c r="AY936" s="256" t="s">
        <v>134</v>
      </c>
    </row>
    <row r="937" s="2" customFormat="1" ht="44.25" customHeight="1">
      <c r="A937" s="41"/>
      <c r="B937" s="42"/>
      <c r="C937" s="257" t="s">
        <v>1253</v>
      </c>
      <c r="D937" s="257" t="s">
        <v>380</v>
      </c>
      <c r="E937" s="258" t="s">
        <v>1254</v>
      </c>
      <c r="F937" s="259" t="s">
        <v>1255</v>
      </c>
      <c r="G937" s="260" t="s">
        <v>139</v>
      </c>
      <c r="H937" s="261">
        <v>96.150000000000006</v>
      </c>
      <c r="I937" s="262"/>
      <c r="J937" s="261">
        <f>ROUND(I937*H937,2)</f>
        <v>0</v>
      </c>
      <c r="K937" s="259" t="s">
        <v>140</v>
      </c>
      <c r="L937" s="263"/>
      <c r="M937" s="264" t="s">
        <v>31</v>
      </c>
      <c r="N937" s="265" t="s">
        <v>51</v>
      </c>
      <c r="O937" s="87"/>
      <c r="P937" s="215">
        <f>O937*H937</f>
        <v>0</v>
      </c>
      <c r="Q937" s="215">
        <v>0.0054000000000000003</v>
      </c>
      <c r="R937" s="215">
        <f>Q937*H937</f>
        <v>0.51921000000000006</v>
      </c>
      <c r="S937" s="215">
        <v>0</v>
      </c>
      <c r="T937" s="216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17" t="s">
        <v>361</v>
      </c>
      <c r="AT937" s="217" t="s">
        <v>380</v>
      </c>
      <c r="AU937" s="217" t="s">
        <v>20</v>
      </c>
      <c r="AY937" s="19" t="s">
        <v>134</v>
      </c>
      <c r="BE937" s="218">
        <f>IF(N937="základní",J937,0)</f>
        <v>0</v>
      </c>
      <c r="BF937" s="218">
        <f>IF(N937="snížená",J937,0)</f>
        <v>0</v>
      </c>
      <c r="BG937" s="218">
        <f>IF(N937="zákl. přenesená",J937,0)</f>
        <v>0</v>
      </c>
      <c r="BH937" s="218">
        <f>IF(N937="sníž. přenesená",J937,0)</f>
        <v>0</v>
      </c>
      <c r="BI937" s="218">
        <f>IF(N937="nulová",J937,0)</f>
        <v>0</v>
      </c>
      <c r="BJ937" s="19" t="s">
        <v>88</v>
      </c>
      <c r="BK937" s="218">
        <f>ROUND(I937*H937,2)</f>
        <v>0</v>
      </c>
      <c r="BL937" s="19" t="s">
        <v>264</v>
      </c>
      <c r="BM937" s="217" t="s">
        <v>1256</v>
      </c>
    </row>
    <row r="938" s="13" customFormat="1">
      <c r="A938" s="13"/>
      <c r="B938" s="224"/>
      <c r="C938" s="225"/>
      <c r="D938" s="226" t="s">
        <v>145</v>
      </c>
      <c r="E938" s="225"/>
      <c r="F938" s="228" t="s">
        <v>1257</v>
      </c>
      <c r="G938" s="225"/>
      <c r="H938" s="229">
        <v>96.150000000000006</v>
      </c>
      <c r="I938" s="230"/>
      <c r="J938" s="225"/>
      <c r="K938" s="225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145</v>
      </c>
      <c r="AU938" s="235" t="s">
        <v>20</v>
      </c>
      <c r="AV938" s="13" t="s">
        <v>20</v>
      </c>
      <c r="AW938" s="13" t="s">
        <v>4</v>
      </c>
      <c r="AX938" s="13" t="s">
        <v>88</v>
      </c>
      <c r="AY938" s="235" t="s">
        <v>134</v>
      </c>
    </row>
    <row r="939" s="2" customFormat="1" ht="24.15" customHeight="1">
      <c r="A939" s="41"/>
      <c r="B939" s="42"/>
      <c r="C939" s="207" t="s">
        <v>1258</v>
      </c>
      <c r="D939" s="207" t="s">
        <v>136</v>
      </c>
      <c r="E939" s="208" t="s">
        <v>1259</v>
      </c>
      <c r="F939" s="209" t="s">
        <v>1260</v>
      </c>
      <c r="G939" s="210" t="s">
        <v>139</v>
      </c>
      <c r="H939" s="211">
        <v>184.80000000000001</v>
      </c>
      <c r="I939" s="212"/>
      <c r="J939" s="211">
        <f>ROUND(I939*H939,2)</f>
        <v>0</v>
      </c>
      <c r="K939" s="209" t="s">
        <v>31</v>
      </c>
      <c r="L939" s="47"/>
      <c r="M939" s="213" t="s">
        <v>31</v>
      </c>
      <c r="N939" s="214" t="s">
        <v>51</v>
      </c>
      <c r="O939" s="87"/>
      <c r="P939" s="215">
        <f>O939*H939</f>
        <v>0</v>
      </c>
      <c r="Q939" s="215">
        <v>0.00038000000000000002</v>
      </c>
      <c r="R939" s="215">
        <f>Q939*H939</f>
        <v>0.070224000000000009</v>
      </c>
      <c r="S939" s="215">
        <v>0</v>
      </c>
      <c r="T939" s="216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7" t="s">
        <v>264</v>
      </c>
      <c r="AT939" s="217" t="s">
        <v>136</v>
      </c>
      <c r="AU939" s="217" t="s">
        <v>20</v>
      </c>
      <c r="AY939" s="19" t="s">
        <v>134</v>
      </c>
      <c r="BE939" s="218">
        <f>IF(N939="základní",J939,0)</f>
        <v>0</v>
      </c>
      <c r="BF939" s="218">
        <f>IF(N939="snížená",J939,0)</f>
        <v>0</v>
      </c>
      <c r="BG939" s="218">
        <f>IF(N939="zákl. přenesená",J939,0)</f>
        <v>0</v>
      </c>
      <c r="BH939" s="218">
        <f>IF(N939="sníž. přenesená",J939,0)</f>
        <v>0</v>
      </c>
      <c r="BI939" s="218">
        <f>IF(N939="nulová",J939,0)</f>
        <v>0</v>
      </c>
      <c r="BJ939" s="19" t="s">
        <v>88</v>
      </c>
      <c r="BK939" s="218">
        <f>ROUND(I939*H939,2)</f>
        <v>0</v>
      </c>
      <c r="BL939" s="19" t="s">
        <v>264</v>
      </c>
      <c r="BM939" s="217" t="s">
        <v>1261</v>
      </c>
    </row>
    <row r="940" s="13" customFormat="1">
      <c r="A940" s="13"/>
      <c r="B940" s="224"/>
      <c r="C940" s="225"/>
      <c r="D940" s="226" t="s">
        <v>145</v>
      </c>
      <c r="E940" s="227" t="s">
        <v>31</v>
      </c>
      <c r="F940" s="228" t="s">
        <v>1262</v>
      </c>
      <c r="G940" s="225"/>
      <c r="H940" s="229">
        <v>184.80000000000001</v>
      </c>
      <c r="I940" s="230"/>
      <c r="J940" s="225"/>
      <c r="K940" s="225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145</v>
      </c>
      <c r="AU940" s="235" t="s">
        <v>20</v>
      </c>
      <c r="AV940" s="13" t="s">
        <v>20</v>
      </c>
      <c r="AW940" s="13" t="s">
        <v>39</v>
      </c>
      <c r="AX940" s="13" t="s">
        <v>80</v>
      </c>
      <c r="AY940" s="235" t="s">
        <v>134</v>
      </c>
    </row>
    <row r="941" s="14" customFormat="1">
      <c r="A941" s="14"/>
      <c r="B941" s="236"/>
      <c r="C941" s="237"/>
      <c r="D941" s="226" t="s">
        <v>145</v>
      </c>
      <c r="E941" s="238" t="s">
        <v>31</v>
      </c>
      <c r="F941" s="239" t="s">
        <v>147</v>
      </c>
      <c r="G941" s="237"/>
      <c r="H941" s="238" t="s">
        <v>31</v>
      </c>
      <c r="I941" s="240"/>
      <c r="J941" s="237"/>
      <c r="K941" s="237"/>
      <c r="L941" s="241"/>
      <c r="M941" s="242"/>
      <c r="N941" s="243"/>
      <c r="O941" s="243"/>
      <c r="P941" s="243"/>
      <c r="Q941" s="243"/>
      <c r="R941" s="243"/>
      <c r="S941" s="243"/>
      <c r="T941" s="24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5" t="s">
        <v>145</v>
      </c>
      <c r="AU941" s="245" t="s">
        <v>20</v>
      </c>
      <c r="AV941" s="14" t="s">
        <v>88</v>
      </c>
      <c r="AW941" s="14" t="s">
        <v>39</v>
      </c>
      <c r="AX941" s="14" t="s">
        <v>80</v>
      </c>
      <c r="AY941" s="245" t="s">
        <v>134</v>
      </c>
    </row>
    <row r="942" s="15" customFormat="1">
      <c r="A942" s="15"/>
      <c r="B942" s="246"/>
      <c r="C942" s="247"/>
      <c r="D942" s="226" t="s">
        <v>145</v>
      </c>
      <c r="E942" s="248" t="s">
        <v>31</v>
      </c>
      <c r="F942" s="249" t="s">
        <v>148</v>
      </c>
      <c r="G942" s="247"/>
      <c r="H942" s="250">
        <v>184.80000000000001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56" t="s">
        <v>145</v>
      </c>
      <c r="AU942" s="256" t="s">
        <v>20</v>
      </c>
      <c r="AV942" s="15" t="s">
        <v>141</v>
      </c>
      <c r="AW942" s="15" t="s">
        <v>39</v>
      </c>
      <c r="AX942" s="15" t="s">
        <v>88</v>
      </c>
      <c r="AY942" s="256" t="s">
        <v>134</v>
      </c>
    </row>
    <row r="943" s="2" customFormat="1" ht="49.05" customHeight="1">
      <c r="A943" s="41"/>
      <c r="B943" s="42"/>
      <c r="C943" s="207" t="s">
        <v>1263</v>
      </c>
      <c r="D943" s="207" t="s">
        <v>136</v>
      </c>
      <c r="E943" s="208" t="s">
        <v>1264</v>
      </c>
      <c r="F943" s="209" t="s">
        <v>1265</v>
      </c>
      <c r="G943" s="210" t="s">
        <v>357</v>
      </c>
      <c r="H943" s="211">
        <v>0.71999999999999997</v>
      </c>
      <c r="I943" s="212"/>
      <c r="J943" s="211">
        <f>ROUND(I943*H943,2)</f>
        <v>0</v>
      </c>
      <c r="K943" s="209" t="s">
        <v>140</v>
      </c>
      <c r="L943" s="47"/>
      <c r="M943" s="213" t="s">
        <v>31</v>
      </c>
      <c r="N943" s="214" t="s">
        <v>51</v>
      </c>
      <c r="O943" s="87"/>
      <c r="P943" s="215">
        <f>O943*H943</f>
        <v>0</v>
      </c>
      <c r="Q943" s="215">
        <v>0</v>
      </c>
      <c r="R943" s="215">
        <f>Q943*H943</f>
        <v>0</v>
      </c>
      <c r="S943" s="215">
        <v>0</v>
      </c>
      <c r="T943" s="216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17" t="s">
        <v>264</v>
      </c>
      <c r="AT943" s="217" t="s">
        <v>136</v>
      </c>
      <c r="AU943" s="217" t="s">
        <v>20</v>
      </c>
      <c r="AY943" s="19" t="s">
        <v>134</v>
      </c>
      <c r="BE943" s="218">
        <f>IF(N943="základní",J943,0)</f>
        <v>0</v>
      </c>
      <c r="BF943" s="218">
        <f>IF(N943="snížená",J943,0)</f>
        <v>0</v>
      </c>
      <c r="BG943" s="218">
        <f>IF(N943="zákl. přenesená",J943,0)</f>
        <v>0</v>
      </c>
      <c r="BH943" s="218">
        <f>IF(N943="sníž. přenesená",J943,0)</f>
        <v>0</v>
      </c>
      <c r="BI943" s="218">
        <f>IF(N943="nulová",J943,0)</f>
        <v>0</v>
      </c>
      <c r="BJ943" s="19" t="s">
        <v>88</v>
      </c>
      <c r="BK943" s="218">
        <f>ROUND(I943*H943,2)</f>
        <v>0</v>
      </c>
      <c r="BL943" s="19" t="s">
        <v>264</v>
      </c>
      <c r="BM943" s="217" t="s">
        <v>1266</v>
      </c>
    </row>
    <row r="944" s="2" customFormat="1">
      <c r="A944" s="41"/>
      <c r="B944" s="42"/>
      <c r="C944" s="43"/>
      <c r="D944" s="219" t="s">
        <v>143</v>
      </c>
      <c r="E944" s="43"/>
      <c r="F944" s="220" t="s">
        <v>1267</v>
      </c>
      <c r="G944" s="43"/>
      <c r="H944" s="43"/>
      <c r="I944" s="221"/>
      <c r="J944" s="43"/>
      <c r="K944" s="43"/>
      <c r="L944" s="47"/>
      <c r="M944" s="266"/>
      <c r="N944" s="267"/>
      <c r="O944" s="268"/>
      <c r="P944" s="268"/>
      <c r="Q944" s="268"/>
      <c r="R944" s="268"/>
      <c r="S944" s="268"/>
      <c r="T944" s="269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19" t="s">
        <v>143</v>
      </c>
      <c r="AU944" s="19" t="s">
        <v>20</v>
      </c>
    </row>
    <row r="945" s="2" customFormat="1" ht="6.96" customHeight="1">
      <c r="A945" s="41"/>
      <c r="B945" s="62"/>
      <c r="C945" s="63"/>
      <c r="D945" s="63"/>
      <c r="E945" s="63"/>
      <c r="F945" s="63"/>
      <c r="G945" s="63"/>
      <c r="H945" s="63"/>
      <c r="I945" s="63"/>
      <c r="J945" s="63"/>
      <c r="K945" s="63"/>
      <c r="L945" s="47"/>
      <c r="M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</row>
  </sheetData>
  <sheetProtection sheet="1" autoFilter="0" formatColumns="0" formatRows="0" objects="1" scenarios="1" spinCount="100000" saltValue="S6ncfSPVuyyDzAmDshIYviEwl0TxhzO/aRgX+tAz0vIWBS2dufv73ZlEgTdtpXlRpWyrLE5iuLCsSlyZ4X+2Nw==" hashValue="pQJfmMQwuhChHdHltrX3++SRKbHHLDbThjUA+CxfdkCxmn3V5iu9xpBowJn0slP5Y40SGEE4E+avMtFKNjZkkg==" algorithmName="SHA-512" password="CC35"/>
  <autoFilter ref="C91:K94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11251101"/>
    <hyperlink ref="F101" r:id="rId2" display="https://podminky.urs.cz/item/CS_URS_2024_01/111301111"/>
    <hyperlink ref="F106" r:id="rId3" display="https://podminky.urs.cz/item/CS_URS_2024_01/112101102"/>
    <hyperlink ref="F108" r:id="rId4" display="https://podminky.urs.cz/item/CS_URS_2024_01/112101103"/>
    <hyperlink ref="F110" r:id="rId5" display="https://podminky.urs.cz/item/CS_URS_2024_01/112101104"/>
    <hyperlink ref="F112" r:id="rId6" display="https://podminky.urs.cz/item/CS_URS_2024_01/112155121"/>
    <hyperlink ref="F114" r:id="rId7" display="https://podminky.urs.cz/item/CS_URS_2024_01/112155125"/>
    <hyperlink ref="F116" r:id="rId8" display="https://podminky.urs.cz/item/CS_URS_2024_01/112201112"/>
    <hyperlink ref="F118" r:id="rId9" display="https://podminky.urs.cz/item/CS_URS_2024_01/113106144"/>
    <hyperlink ref="F123" r:id="rId10" display="https://podminky.urs.cz/item/CS_URS_2024_01/113107161"/>
    <hyperlink ref="F128" r:id="rId11" display="https://podminky.urs.cz/item/CS_URS_2024_01/113107162"/>
    <hyperlink ref="F138" r:id="rId12" display="https://podminky.urs.cz/item/CS_URS_2024_01/113107165"/>
    <hyperlink ref="F143" r:id="rId13" display="https://podminky.urs.cz/item/CS_URS_2024_01/113107182"/>
    <hyperlink ref="F148" r:id="rId14" display="https://podminky.urs.cz/item/CS_URS_2024_01/113151111"/>
    <hyperlink ref="F150" r:id="rId15" display="https://podminky.urs.cz/item/CS_URS_2024_01/113154235"/>
    <hyperlink ref="F155" r:id="rId16" display="https://podminky.urs.cz/item/CS_URS_2024_01/113201112"/>
    <hyperlink ref="F160" r:id="rId17" display="https://podminky.urs.cz/item/CS_URS_2024_01/113202111"/>
    <hyperlink ref="F165" r:id="rId18" display="https://podminky.urs.cz/item/CS_URS_2024_01/113204111"/>
    <hyperlink ref="F174" r:id="rId19" display="https://podminky.urs.cz/item/CS_URS_2024_01/115101201"/>
    <hyperlink ref="F179" r:id="rId20" display="https://podminky.urs.cz/item/CS_URS_2024_01/115101301"/>
    <hyperlink ref="F183" r:id="rId21" display="https://podminky.urs.cz/item/CS_URS_2024_01/122452204"/>
    <hyperlink ref="F188" r:id="rId22" display="https://podminky.urs.cz/item/CS_URS_2024_01/124353100"/>
    <hyperlink ref="F193" r:id="rId23" display="https://podminky.urs.cz/item/CS_URS_2024_01/131313711"/>
    <hyperlink ref="F198" r:id="rId24" display="https://podminky.urs.cz/item/CS_URS_2024_01/131351203"/>
    <hyperlink ref="F203" r:id="rId25" display="https://podminky.urs.cz/item/CS_URS_2024_01/132351102"/>
    <hyperlink ref="F208" r:id="rId26" display="https://podminky.urs.cz/item/CS_URS_2024_01/132351252"/>
    <hyperlink ref="F213" r:id="rId27" display="https://podminky.urs.cz/item/CS_URS_2024_01/162301501"/>
    <hyperlink ref="F215" r:id="rId28" display="https://podminky.urs.cz/item/CS_URS_2024_01/162301501"/>
    <hyperlink ref="F217" r:id="rId29" display="https://podminky.urs.cz/item/CS_URS_2024_01/162301501"/>
    <hyperlink ref="F219" r:id="rId30" display="https://podminky.urs.cz/item/CS_URS_2024_01/162301981"/>
    <hyperlink ref="F223" r:id="rId31" display="https://podminky.urs.cz/item/CS_URS_2024_01/162301981"/>
    <hyperlink ref="F227" r:id="rId32" display="https://podminky.urs.cz/item/CS_URS_2024_01/162301981"/>
    <hyperlink ref="F231" r:id="rId33" display="https://podminky.urs.cz/item/CS_URS_2024_01/162751117"/>
    <hyperlink ref="F240" r:id="rId34" display="https://podminky.urs.cz/item/CS_URS_2024_01/162751117"/>
    <hyperlink ref="F245" r:id="rId35" display="https://podminky.urs.cz/item/CS_URS_2024_01/162751119"/>
    <hyperlink ref="F249" r:id="rId36" display="https://podminky.urs.cz/item/CS_URS_2024_01/162751119"/>
    <hyperlink ref="F253" r:id="rId37" display="https://podminky.urs.cz/item/CS_URS_2024_01/171201231"/>
    <hyperlink ref="F257" r:id="rId38" display="https://podminky.urs.cz/item/CS_URS_2024_01/171201231"/>
    <hyperlink ref="F262" r:id="rId39" display="https://podminky.urs.cz/item/CS_URS_2024_01/171251201"/>
    <hyperlink ref="F266" r:id="rId40" display="https://podminky.urs.cz/item/CS_URS_2024_01/171251201"/>
    <hyperlink ref="F271" r:id="rId41" display="https://podminky.urs.cz/item/CS_URS_2024_01/174151101"/>
    <hyperlink ref="F279" r:id="rId42" display="https://podminky.urs.cz/item/CS_URS_2024_01/181351003"/>
    <hyperlink ref="F285" r:id="rId43" display="https://podminky.urs.cz/item/CS_URS_2024_01/181411131"/>
    <hyperlink ref="F292" r:id="rId44" display="https://podminky.urs.cz/item/CS_URS_2024_01/181951111"/>
    <hyperlink ref="F297" r:id="rId45" display="https://podminky.urs.cz/item/CS_URS_2024_01/181951112"/>
    <hyperlink ref="F302" r:id="rId46" display="https://podminky.urs.cz/item/CS_URS_2024_01/184813212"/>
    <hyperlink ref="F305" r:id="rId47" display="https://podminky.urs.cz/item/CS_URS_2024_01/211971110"/>
    <hyperlink ref="F312" r:id="rId48" display="https://podminky.urs.cz/item/CS_URS_2024_01/212750133"/>
    <hyperlink ref="F317" r:id="rId49" display="https://podminky.urs.cz/item/CS_URS_2024_01/212752402"/>
    <hyperlink ref="F321" r:id="rId50" display="https://podminky.urs.cz/item/CS_URS_2024_01/224411114"/>
    <hyperlink ref="F327" r:id="rId51" display="https://podminky.urs.cz/item/CS_URS_2024_01/281602111"/>
    <hyperlink ref="F332" r:id="rId52" display="https://podminky.urs.cz/item/CS_URS_2024_01/282602113"/>
    <hyperlink ref="F338" r:id="rId53" display="https://podminky.urs.cz/item/CS_URS_2024_01/283111113"/>
    <hyperlink ref="F345" r:id="rId54" display="https://podminky.urs.cz/item/CS_URS_2024_01/283111123"/>
    <hyperlink ref="F352" r:id="rId55" display="https://podminky.urs.cz/item/CS_URS_2024_01/283131113"/>
    <hyperlink ref="F360" r:id="rId56" display="https://podminky.urs.cz/item/CS_URS_2024_01/291211111"/>
    <hyperlink ref="F367" r:id="rId57" display="https://podminky.urs.cz/item/CS_URS_2024_01/317171126"/>
    <hyperlink ref="F375" r:id="rId58" display="https://podminky.urs.cz/item/CS_URS_2024_01/317361116"/>
    <hyperlink ref="F380" r:id="rId59" display="https://podminky.urs.cz/item/CS_URS_2024_01/317361411"/>
    <hyperlink ref="F385" r:id="rId60" display="https://podminky.urs.cz/item/CS_URS_2024_01/317661142"/>
    <hyperlink ref="F389" r:id="rId61" display="https://podminky.urs.cz/item/CS_URS_2024_01/334213321"/>
    <hyperlink ref="F394" r:id="rId62" display="https://podminky.urs.cz/item/CS_URS_2024_01/334323118"/>
    <hyperlink ref="F399" r:id="rId63" display="https://podminky.urs.cz/item/CS_URS_2024_01/334361216"/>
    <hyperlink ref="F404" r:id="rId64" display="https://podminky.urs.cz/item/CS_URS_2024_01/334361412"/>
    <hyperlink ref="F409" r:id="rId65" display="https://podminky.urs.cz/item/CS_URS_2024_01/348171111"/>
    <hyperlink ref="F419" r:id="rId66" display="https://podminky.urs.cz/item/CS_URS_2024_01/421331141"/>
    <hyperlink ref="F424" r:id="rId67" display="https://podminky.urs.cz/item/CS_URS_2024_01/421361226"/>
    <hyperlink ref="F429" r:id="rId68" display="https://podminky.urs.cz/item/CS_URS_2024_01/423321128"/>
    <hyperlink ref="F437" r:id="rId69" display="https://podminky.urs.cz/item/CS_URS_2024_01/423351111"/>
    <hyperlink ref="F442" r:id="rId70" display="https://podminky.urs.cz/item/CS_URS_2024_01/423351211"/>
    <hyperlink ref="F444" r:id="rId71" display="https://podminky.urs.cz/item/CS_URS_2024_01/423361226"/>
    <hyperlink ref="F449" r:id="rId72" display="https://podminky.urs.cz/item/CS_URS_2024_01/428381314"/>
    <hyperlink ref="F454" r:id="rId73" display="https://podminky.urs.cz/item/CS_URS_2024_01/428386215"/>
    <hyperlink ref="F459" r:id="rId74" display="https://podminky.urs.cz/item/CS_URS_2024_01/451317777"/>
    <hyperlink ref="F464" r:id="rId75" display="https://podminky.urs.cz/item/CS_URS_2024_01/451475121"/>
    <hyperlink ref="F474" r:id="rId76" display="https://podminky.urs.cz/item/CS_URS_2024_01/451475122"/>
    <hyperlink ref="F485" r:id="rId77" display="https://podminky.urs.cz/item/CS_URS_2024_01/457311117"/>
    <hyperlink ref="F490" r:id="rId78" display="https://podminky.urs.cz/item/CS_URS_2024_01/457311118"/>
    <hyperlink ref="F497" r:id="rId79" display="https://podminky.urs.cz/item/CS_URS_2024_01/458311131"/>
    <hyperlink ref="F502" r:id="rId80" display="https://podminky.urs.cz/item/CS_URS_2024_01/462511111"/>
    <hyperlink ref="F508" r:id="rId81" display="https://podminky.urs.cz/item/CS_URS_2024_01/465511522"/>
    <hyperlink ref="F514" r:id="rId82" display="https://podminky.urs.cz/item/CS_URS_2024_01/564851111"/>
    <hyperlink ref="F519" r:id="rId83" display="https://podminky.urs.cz/item/CS_URS_2024_01/564861111"/>
    <hyperlink ref="F524" r:id="rId84" display="https://podminky.urs.cz/item/CS_URS_2024_01/564871011"/>
    <hyperlink ref="F529" r:id="rId85" display="https://podminky.urs.cz/item/CS_URS_2024_01/565155121"/>
    <hyperlink ref="F534" r:id="rId86" display="https://podminky.urs.cz/item/CS_URS_2024_01/567122112"/>
    <hyperlink ref="F543" r:id="rId87" display="https://podminky.urs.cz/item/CS_URS_2024_01/573231111"/>
    <hyperlink ref="F548" r:id="rId88" display="https://podminky.urs.cz/item/CS_URS_2024_01/577144141"/>
    <hyperlink ref="F553" r:id="rId89" display="https://podminky.urs.cz/item/CS_URS_2024_01/578143233"/>
    <hyperlink ref="F558" r:id="rId90" display="https://podminky.urs.cz/item/CS_URS_2024_01/596211112"/>
    <hyperlink ref="F565" r:id="rId91" display="https://podminky.urs.cz/item/CS_URS_2024_01/596212210"/>
    <hyperlink ref="F576" r:id="rId92" display="https://podminky.urs.cz/item/CS_URS_2024_01/628611102"/>
    <hyperlink ref="F585" r:id="rId93" display="https://podminky.urs.cz/item/CS_URS_2024_01/628633112"/>
    <hyperlink ref="F595" r:id="rId94" display="https://podminky.urs.cz/item/CS_URS_2024_01/871313123"/>
    <hyperlink ref="F602" r:id="rId95" display="https://podminky.urs.cz/item/CS_URS_2024_01/895941343"/>
    <hyperlink ref="F608" r:id="rId96" display="https://podminky.urs.cz/item/CS_URS_2024_01/895941351"/>
    <hyperlink ref="F613" r:id="rId97" display="https://podminky.urs.cz/item/CS_URS_2024_01/895941361"/>
    <hyperlink ref="F620" r:id="rId98" display="https://podminky.urs.cz/item/CS_URS_2024_01/899204112"/>
    <hyperlink ref="F627" r:id="rId99" display="https://podminky.urs.cz/item/CS_URS_2024_01/899232111"/>
    <hyperlink ref="F633" r:id="rId100" display="https://podminky.urs.cz/item/CS_URS_2024_01/914111111"/>
    <hyperlink ref="F639" r:id="rId101" display="https://podminky.urs.cz/item/CS_URS_2024_01/914112111"/>
    <hyperlink ref="F652" r:id="rId102" display="https://podminky.urs.cz/item/CS_URS_2024_01/914511112"/>
    <hyperlink ref="F660" r:id="rId103" display="https://podminky.urs.cz/item/CS_URS_2024_01/915211112"/>
    <hyperlink ref="F665" r:id="rId104" display="https://podminky.urs.cz/item/CS_URS_2024_01/915211112"/>
    <hyperlink ref="F670" r:id="rId105" display="https://podminky.urs.cz/item/CS_URS_2024_01/915611111"/>
    <hyperlink ref="F674" r:id="rId106" display="https://podminky.urs.cz/item/CS_URS_2024_01/916241113"/>
    <hyperlink ref="F681" r:id="rId107" display="https://podminky.urs.cz/item/CS_URS_2024_01/916242112"/>
    <hyperlink ref="F686" r:id="rId108" display="https://podminky.urs.cz/item/CS_URS_2024_01/916331112"/>
    <hyperlink ref="F697" r:id="rId109" display="https://podminky.urs.cz/item/CS_URS_2024_01/919121132"/>
    <hyperlink ref="F713" r:id="rId110" display="https://podminky.urs.cz/item/CS_URS_2024_01/919735112"/>
    <hyperlink ref="F721" r:id="rId111" display="https://podminky.urs.cz/item/CS_URS_2024_01/931992122"/>
    <hyperlink ref="F726" r:id="rId112" display="https://podminky.urs.cz/item/CS_URS_2024_01/936941121"/>
    <hyperlink ref="F732" r:id="rId113" display="https://podminky.urs.cz/item/CS_URS_2024_01/938532111"/>
    <hyperlink ref="F737" r:id="rId114" display="https://podminky.urs.cz/item/CS_URS_2024_01/944111111"/>
    <hyperlink ref="F739" r:id="rId115" display="https://podminky.urs.cz/item/CS_URS_2024_01/944111211"/>
    <hyperlink ref="F743" r:id="rId116" display="https://podminky.urs.cz/item/CS_URS_2024_01/944111811"/>
    <hyperlink ref="F745" r:id="rId117" display="https://podminky.urs.cz/item/CS_URS_2024_01/944411111"/>
    <hyperlink ref="F749" r:id="rId118" display="https://podminky.urs.cz/item/CS_URS_2024_01/944411211"/>
    <hyperlink ref="F753" r:id="rId119" display="https://podminky.urs.cz/item/CS_URS_2024_01/944411811"/>
    <hyperlink ref="F755" r:id="rId120" display="https://podminky.urs.cz/item/CS_URS_2024_01/946321131"/>
    <hyperlink ref="F760" r:id="rId121" display="https://podminky.urs.cz/item/CS_URS_2024_01/946321231"/>
    <hyperlink ref="F764" r:id="rId122" display="https://podminky.urs.cz/item/CS_URS_2024_01/946321831"/>
    <hyperlink ref="F766" r:id="rId123" display="https://podminky.urs.cz/item/CS_URS_2024_01/962021112"/>
    <hyperlink ref="F774" r:id="rId124" display="https://podminky.urs.cz/item/CS_URS_2024_01/963021112"/>
    <hyperlink ref="F782" r:id="rId125" display="https://podminky.urs.cz/item/CS_URS_2024_01/963051111"/>
    <hyperlink ref="F791" r:id="rId126" display="https://podminky.urs.cz/item/CS_URS_2024_01/965082941"/>
    <hyperlink ref="F796" r:id="rId127" display="https://podminky.urs.cz/item/CS_URS_2024_01/977141125"/>
    <hyperlink ref="F804" r:id="rId128" display="https://podminky.urs.cz/item/CS_URS_2024_01/985324211"/>
    <hyperlink ref="F813" r:id="rId129" display="https://podminky.urs.cz/item/CS_URS_2024_01/997013811"/>
    <hyperlink ref="F818" r:id="rId130" display="https://podminky.urs.cz/item/CS_URS_2024_01/997013814"/>
    <hyperlink ref="F822" r:id="rId131" display="https://podminky.urs.cz/item/CS_URS_2024_01/997211521"/>
    <hyperlink ref="F829" r:id="rId132" display="https://podminky.urs.cz/item/CS_URS_2024_01/997211529"/>
    <hyperlink ref="F833" r:id="rId133" display="https://podminky.urs.cz/item/CS_URS_2024_01/997211612"/>
    <hyperlink ref="F837" r:id="rId134" display="https://podminky.urs.cz/item/CS_URS_2024_01/997221551"/>
    <hyperlink ref="F842" r:id="rId135" display="https://podminky.urs.cz/item/CS_URS_2024_01/997221551"/>
    <hyperlink ref="F849" r:id="rId136" display="https://podminky.urs.cz/item/CS_URS_2024_01/997221551"/>
    <hyperlink ref="F854" r:id="rId137" display="https://podminky.urs.cz/item/CS_URS_2024_01/997221559"/>
    <hyperlink ref="F859" r:id="rId138" display="https://podminky.urs.cz/item/CS_URS_2024_01/997221559"/>
    <hyperlink ref="F863" r:id="rId139" display="https://podminky.urs.cz/item/CS_URS_2024_01/997221559"/>
    <hyperlink ref="F867" r:id="rId140" display="https://podminky.urs.cz/item/CS_URS_2024_01/997221561"/>
    <hyperlink ref="F874" r:id="rId141" display="https://podminky.urs.cz/item/CS_URS_2023_01/997221569"/>
    <hyperlink ref="F878" r:id="rId142" display="https://podminky.urs.cz/item/CS_URS_2024_01/997221611"/>
    <hyperlink ref="F883" r:id="rId143" display="https://podminky.urs.cz/item/CS_URS_2024_01/997221611"/>
    <hyperlink ref="F888" r:id="rId144" display="https://podminky.urs.cz/item/CS_URS_2024_01/997221612"/>
    <hyperlink ref="F893" r:id="rId145" display="https://podminky.urs.cz/item/CS_URS_2024_01/997221615"/>
    <hyperlink ref="F898" r:id="rId146" display="https://podminky.urs.cz/item/CS_URS_2024_01/997221625"/>
    <hyperlink ref="F902" r:id="rId147" display="https://podminky.urs.cz/item/CS_URS_2024_01/997221645"/>
    <hyperlink ref="F906" r:id="rId148" display="https://podminky.urs.cz/item/CS_URS_2024_01/997221873"/>
    <hyperlink ref="F911" r:id="rId149" display="https://podminky.urs.cz/item/CS_URS_2024_01/997221873"/>
    <hyperlink ref="F917" r:id="rId150" display="https://podminky.urs.cz/item/CS_URS_2024_01/998212111"/>
    <hyperlink ref="F921" r:id="rId151" display="https://podminky.urs.cz/item/CS_URS_2024_01/711131811"/>
    <hyperlink ref="F926" r:id="rId152" display="https://podminky.urs.cz/item/CS_URS_2024_01/711321131"/>
    <hyperlink ref="F933" r:id="rId153" display="https://podminky.urs.cz/item/CS_URS_2024_01/711341564"/>
    <hyperlink ref="F944" r:id="rId154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20</v>
      </c>
    </row>
    <row r="4" s="1" customFormat="1" ht="24.96" customHeight="1">
      <c r="B4" s="22"/>
      <c r="D4" s="133" t="s">
        <v>99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15</v>
      </c>
      <c r="L6" s="22"/>
    </row>
    <row r="7" s="1" customFormat="1" ht="16.5" customHeight="1">
      <c r="B7" s="22"/>
      <c r="E7" s="136" t="str">
        <f>'Rekapitulace stavby'!K6</f>
        <v>Most KT 08 u hlavní pošty v Klatovech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100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1268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17</v>
      </c>
      <c r="E11" s="41"/>
      <c r="F11" s="139" t="s">
        <v>18</v>
      </c>
      <c r="G11" s="41"/>
      <c r="H11" s="41"/>
      <c r="I11" s="135" t="s">
        <v>19</v>
      </c>
      <c r="J11" s="139" t="s">
        <v>31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29</v>
      </c>
      <c r="E14" s="41"/>
      <c r="F14" s="41"/>
      <c r="G14" s="41"/>
      <c r="H14" s="41"/>
      <c r="I14" s="135" t="s">
        <v>30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32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33</v>
      </c>
      <c r="E17" s="41"/>
      <c r="F17" s="41"/>
      <c r="G17" s="41"/>
      <c r="H17" s="41"/>
      <c r="I17" s="135" t="s">
        <v>30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32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35</v>
      </c>
      <c r="E20" s="41"/>
      <c r="F20" s="41"/>
      <c r="G20" s="41"/>
      <c r="H20" s="41"/>
      <c r="I20" s="135" t="s">
        <v>30</v>
      </c>
      <c r="J20" s="139" t="s">
        <v>36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37</v>
      </c>
      <c r="F21" s="41"/>
      <c r="G21" s="41"/>
      <c r="H21" s="41"/>
      <c r="I21" s="135" t="s">
        <v>32</v>
      </c>
      <c r="J21" s="139" t="s">
        <v>38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30</v>
      </c>
      <c r="J23" s="139" t="s">
        <v>41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42</v>
      </c>
      <c r="F24" s="41"/>
      <c r="G24" s="41"/>
      <c r="H24" s="41"/>
      <c r="I24" s="135" t="s">
        <v>32</v>
      </c>
      <c r="J24" s="139" t="s">
        <v>43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46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48</v>
      </c>
      <c r="G32" s="41"/>
      <c r="H32" s="41"/>
      <c r="I32" s="148" t="s">
        <v>47</v>
      </c>
      <c r="J32" s="148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50</v>
      </c>
      <c r="E33" s="135" t="s">
        <v>51</v>
      </c>
      <c r="F33" s="150">
        <f>ROUND((SUM(BE88:BE156)),  2)</f>
        <v>0</v>
      </c>
      <c r="G33" s="41"/>
      <c r="H33" s="41"/>
      <c r="I33" s="151">
        <v>0.20999999999999999</v>
      </c>
      <c r="J33" s="150">
        <f>ROUND(((SUM(BE88:BE156))*I33),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0">
        <f>ROUND((SUM(BF88:BF156)),  2)</f>
        <v>0</v>
      </c>
      <c r="G34" s="41"/>
      <c r="H34" s="41"/>
      <c r="I34" s="151">
        <v>0.14999999999999999</v>
      </c>
      <c r="J34" s="150">
        <f>ROUND(((SUM(BF88:BF156))*I34),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0">
        <f>ROUND((SUM(BG88:BG156)),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0">
        <f>ROUND((SUM(BH88:BH156)),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0">
        <f>ROUND((SUM(BI88:BI156)),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56</v>
      </c>
      <c r="E39" s="154"/>
      <c r="F39" s="154"/>
      <c r="G39" s="155" t="s">
        <v>57</v>
      </c>
      <c r="H39" s="156" t="s">
        <v>58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15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Most KT 08 u hlavní pošty v Klatovech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100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SKB4D402 - SO 201b  Římsové prefabrikáty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21</v>
      </c>
      <c r="D52" s="43"/>
      <c r="E52" s="43"/>
      <c r="F52" s="29" t="str">
        <f>F12</f>
        <v xml:space="preserve"> </v>
      </c>
      <c r="G52" s="43"/>
      <c r="H52" s="43"/>
      <c r="I52" s="34" t="s">
        <v>23</v>
      </c>
      <c r="J52" s="75" t="str">
        <f>IF(J12="","",J12)</f>
        <v>29. 2. 2024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29</v>
      </c>
      <c r="D54" s="43"/>
      <c r="E54" s="43"/>
      <c r="F54" s="29" t="str">
        <f>E15</f>
        <v xml:space="preserve"> </v>
      </c>
      <c r="G54" s="43"/>
      <c r="H54" s="43"/>
      <c r="I54" s="34" t="s">
        <v>35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33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108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109</v>
      </c>
      <c r="E62" s="177"/>
      <c r="F62" s="177"/>
      <c r="G62" s="177"/>
      <c r="H62" s="177"/>
      <c r="I62" s="177"/>
      <c r="J62" s="178">
        <f>J102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112</v>
      </c>
      <c r="E63" s="177"/>
      <c r="F63" s="177"/>
      <c r="G63" s="177"/>
      <c r="H63" s="177"/>
      <c r="I63" s="177"/>
      <c r="J63" s="178">
        <f>J125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114</v>
      </c>
      <c r="E64" s="177"/>
      <c r="F64" s="177"/>
      <c r="G64" s="177"/>
      <c r="H64" s="177"/>
      <c r="I64" s="177"/>
      <c r="J64" s="178">
        <f>J129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117</v>
      </c>
      <c r="E65" s="171"/>
      <c r="F65" s="171"/>
      <c r="G65" s="171"/>
      <c r="H65" s="171"/>
      <c r="I65" s="171"/>
      <c r="J65" s="172">
        <f>J140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4"/>
      <c r="C66" s="175"/>
      <c r="D66" s="176" t="s">
        <v>1269</v>
      </c>
      <c r="E66" s="177"/>
      <c r="F66" s="177"/>
      <c r="G66" s="177"/>
      <c r="H66" s="177"/>
      <c r="I66" s="177"/>
      <c r="J66" s="178">
        <f>J141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1270</v>
      </c>
      <c r="E67" s="171"/>
      <c r="F67" s="171"/>
      <c r="G67" s="171"/>
      <c r="H67" s="171"/>
      <c r="I67" s="171"/>
      <c r="J67" s="172">
        <f>J150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1271</v>
      </c>
      <c r="E68" s="177"/>
      <c r="F68" s="177"/>
      <c r="G68" s="177"/>
      <c r="H68" s="177"/>
      <c r="I68" s="177"/>
      <c r="J68" s="178">
        <f>J151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119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Most KT 08 u hlavní pošty v Klatovech</v>
      </c>
      <c r="F78" s="34"/>
      <c r="G78" s="34"/>
      <c r="H78" s="34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100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 xml:space="preserve">SKB4D402 - SO 201b  Římsové prefabrikáty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21</v>
      </c>
      <c r="D82" s="43"/>
      <c r="E82" s="43"/>
      <c r="F82" s="29" t="str">
        <f>F12</f>
        <v xml:space="preserve"> </v>
      </c>
      <c r="G82" s="43"/>
      <c r="H82" s="43"/>
      <c r="I82" s="34" t="s">
        <v>23</v>
      </c>
      <c r="J82" s="75" t="str">
        <f>IF(J12="","",J12)</f>
        <v>29. 2. 2024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4" t="s">
        <v>29</v>
      </c>
      <c r="D84" s="43"/>
      <c r="E84" s="43"/>
      <c r="F84" s="29" t="str">
        <f>E15</f>
        <v xml:space="preserve"> </v>
      </c>
      <c r="G84" s="43"/>
      <c r="H84" s="43"/>
      <c r="I84" s="34" t="s">
        <v>35</v>
      </c>
      <c r="J84" s="39" t="str">
        <f>E21</f>
        <v>Projekční kancelář Ing.Škubalová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33</v>
      </c>
      <c r="D85" s="43"/>
      <c r="E85" s="43"/>
      <c r="F85" s="29" t="str">
        <f>IF(E18="","",E18)</f>
        <v>Vyplň údaj</v>
      </c>
      <c r="G85" s="43"/>
      <c r="H85" s="43"/>
      <c r="I85" s="34" t="s">
        <v>40</v>
      </c>
      <c r="J85" s="39" t="str">
        <f>E24</f>
        <v>Straka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120</v>
      </c>
      <c r="D87" s="183" t="s">
        <v>65</v>
      </c>
      <c r="E87" s="183" t="s">
        <v>61</v>
      </c>
      <c r="F87" s="183" t="s">
        <v>62</v>
      </c>
      <c r="G87" s="183" t="s">
        <v>121</v>
      </c>
      <c r="H87" s="183" t="s">
        <v>122</v>
      </c>
      <c r="I87" s="183" t="s">
        <v>123</v>
      </c>
      <c r="J87" s="183" t="s">
        <v>104</v>
      </c>
      <c r="K87" s="184" t="s">
        <v>124</v>
      </c>
      <c r="L87" s="185"/>
      <c r="M87" s="95" t="s">
        <v>31</v>
      </c>
      <c r="N87" s="96" t="s">
        <v>50</v>
      </c>
      <c r="O87" s="96" t="s">
        <v>125</v>
      </c>
      <c r="P87" s="96" t="s">
        <v>126</v>
      </c>
      <c r="Q87" s="96" t="s">
        <v>127</v>
      </c>
      <c r="R87" s="96" t="s">
        <v>128</v>
      </c>
      <c r="S87" s="96" t="s">
        <v>129</v>
      </c>
      <c r="T87" s="97" t="s">
        <v>130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131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P89+P140+P150</f>
        <v>0</v>
      </c>
      <c r="Q88" s="99"/>
      <c r="R88" s="188">
        <f>R89+R140+R150</f>
        <v>6.6738239000000013</v>
      </c>
      <c r="S88" s="99"/>
      <c r="T88" s="189">
        <f>T89+T140+T150</f>
        <v>0.047039999999999992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79</v>
      </c>
      <c r="AU88" s="19" t="s">
        <v>105</v>
      </c>
      <c r="BK88" s="190">
        <f>BK89+BK140+BK150</f>
        <v>0</v>
      </c>
    </row>
    <row r="89" s="12" customFormat="1" ht="25.92" customHeight="1">
      <c r="A89" s="12"/>
      <c r="B89" s="191"/>
      <c r="C89" s="192"/>
      <c r="D89" s="193" t="s">
        <v>79</v>
      </c>
      <c r="E89" s="194" t="s">
        <v>132</v>
      </c>
      <c r="F89" s="194" t="s">
        <v>133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P90+P102+P125+P129</f>
        <v>0</v>
      </c>
      <c r="Q89" s="199"/>
      <c r="R89" s="200">
        <f>R90+R102+R125+R129</f>
        <v>5.8581029000000013</v>
      </c>
      <c r="S89" s="199"/>
      <c r="T89" s="201">
        <f>T90+T102+T125+T129</f>
        <v>0.047039999999999992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80</v>
      </c>
      <c r="AY89" s="202" t="s">
        <v>134</v>
      </c>
      <c r="BK89" s="204">
        <f>BK90+BK102+BK125+BK129</f>
        <v>0</v>
      </c>
    </row>
    <row r="90" s="12" customFormat="1" ht="22.8" customHeight="1">
      <c r="A90" s="12"/>
      <c r="B90" s="191"/>
      <c r="C90" s="192"/>
      <c r="D90" s="193" t="s">
        <v>79</v>
      </c>
      <c r="E90" s="205" t="s">
        <v>20</v>
      </c>
      <c r="F90" s="205" t="s">
        <v>421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SUM(P91:P101)</f>
        <v>0</v>
      </c>
      <c r="Q90" s="199"/>
      <c r="R90" s="200">
        <f>SUM(R91:R101)</f>
        <v>0.021440000000000001</v>
      </c>
      <c r="S90" s="199"/>
      <c r="T90" s="201">
        <f>SUM(T91:T101)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88</v>
      </c>
      <c r="AT90" s="203" t="s">
        <v>79</v>
      </c>
      <c r="AU90" s="203" t="s">
        <v>88</v>
      </c>
      <c r="AY90" s="202" t="s">
        <v>134</v>
      </c>
      <c r="BK90" s="204">
        <f>SUM(BK91:BK101)</f>
        <v>0</v>
      </c>
    </row>
    <row r="91" s="2" customFormat="1" ht="24.15" customHeight="1">
      <c r="A91" s="41"/>
      <c r="B91" s="42"/>
      <c r="C91" s="207" t="s">
        <v>88</v>
      </c>
      <c r="D91" s="207" t="s">
        <v>136</v>
      </c>
      <c r="E91" s="208" t="s">
        <v>1272</v>
      </c>
      <c r="F91" s="209" t="s">
        <v>1273</v>
      </c>
      <c r="G91" s="210" t="s">
        <v>274</v>
      </c>
      <c r="H91" s="211">
        <v>4</v>
      </c>
      <c r="I91" s="212"/>
      <c r="J91" s="211">
        <f>ROUND(I91*H91,2)</f>
        <v>0</v>
      </c>
      <c r="K91" s="209" t="s">
        <v>140</v>
      </c>
      <c r="L91" s="47"/>
      <c r="M91" s="213" t="s">
        <v>31</v>
      </c>
      <c r="N91" s="214" t="s">
        <v>51</v>
      </c>
      <c r="O91" s="87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7" t="s">
        <v>141</v>
      </c>
      <c r="AT91" s="217" t="s">
        <v>136</v>
      </c>
      <c r="AU91" s="217" t="s">
        <v>20</v>
      </c>
      <c r="AY91" s="19" t="s">
        <v>134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88</v>
      </c>
      <c r="BK91" s="218">
        <f>ROUND(I91*H91,2)</f>
        <v>0</v>
      </c>
      <c r="BL91" s="19" t="s">
        <v>141</v>
      </c>
      <c r="BM91" s="217" t="s">
        <v>1274</v>
      </c>
    </row>
    <row r="92" s="2" customFormat="1">
      <c r="A92" s="41"/>
      <c r="B92" s="42"/>
      <c r="C92" s="43"/>
      <c r="D92" s="219" t="s">
        <v>143</v>
      </c>
      <c r="E92" s="43"/>
      <c r="F92" s="220" t="s">
        <v>1275</v>
      </c>
      <c r="G92" s="43"/>
      <c r="H92" s="43"/>
      <c r="I92" s="221"/>
      <c r="J92" s="43"/>
      <c r="K92" s="43"/>
      <c r="L92" s="47"/>
      <c r="M92" s="222"/>
      <c r="N92" s="22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19" t="s">
        <v>143</v>
      </c>
      <c r="AU92" s="19" t="s">
        <v>20</v>
      </c>
    </row>
    <row r="93" s="13" customFormat="1">
      <c r="A93" s="13"/>
      <c r="B93" s="224"/>
      <c r="C93" s="225"/>
      <c r="D93" s="226" t="s">
        <v>145</v>
      </c>
      <c r="E93" s="227" t="s">
        <v>31</v>
      </c>
      <c r="F93" s="228" t="s">
        <v>1276</v>
      </c>
      <c r="G93" s="225"/>
      <c r="H93" s="229">
        <v>4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145</v>
      </c>
      <c r="AU93" s="235" t="s">
        <v>20</v>
      </c>
      <c r="AV93" s="13" t="s">
        <v>20</v>
      </c>
      <c r="AW93" s="13" t="s">
        <v>39</v>
      </c>
      <c r="AX93" s="13" t="s">
        <v>80</v>
      </c>
      <c r="AY93" s="235" t="s">
        <v>134</v>
      </c>
    </row>
    <row r="94" s="14" customFormat="1">
      <c r="A94" s="14"/>
      <c r="B94" s="236"/>
      <c r="C94" s="237"/>
      <c r="D94" s="226" t="s">
        <v>145</v>
      </c>
      <c r="E94" s="238" t="s">
        <v>31</v>
      </c>
      <c r="F94" s="239" t="s">
        <v>1277</v>
      </c>
      <c r="G94" s="237"/>
      <c r="H94" s="238" t="s">
        <v>31</v>
      </c>
      <c r="I94" s="240"/>
      <c r="J94" s="237"/>
      <c r="K94" s="237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145</v>
      </c>
      <c r="AU94" s="245" t="s">
        <v>20</v>
      </c>
      <c r="AV94" s="14" t="s">
        <v>88</v>
      </c>
      <c r="AW94" s="14" t="s">
        <v>39</v>
      </c>
      <c r="AX94" s="14" t="s">
        <v>80</v>
      </c>
      <c r="AY94" s="245" t="s">
        <v>134</v>
      </c>
    </row>
    <row r="95" s="15" customFormat="1">
      <c r="A95" s="15"/>
      <c r="B95" s="246"/>
      <c r="C95" s="247"/>
      <c r="D95" s="226" t="s">
        <v>145</v>
      </c>
      <c r="E95" s="248" t="s">
        <v>31</v>
      </c>
      <c r="F95" s="249" t="s">
        <v>148</v>
      </c>
      <c r="G95" s="247"/>
      <c r="H95" s="250">
        <v>4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145</v>
      </c>
      <c r="AU95" s="256" t="s">
        <v>20</v>
      </c>
      <c r="AV95" s="15" t="s">
        <v>141</v>
      </c>
      <c r="AW95" s="15" t="s">
        <v>39</v>
      </c>
      <c r="AX95" s="15" t="s">
        <v>88</v>
      </c>
      <c r="AY95" s="256" t="s">
        <v>134</v>
      </c>
    </row>
    <row r="96" s="2" customFormat="1" ht="21.75" customHeight="1">
      <c r="A96" s="41"/>
      <c r="B96" s="42"/>
      <c r="C96" s="207" t="s">
        <v>20</v>
      </c>
      <c r="D96" s="207" t="s">
        <v>136</v>
      </c>
      <c r="E96" s="208" t="s">
        <v>1278</v>
      </c>
      <c r="F96" s="209" t="s">
        <v>1279</v>
      </c>
      <c r="G96" s="210" t="s">
        <v>139</v>
      </c>
      <c r="H96" s="211">
        <v>16</v>
      </c>
      <c r="I96" s="212"/>
      <c r="J96" s="211">
        <f>ROUND(I96*H96,2)</f>
        <v>0</v>
      </c>
      <c r="K96" s="209" t="s">
        <v>140</v>
      </c>
      <c r="L96" s="47"/>
      <c r="M96" s="213" t="s">
        <v>31</v>
      </c>
      <c r="N96" s="214" t="s">
        <v>51</v>
      </c>
      <c r="O96" s="87"/>
      <c r="P96" s="215">
        <f>O96*H96</f>
        <v>0</v>
      </c>
      <c r="Q96" s="215">
        <v>0.0012999999999999999</v>
      </c>
      <c r="R96" s="215">
        <f>Q96*H96</f>
        <v>0.020799999999999999</v>
      </c>
      <c r="S96" s="215">
        <v>0</v>
      </c>
      <c r="T96" s="21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7" t="s">
        <v>141</v>
      </c>
      <c r="AT96" s="217" t="s">
        <v>136</v>
      </c>
      <c r="AU96" s="217" t="s">
        <v>20</v>
      </c>
      <c r="AY96" s="19" t="s">
        <v>134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88</v>
      </c>
      <c r="BK96" s="218">
        <f>ROUND(I96*H96,2)</f>
        <v>0</v>
      </c>
      <c r="BL96" s="19" t="s">
        <v>141</v>
      </c>
      <c r="BM96" s="217" t="s">
        <v>1280</v>
      </c>
    </row>
    <row r="97" s="2" customFormat="1">
      <c r="A97" s="41"/>
      <c r="B97" s="42"/>
      <c r="C97" s="43"/>
      <c r="D97" s="219" t="s">
        <v>143</v>
      </c>
      <c r="E97" s="43"/>
      <c r="F97" s="220" t="s">
        <v>1281</v>
      </c>
      <c r="G97" s="43"/>
      <c r="H97" s="43"/>
      <c r="I97" s="221"/>
      <c r="J97" s="43"/>
      <c r="K97" s="43"/>
      <c r="L97" s="47"/>
      <c r="M97" s="222"/>
      <c r="N97" s="22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19" t="s">
        <v>143</v>
      </c>
      <c r="AU97" s="19" t="s">
        <v>20</v>
      </c>
    </row>
    <row r="98" s="13" customFormat="1">
      <c r="A98" s="13"/>
      <c r="B98" s="224"/>
      <c r="C98" s="225"/>
      <c r="D98" s="226" t="s">
        <v>145</v>
      </c>
      <c r="E98" s="227" t="s">
        <v>31</v>
      </c>
      <c r="F98" s="228" t="s">
        <v>1282</v>
      </c>
      <c r="G98" s="225"/>
      <c r="H98" s="229">
        <v>16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145</v>
      </c>
      <c r="AU98" s="235" t="s">
        <v>20</v>
      </c>
      <c r="AV98" s="13" t="s">
        <v>20</v>
      </c>
      <c r="AW98" s="13" t="s">
        <v>39</v>
      </c>
      <c r="AX98" s="13" t="s">
        <v>80</v>
      </c>
      <c r="AY98" s="235" t="s">
        <v>134</v>
      </c>
    </row>
    <row r="99" s="15" customFormat="1">
      <c r="A99" s="15"/>
      <c r="B99" s="246"/>
      <c r="C99" s="247"/>
      <c r="D99" s="226" t="s">
        <v>145</v>
      </c>
      <c r="E99" s="248" t="s">
        <v>31</v>
      </c>
      <c r="F99" s="249" t="s">
        <v>148</v>
      </c>
      <c r="G99" s="247"/>
      <c r="H99" s="250">
        <v>16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145</v>
      </c>
      <c r="AU99" s="256" t="s">
        <v>20</v>
      </c>
      <c r="AV99" s="15" t="s">
        <v>141</v>
      </c>
      <c r="AW99" s="15" t="s">
        <v>39</v>
      </c>
      <c r="AX99" s="15" t="s">
        <v>88</v>
      </c>
      <c r="AY99" s="256" t="s">
        <v>134</v>
      </c>
    </row>
    <row r="100" s="2" customFormat="1" ht="24.15" customHeight="1">
      <c r="A100" s="41"/>
      <c r="B100" s="42"/>
      <c r="C100" s="207" t="s">
        <v>185</v>
      </c>
      <c r="D100" s="207" t="s">
        <v>136</v>
      </c>
      <c r="E100" s="208" t="s">
        <v>1283</v>
      </c>
      <c r="F100" s="209" t="s">
        <v>1284</v>
      </c>
      <c r="G100" s="210" t="s">
        <v>139</v>
      </c>
      <c r="H100" s="211">
        <v>16</v>
      </c>
      <c r="I100" s="212"/>
      <c r="J100" s="211">
        <f>ROUND(I100*H100,2)</f>
        <v>0</v>
      </c>
      <c r="K100" s="209" t="s">
        <v>140</v>
      </c>
      <c r="L100" s="47"/>
      <c r="M100" s="213" t="s">
        <v>31</v>
      </c>
      <c r="N100" s="214" t="s">
        <v>51</v>
      </c>
      <c r="O100" s="87"/>
      <c r="P100" s="215">
        <f>O100*H100</f>
        <v>0</v>
      </c>
      <c r="Q100" s="215">
        <v>4.0000000000000003E-05</v>
      </c>
      <c r="R100" s="215">
        <f>Q100*H100</f>
        <v>0.00064000000000000005</v>
      </c>
      <c r="S100" s="215">
        <v>0</v>
      </c>
      <c r="T100" s="21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7" t="s">
        <v>141</v>
      </c>
      <c r="AT100" s="217" t="s">
        <v>136</v>
      </c>
      <c r="AU100" s="217" t="s">
        <v>20</v>
      </c>
      <c r="AY100" s="19" t="s">
        <v>134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88</v>
      </c>
      <c r="BK100" s="218">
        <f>ROUND(I100*H100,2)</f>
        <v>0</v>
      </c>
      <c r="BL100" s="19" t="s">
        <v>141</v>
      </c>
      <c r="BM100" s="217" t="s">
        <v>1285</v>
      </c>
    </row>
    <row r="101" s="2" customFormat="1">
      <c r="A101" s="41"/>
      <c r="B101" s="42"/>
      <c r="C101" s="43"/>
      <c r="D101" s="219" t="s">
        <v>143</v>
      </c>
      <c r="E101" s="43"/>
      <c r="F101" s="220" t="s">
        <v>1286</v>
      </c>
      <c r="G101" s="43"/>
      <c r="H101" s="43"/>
      <c r="I101" s="221"/>
      <c r="J101" s="43"/>
      <c r="K101" s="43"/>
      <c r="L101" s="47"/>
      <c r="M101" s="222"/>
      <c r="N101" s="22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143</v>
      </c>
      <c r="AU101" s="19" t="s">
        <v>20</v>
      </c>
    </row>
    <row r="102" s="12" customFormat="1" ht="22.8" customHeight="1">
      <c r="A102" s="12"/>
      <c r="B102" s="191"/>
      <c r="C102" s="192"/>
      <c r="D102" s="193" t="s">
        <v>79</v>
      </c>
      <c r="E102" s="205" t="s">
        <v>185</v>
      </c>
      <c r="F102" s="205" t="s">
        <v>512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SUM(P103:P124)</f>
        <v>0</v>
      </c>
      <c r="Q102" s="199"/>
      <c r="R102" s="200">
        <f>SUM(R103:R124)</f>
        <v>5.8088589000000006</v>
      </c>
      <c r="S102" s="199"/>
      <c r="T102" s="201">
        <f>SUM(T103:T124)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88</v>
      </c>
      <c r="AT102" s="203" t="s">
        <v>79</v>
      </c>
      <c r="AU102" s="203" t="s">
        <v>88</v>
      </c>
      <c r="AY102" s="202" t="s">
        <v>134</v>
      </c>
      <c r="BK102" s="204">
        <f>SUM(BK103:BK124)</f>
        <v>0</v>
      </c>
    </row>
    <row r="103" s="2" customFormat="1" ht="16.5" customHeight="1">
      <c r="A103" s="41"/>
      <c r="B103" s="42"/>
      <c r="C103" s="207" t="s">
        <v>141</v>
      </c>
      <c r="D103" s="207" t="s">
        <v>136</v>
      </c>
      <c r="E103" s="208" t="s">
        <v>1287</v>
      </c>
      <c r="F103" s="209" t="s">
        <v>1288</v>
      </c>
      <c r="G103" s="210" t="s">
        <v>157</v>
      </c>
      <c r="H103" s="211">
        <v>16</v>
      </c>
      <c r="I103" s="212"/>
      <c r="J103" s="211">
        <f>ROUND(I103*H103,2)</f>
        <v>0</v>
      </c>
      <c r="K103" s="209" t="s">
        <v>31</v>
      </c>
      <c r="L103" s="47"/>
      <c r="M103" s="213" t="s">
        <v>31</v>
      </c>
      <c r="N103" s="214" t="s">
        <v>51</v>
      </c>
      <c r="O103" s="87"/>
      <c r="P103" s="215">
        <f>O103*H103</f>
        <v>0</v>
      </c>
      <c r="Q103" s="215">
        <v>0.01206</v>
      </c>
      <c r="R103" s="215">
        <f>Q103*H103</f>
        <v>0.19295999999999999</v>
      </c>
      <c r="S103" s="215">
        <v>0</v>
      </c>
      <c r="T103" s="21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7" t="s">
        <v>141</v>
      </c>
      <c r="AT103" s="217" t="s">
        <v>136</v>
      </c>
      <c r="AU103" s="217" t="s">
        <v>20</v>
      </c>
      <c r="AY103" s="19" t="s">
        <v>134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88</v>
      </c>
      <c r="BK103" s="218">
        <f>ROUND(I103*H103,2)</f>
        <v>0</v>
      </c>
      <c r="BL103" s="19" t="s">
        <v>141</v>
      </c>
      <c r="BM103" s="217" t="s">
        <v>1289</v>
      </c>
    </row>
    <row r="104" s="2" customFormat="1" ht="24.15" customHeight="1">
      <c r="A104" s="41"/>
      <c r="B104" s="42"/>
      <c r="C104" s="257" t="s">
        <v>197</v>
      </c>
      <c r="D104" s="257" t="s">
        <v>380</v>
      </c>
      <c r="E104" s="258" t="s">
        <v>1290</v>
      </c>
      <c r="F104" s="259" t="s">
        <v>1291</v>
      </c>
      <c r="G104" s="260" t="s">
        <v>274</v>
      </c>
      <c r="H104" s="261">
        <v>13.800000000000001</v>
      </c>
      <c r="I104" s="262"/>
      <c r="J104" s="261">
        <f>ROUND(I104*H104,2)</f>
        <v>0</v>
      </c>
      <c r="K104" s="259" t="s">
        <v>31</v>
      </c>
      <c r="L104" s="263"/>
      <c r="M104" s="264" t="s">
        <v>31</v>
      </c>
      <c r="N104" s="265" t="s">
        <v>51</v>
      </c>
      <c r="O104" s="87"/>
      <c r="P104" s="215">
        <f>O104*H104</f>
        <v>0</v>
      </c>
      <c r="Q104" s="215">
        <v>0.34000000000000002</v>
      </c>
      <c r="R104" s="215">
        <f>Q104*H104</f>
        <v>4.6920000000000002</v>
      </c>
      <c r="S104" s="215">
        <v>0</v>
      </c>
      <c r="T104" s="21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7" t="s">
        <v>217</v>
      </c>
      <c r="AT104" s="217" t="s">
        <v>380</v>
      </c>
      <c r="AU104" s="217" t="s">
        <v>20</v>
      </c>
      <c r="AY104" s="19" t="s">
        <v>134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88</v>
      </c>
      <c r="BK104" s="218">
        <f>ROUND(I104*H104,2)</f>
        <v>0</v>
      </c>
      <c r="BL104" s="19" t="s">
        <v>141</v>
      </c>
      <c r="BM104" s="217" t="s">
        <v>1292</v>
      </c>
    </row>
    <row r="105" s="13" customFormat="1">
      <c r="A105" s="13"/>
      <c r="B105" s="224"/>
      <c r="C105" s="225"/>
      <c r="D105" s="226" t="s">
        <v>145</v>
      </c>
      <c r="E105" s="227" t="s">
        <v>31</v>
      </c>
      <c r="F105" s="228" t="s">
        <v>1293</v>
      </c>
      <c r="G105" s="225"/>
      <c r="H105" s="229">
        <v>13.800000000000001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145</v>
      </c>
      <c r="AU105" s="235" t="s">
        <v>20</v>
      </c>
      <c r="AV105" s="13" t="s">
        <v>20</v>
      </c>
      <c r="AW105" s="13" t="s">
        <v>39</v>
      </c>
      <c r="AX105" s="13" t="s">
        <v>80</v>
      </c>
      <c r="AY105" s="235" t="s">
        <v>134</v>
      </c>
    </row>
    <row r="106" s="15" customFormat="1">
      <c r="A106" s="15"/>
      <c r="B106" s="246"/>
      <c r="C106" s="247"/>
      <c r="D106" s="226" t="s">
        <v>145</v>
      </c>
      <c r="E106" s="248" t="s">
        <v>31</v>
      </c>
      <c r="F106" s="249" t="s">
        <v>148</v>
      </c>
      <c r="G106" s="247"/>
      <c r="H106" s="250">
        <v>13.800000000000001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145</v>
      </c>
      <c r="AU106" s="256" t="s">
        <v>20</v>
      </c>
      <c r="AV106" s="15" t="s">
        <v>141</v>
      </c>
      <c r="AW106" s="15" t="s">
        <v>39</v>
      </c>
      <c r="AX106" s="15" t="s">
        <v>88</v>
      </c>
      <c r="AY106" s="256" t="s">
        <v>134</v>
      </c>
    </row>
    <row r="107" s="2" customFormat="1" ht="24.15" customHeight="1">
      <c r="A107" s="41"/>
      <c r="B107" s="42"/>
      <c r="C107" s="207" t="s">
        <v>204</v>
      </c>
      <c r="D107" s="207" t="s">
        <v>136</v>
      </c>
      <c r="E107" s="208" t="s">
        <v>1294</v>
      </c>
      <c r="F107" s="209" t="s">
        <v>1295</v>
      </c>
      <c r="G107" s="210" t="s">
        <v>238</v>
      </c>
      <c r="H107" s="211">
        <v>22.399999999999999</v>
      </c>
      <c r="I107" s="212"/>
      <c r="J107" s="211">
        <f>ROUND(I107*H107,2)</f>
        <v>0</v>
      </c>
      <c r="K107" s="209" t="s">
        <v>31</v>
      </c>
      <c r="L107" s="47"/>
      <c r="M107" s="213" t="s">
        <v>31</v>
      </c>
      <c r="N107" s="214" t="s">
        <v>51</v>
      </c>
      <c r="O107" s="87"/>
      <c r="P107" s="215">
        <f>O107*H107</f>
        <v>0</v>
      </c>
      <c r="Q107" s="215">
        <v>0.00018000000000000001</v>
      </c>
      <c r="R107" s="215">
        <f>Q107*H107</f>
        <v>0.004032</v>
      </c>
      <c r="S107" s="215">
        <v>0</v>
      </c>
      <c r="T107" s="21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7" t="s">
        <v>141</v>
      </c>
      <c r="AT107" s="217" t="s">
        <v>136</v>
      </c>
      <c r="AU107" s="217" t="s">
        <v>20</v>
      </c>
      <c r="AY107" s="19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88</v>
      </c>
      <c r="BK107" s="218">
        <f>ROUND(I107*H107,2)</f>
        <v>0</v>
      </c>
      <c r="BL107" s="19" t="s">
        <v>141</v>
      </c>
      <c r="BM107" s="217" t="s">
        <v>1296</v>
      </c>
    </row>
    <row r="108" s="13" customFormat="1">
      <c r="A108" s="13"/>
      <c r="B108" s="224"/>
      <c r="C108" s="225"/>
      <c r="D108" s="226" t="s">
        <v>145</v>
      </c>
      <c r="E108" s="227" t="s">
        <v>31</v>
      </c>
      <c r="F108" s="228" t="s">
        <v>1297</v>
      </c>
      <c r="G108" s="225"/>
      <c r="H108" s="229">
        <v>22.399999999999999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145</v>
      </c>
      <c r="AU108" s="235" t="s">
        <v>20</v>
      </c>
      <c r="AV108" s="13" t="s">
        <v>20</v>
      </c>
      <c r="AW108" s="13" t="s">
        <v>39</v>
      </c>
      <c r="AX108" s="13" t="s">
        <v>80</v>
      </c>
      <c r="AY108" s="235" t="s">
        <v>134</v>
      </c>
    </row>
    <row r="109" s="15" customFormat="1">
      <c r="A109" s="15"/>
      <c r="B109" s="246"/>
      <c r="C109" s="247"/>
      <c r="D109" s="226" t="s">
        <v>145</v>
      </c>
      <c r="E109" s="248" t="s">
        <v>31</v>
      </c>
      <c r="F109" s="249" t="s">
        <v>148</v>
      </c>
      <c r="G109" s="247"/>
      <c r="H109" s="250">
        <v>22.399999999999999</v>
      </c>
      <c r="I109" s="251"/>
      <c r="J109" s="247"/>
      <c r="K109" s="247"/>
      <c r="L109" s="252"/>
      <c r="M109" s="253"/>
      <c r="N109" s="254"/>
      <c r="O109" s="254"/>
      <c r="P109" s="254"/>
      <c r="Q109" s="254"/>
      <c r="R109" s="254"/>
      <c r="S109" s="254"/>
      <c r="T109" s="25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6" t="s">
        <v>145</v>
      </c>
      <c r="AU109" s="256" t="s">
        <v>20</v>
      </c>
      <c r="AV109" s="15" t="s">
        <v>141</v>
      </c>
      <c r="AW109" s="15" t="s">
        <v>39</v>
      </c>
      <c r="AX109" s="15" t="s">
        <v>88</v>
      </c>
      <c r="AY109" s="256" t="s">
        <v>134</v>
      </c>
    </row>
    <row r="110" s="2" customFormat="1" ht="24.15" customHeight="1">
      <c r="A110" s="41"/>
      <c r="B110" s="42"/>
      <c r="C110" s="207" t="s">
        <v>210</v>
      </c>
      <c r="D110" s="207" t="s">
        <v>136</v>
      </c>
      <c r="E110" s="208" t="s">
        <v>1298</v>
      </c>
      <c r="F110" s="209" t="s">
        <v>1299</v>
      </c>
      <c r="G110" s="210" t="s">
        <v>1300</v>
      </c>
      <c r="H110" s="211">
        <v>1</v>
      </c>
      <c r="I110" s="212"/>
      <c r="J110" s="211">
        <f>ROUND(I110*H110,2)</f>
        <v>0</v>
      </c>
      <c r="K110" s="209" t="s">
        <v>31</v>
      </c>
      <c r="L110" s="47"/>
      <c r="M110" s="213" t="s">
        <v>31</v>
      </c>
      <c r="N110" s="214" t="s">
        <v>51</v>
      </c>
      <c r="O110" s="87"/>
      <c r="P110" s="215">
        <f>O110*H110</f>
        <v>0</v>
      </c>
      <c r="Q110" s="215">
        <v>0.00044000000000000002</v>
      </c>
      <c r="R110" s="215">
        <f>Q110*H110</f>
        <v>0.00044000000000000002</v>
      </c>
      <c r="S110" s="215">
        <v>0</v>
      </c>
      <c r="T110" s="21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7" t="s">
        <v>141</v>
      </c>
      <c r="AT110" s="217" t="s">
        <v>136</v>
      </c>
      <c r="AU110" s="217" t="s">
        <v>20</v>
      </c>
      <c r="AY110" s="19" t="s">
        <v>134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88</v>
      </c>
      <c r="BK110" s="218">
        <f>ROUND(I110*H110,2)</f>
        <v>0</v>
      </c>
      <c r="BL110" s="19" t="s">
        <v>141</v>
      </c>
      <c r="BM110" s="217" t="s">
        <v>1301</v>
      </c>
    </row>
    <row r="111" s="13" customFormat="1">
      <c r="A111" s="13"/>
      <c r="B111" s="224"/>
      <c r="C111" s="225"/>
      <c r="D111" s="226" t="s">
        <v>145</v>
      </c>
      <c r="E111" s="227" t="s">
        <v>31</v>
      </c>
      <c r="F111" s="228" t="s">
        <v>88</v>
      </c>
      <c r="G111" s="225"/>
      <c r="H111" s="229">
        <v>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145</v>
      </c>
      <c r="AU111" s="235" t="s">
        <v>20</v>
      </c>
      <c r="AV111" s="13" t="s">
        <v>20</v>
      </c>
      <c r="AW111" s="13" t="s">
        <v>39</v>
      </c>
      <c r="AX111" s="13" t="s">
        <v>80</v>
      </c>
      <c r="AY111" s="235" t="s">
        <v>134</v>
      </c>
    </row>
    <row r="112" s="14" customFormat="1">
      <c r="A112" s="14"/>
      <c r="B112" s="236"/>
      <c r="C112" s="237"/>
      <c r="D112" s="226" t="s">
        <v>145</v>
      </c>
      <c r="E112" s="238" t="s">
        <v>31</v>
      </c>
      <c r="F112" s="239" t="s">
        <v>1302</v>
      </c>
      <c r="G112" s="237"/>
      <c r="H112" s="238" t="s">
        <v>31</v>
      </c>
      <c r="I112" s="240"/>
      <c r="J112" s="237"/>
      <c r="K112" s="237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145</v>
      </c>
      <c r="AU112" s="245" t="s">
        <v>20</v>
      </c>
      <c r="AV112" s="14" t="s">
        <v>88</v>
      </c>
      <c r="AW112" s="14" t="s">
        <v>39</v>
      </c>
      <c r="AX112" s="14" t="s">
        <v>80</v>
      </c>
      <c r="AY112" s="245" t="s">
        <v>134</v>
      </c>
    </row>
    <row r="113" s="15" customFormat="1">
      <c r="A113" s="15"/>
      <c r="B113" s="246"/>
      <c r="C113" s="247"/>
      <c r="D113" s="226" t="s">
        <v>145</v>
      </c>
      <c r="E113" s="248" t="s">
        <v>31</v>
      </c>
      <c r="F113" s="249" t="s">
        <v>148</v>
      </c>
      <c r="G113" s="247"/>
      <c r="H113" s="250">
        <v>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145</v>
      </c>
      <c r="AU113" s="256" t="s">
        <v>20</v>
      </c>
      <c r="AV113" s="15" t="s">
        <v>141</v>
      </c>
      <c r="AW113" s="15" t="s">
        <v>39</v>
      </c>
      <c r="AX113" s="15" t="s">
        <v>88</v>
      </c>
      <c r="AY113" s="256" t="s">
        <v>134</v>
      </c>
    </row>
    <row r="114" s="2" customFormat="1" ht="16.5" customHeight="1">
      <c r="A114" s="41"/>
      <c r="B114" s="42"/>
      <c r="C114" s="207" t="s">
        <v>217</v>
      </c>
      <c r="D114" s="207" t="s">
        <v>136</v>
      </c>
      <c r="E114" s="208" t="s">
        <v>1303</v>
      </c>
      <c r="F114" s="209" t="s">
        <v>1304</v>
      </c>
      <c r="G114" s="210" t="s">
        <v>139</v>
      </c>
      <c r="H114" s="211">
        <v>4.0599999999999996</v>
      </c>
      <c r="I114" s="212"/>
      <c r="J114" s="211">
        <f>ROUND(I114*H114,2)</f>
        <v>0</v>
      </c>
      <c r="K114" s="209" t="s">
        <v>31</v>
      </c>
      <c r="L114" s="47"/>
      <c r="M114" s="213" t="s">
        <v>31</v>
      </c>
      <c r="N114" s="214" t="s">
        <v>51</v>
      </c>
      <c r="O114" s="87"/>
      <c r="P114" s="215">
        <f>O114*H114</f>
        <v>0</v>
      </c>
      <c r="Q114" s="215">
        <v>0.041259999999999998</v>
      </c>
      <c r="R114" s="215">
        <f>Q114*H114</f>
        <v>0.16751559999999999</v>
      </c>
      <c r="S114" s="215">
        <v>0</v>
      </c>
      <c r="T114" s="21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7" t="s">
        <v>141</v>
      </c>
      <c r="AT114" s="217" t="s">
        <v>136</v>
      </c>
      <c r="AU114" s="217" t="s">
        <v>20</v>
      </c>
      <c r="AY114" s="19" t="s">
        <v>134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88</v>
      </c>
      <c r="BK114" s="218">
        <f>ROUND(I114*H114,2)</f>
        <v>0</v>
      </c>
      <c r="BL114" s="19" t="s">
        <v>141</v>
      </c>
      <c r="BM114" s="217" t="s">
        <v>1305</v>
      </c>
    </row>
    <row r="115" s="13" customFormat="1">
      <c r="A115" s="13"/>
      <c r="B115" s="224"/>
      <c r="C115" s="225"/>
      <c r="D115" s="226" t="s">
        <v>145</v>
      </c>
      <c r="E115" s="227" t="s">
        <v>31</v>
      </c>
      <c r="F115" s="228" t="s">
        <v>1306</v>
      </c>
      <c r="G115" s="225"/>
      <c r="H115" s="229">
        <v>4.0599999999999996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145</v>
      </c>
      <c r="AU115" s="235" t="s">
        <v>20</v>
      </c>
      <c r="AV115" s="13" t="s">
        <v>20</v>
      </c>
      <c r="AW115" s="13" t="s">
        <v>39</v>
      </c>
      <c r="AX115" s="13" t="s">
        <v>80</v>
      </c>
      <c r="AY115" s="235" t="s">
        <v>134</v>
      </c>
    </row>
    <row r="116" s="15" customFormat="1">
      <c r="A116" s="15"/>
      <c r="B116" s="246"/>
      <c r="C116" s="247"/>
      <c r="D116" s="226" t="s">
        <v>145</v>
      </c>
      <c r="E116" s="248" t="s">
        <v>31</v>
      </c>
      <c r="F116" s="249" t="s">
        <v>148</v>
      </c>
      <c r="G116" s="247"/>
      <c r="H116" s="250">
        <v>4.0599999999999996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145</v>
      </c>
      <c r="AU116" s="256" t="s">
        <v>20</v>
      </c>
      <c r="AV116" s="15" t="s">
        <v>141</v>
      </c>
      <c r="AW116" s="15" t="s">
        <v>39</v>
      </c>
      <c r="AX116" s="15" t="s">
        <v>88</v>
      </c>
      <c r="AY116" s="256" t="s">
        <v>134</v>
      </c>
    </row>
    <row r="117" s="2" customFormat="1" ht="24.15" customHeight="1">
      <c r="A117" s="41"/>
      <c r="B117" s="42"/>
      <c r="C117" s="207" t="s">
        <v>223</v>
      </c>
      <c r="D117" s="207" t="s">
        <v>136</v>
      </c>
      <c r="E117" s="208" t="s">
        <v>1307</v>
      </c>
      <c r="F117" s="209" t="s">
        <v>1308</v>
      </c>
      <c r="G117" s="210" t="s">
        <v>357</v>
      </c>
      <c r="H117" s="211">
        <v>0.68999999999999995</v>
      </c>
      <c r="I117" s="212"/>
      <c r="J117" s="211">
        <f>ROUND(I117*H117,2)</f>
        <v>0</v>
      </c>
      <c r="K117" s="209" t="s">
        <v>31</v>
      </c>
      <c r="L117" s="47"/>
      <c r="M117" s="213" t="s">
        <v>31</v>
      </c>
      <c r="N117" s="214" t="s">
        <v>51</v>
      </c>
      <c r="O117" s="87"/>
      <c r="P117" s="215">
        <f>O117*H117</f>
        <v>0</v>
      </c>
      <c r="Q117" s="215">
        <v>1.04877</v>
      </c>
      <c r="R117" s="215">
        <f>Q117*H117</f>
        <v>0.72365129999999989</v>
      </c>
      <c r="S117" s="215">
        <v>0</v>
      </c>
      <c r="T117" s="21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7" t="s">
        <v>141</v>
      </c>
      <c r="AT117" s="217" t="s">
        <v>136</v>
      </c>
      <c r="AU117" s="217" t="s">
        <v>20</v>
      </c>
      <c r="AY117" s="19" t="s">
        <v>134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88</v>
      </c>
      <c r="BK117" s="218">
        <f>ROUND(I117*H117,2)</f>
        <v>0</v>
      </c>
      <c r="BL117" s="19" t="s">
        <v>141</v>
      </c>
      <c r="BM117" s="217" t="s">
        <v>1309</v>
      </c>
    </row>
    <row r="118" s="13" customFormat="1">
      <c r="A118" s="13"/>
      <c r="B118" s="224"/>
      <c r="C118" s="225"/>
      <c r="D118" s="226" t="s">
        <v>145</v>
      </c>
      <c r="E118" s="227" t="s">
        <v>31</v>
      </c>
      <c r="F118" s="228" t="s">
        <v>1310</v>
      </c>
      <c r="G118" s="225"/>
      <c r="H118" s="229">
        <v>0.68999999999999995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145</v>
      </c>
      <c r="AU118" s="235" t="s">
        <v>20</v>
      </c>
      <c r="AV118" s="13" t="s">
        <v>20</v>
      </c>
      <c r="AW118" s="13" t="s">
        <v>39</v>
      </c>
      <c r="AX118" s="13" t="s">
        <v>80</v>
      </c>
      <c r="AY118" s="235" t="s">
        <v>134</v>
      </c>
    </row>
    <row r="119" s="14" customFormat="1">
      <c r="A119" s="14"/>
      <c r="B119" s="236"/>
      <c r="C119" s="237"/>
      <c r="D119" s="226" t="s">
        <v>145</v>
      </c>
      <c r="E119" s="238" t="s">
        <v>31</v>
      </c>
      <c r="F119" s="239" t="s">
        <v>1311</v>
      </c>
      <c r="G119" s="237"/>
      <c r="H119" s="238" t="s">
        <v>31</v>
      </c>
      <c r="I119" s="240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145</v>
      </c>
      <c r="AU119" s="245" t="s">
        <v>20</v>
      </c>
      <c r="AV119" s="14" t="s">
        <v>88</v>
      </c>
      <c r="AW119" s="14" t="s">
        <v>39</v>
      </c>
      <c r="AX119" s="14" t="s">
        <v>80</v>
      </c>
      <c r="AY119" s="245" t="s">
        <v>134</v>
      </c>
    </row>
    <row r="120" s="15" customFormat="1">
      <c r="A120" s="15"/>
      <c r="B120" s="246"/>
      <c r="C120" s="247"/>
      <c r="D120" s="226" t="s">
        <v>145</v>
      </c>
      <c r="E120" s="248" t="s">
        <v>31</v>
      </c>
      <c r="F120" s="249" t="s">
        <v>148</v>
      </c>
      <c r="G120" s="247"/>
      <c r="H120" s="250">
        <v>0.68999999999999995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145</v>
      </c>
      <c r="AU120" s="256" t="s">
        <v>20</v>
      </c>
      <c r="AV120" s="15" t="s">
        <v>141</v>
      </c>
      <c r="AW120" s="15" t="s">
        <v>39</v>
      </c>
      <c r="AX120" s="15" t="s">
        <v>88</v>
      </c>
      <c r="AY120" s="256" t="s">
        <v>134</v>
      </c>
    </row>
    <row r="121" s="2" customFormat="1" ht="24.15" customHeight="1">
      <c r="A121" s="41"/>
      <c r="B121" s="42"/>
      <c r="C121" s="207" t="s">
        <v>228</v>
      </c>
      <c r="D121" s="207" t="s">
        <v>136</v>
      </c>
      <c r="E121" s="208" t="s">
        <v>1312</v>
      </c>
      <c r="F121" s="209" t="s">
        <v>1313</v>
      </c>
      <c r="G121" s="210" t="s">
        <v>1300</v>
      </c>
      <c r="H121" s="211">
        <v>1</v>
      </c>
      <c r="I121" s="212"/>
      <c r="J121" s="211">
        <f>ROUND(I121*H121,2)</f>
        <v>0</v>
      </c>
      <c r="K121" s="209" t="s">
        <v>31</v>
      </c>
      <c r="L121" s="47"/>
      <c r="M121" s="213" t="s">
        <v>31</v>
      </c>
      <c r="N121" s="214" t="s">
        <v>51</v>
      </c>
      <c r="O121" s="87"/>
      <c r="P121" s="215">
        <f>O121*H121</f>
        <v>0</v>
      </c>
      <c r="Q121" s="215">
        <v>0.02826</v>
      </c>
      <c r="R121" s="215">
        <f>Q121*H121</f>
        <v>0.02826</v>
      </c>
      <c r="S121" s="215">
        <v>0</v>
      </c>
      <c r="T121" s="21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7" t="s">
        <v>141</v>
      </c>
      <c r="AT121" s="217" t="s">
        <v>136</v>
      </c>
      <c r="AU121" s="217" t="s">
        <v>20</v>
      </c>
      <c r="AY121" s="19" t="s">
        <v>134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88</v>
      </c>
      <c r="BK121" s="218">
        <f>ROUND(I121*H121,2)</f>
        <v>0</v>
      </c>
      <c r="BL121" s="19" t="s">
        <v>141</v>
      </c>
      <c r="BM121" s="217" t="s">
        <v>1314</v>
      </c>
    </row>
    <row r="122" s="13" customFormat="1">
      <c r="A122" s="13"/>
      <c r="B122" s="224"/>
      <c r="C122" s="225"/>
      <c r="D122" s="226" t="s">
        <v>145</v>
      </c>
      <c r="E122" s="227" t="s">
        <v>31</v>
      </c>
      <c r="F122" s="228" t="s">
        <v>88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145</v>
      </c>
      <c r="AU122" s="235" t="s">
        <v>20</v>
      </c>
      <c r="AV122" s="13" t="s">
        <v>20</v>
      </c>
      <c r="AW122" s="13" t="s">
        <v>39</v>
      </c>
      <c r="AX122" s="13" t="s">
        <v>80</v>
      </c>
      <c r="AY122" s="235" t="s">
        <v>134</v>
      </c>
    </row>
    <row r="123" s="14" customFormat="1">
      <c r="A123" s="14"/>
      <c r="B123" s="236"/>
      <c r="C123" s="237"/>
      <c r="D123" s="226" t="s">
        <v>145</v>
      </c>
      <c r="E123" s="238" t="s">
        <v>31</v>
      </c>
      <c r="F123" s="239" t="s">
        <v>1315</v>
      </c>
      <c r="G123" s="237"/>
      <c r="H123" s="238" t="s">
        <v>31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145</v>
      </c>
      <c r="AU123" s="245" t="s">
        <v>20</v>
      </c>
      <c r="AV123" s="14" t="s">
        <v>88</v>
      </c>
      <c r="AW123" s="14" t="s">
        <v>39</v>
      </c>
      <c r="AX123" s="14" t="s">
        <v>80</v>
      </c>
      <c r="AY123" s="245" t="s">
        <v>134</v>
      </c>
    </row>
    <row r="124" s="15" customFormat="1">
      <c r="A124" s="15"/>
      <c r="B124" s="246"/>
      <c r="C124" s="247"/>
      <c r="D124" s="226" t="s">
        <v>145</v>
      </c>
      <c r="E124" s="248" t="s">
        <v>31</v>
      </c>
      <c r="F124" s="249" t="s">
        <v>148</v>
      </c>
      <c r="G124" s="247"/>
      <c r="H124" s="250">
        <v>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145</v>
      </c>
      <c r="AU124" s="256" t="s">
        <v>20</v>
      </c>
      <c r="AV124" s="15" t="s">
        <v>141</v>
      </c>
      <c r="AW124" s="15" t="s">
        <v>39</v>
      </c>
      <c r="AX124" s="15" t="s">
        <v>88</v>
      </c>
      <c r="AY124" s="256" t="s">
        <v>134</v>
      </c>
    </row>
    <row r="125" s="12" customFormat="1" ht="22.8" customHeight="1">
      <c r="A125" s="12"/>
      <c r="B125" s="191"/>
      <c r="C125" s="192"/>
      <c r="D125" s="193" t="s">
        <v>79</v>
      </c>
      <c r="E125" s="205" t="s">
        <v>204</v>
      </c>
      <c r="F125" s="205" t="s">
        <v>772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SUM(P126:P128)</f>
        <v>0</v>
      </c>
      <c r="Q125" s="199"/>
      <c r="R125" s="200">
        <f>SUM(R126:R128)</f>
        <v>0.00092399999999999991</v>
      </c>
      <c r="S125" s="199"/>
      <c r="T125" s="201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88</v>
      </c>
      <c r="AT125" s="203" t="s">
        <v>79</v>
      </c>
      <c r="AU125" s="203" t="s">
        <v>88</v>
      </c>
      <c r="AY125" s="202" t="s">
        <v>134</v>
      </c>
      <c r="BK125" s="204">
        <f>SUM(BK126:BK128)</f>
        <v>0</v>
      </c>
    </row>
    <row r="126" s="2" customFormat="1" ht="16.5" customHeight="1">
      <c r="A126" s="41"/>
      <c r="B126" s="42"/>
      <c r="C126" s="207" t="s">
        <v>235</v>
      </c>
      <c r="D126" s="207" t="s">
        <v>136</v>
      </c>
      <c r="E126" s="208" t="s">
        <v>1316</v>
      </c>
      <c r="F126" s="209" t="s">
        <v>1317</v>
      </c>
      <c r="G126" s="210" t="s">
        <v>139</v>
      </c>
      <c r="H126" s="211">
        <v>1.54</v>
      </c>
      <c r="I126" s="212"/>
      <c r="J126" s="211">
        <f>ROUND(I126*H126,2)</f>
        <v>0</v>
      </c>
      <c r="K126" s="209" t="s">
        <v>31</v>
      </c>
      <c r="L126" s="47"/>
      <c r="M126" s="213" t="s">
        <v>31</v>
      </c>
      <c r="N126" s="214" t="s">
        <v>51</v>
      </c>
      <c r="O126" s="87"/>
      <c r="P126" s="215">
        <f>O126*H126</f>
        <v>0</v>
      </c>
      <c r="Q126" s="215">
        <v>0.00059999999999999995</v>
      </c>
      <c r="R126" s="215">
        <f>Q126*H126</f>
        <v>0.00092399999999999991</v>
      </c>
      <c r="S126" s="215">
        <v>0</v>
      </c>
      <c r="T126" s="21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7" t="s">
        <v>141</v>
      </c>
      <c r="AT126" s="217" t="s">
        <v>136</v>
      </c>
      <c r="AU126" s="217" t="s">
        <v>20</v>
      </c>
      <c r="AY126" s="19" t="s">
        <v>134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88</v>
      </c>
      <c r="BK126" s="218">
        <f>ROUND(I126*H126,2)</f>
        <v>0</v>
      </c>
      <c r="BL126" s="19" t="s">
        <v>141</v>
      </c>
      <c r="BM126" s="217" t="s">
        <v>1318</v>
      </c>
    </row>
    <row r="127" s="13" customFormat="1">
      <c r="A127" s="13"/>
      <c r="B127" s="224"/>
      <c r="C127" s="225"/>
      <c r="D127" s="226" t="s">
        <v>145</v>
      </c>
      <c r="E127" s="227" t="s">
        <v>31</v>
      </c>
      <c r="F127" s="228" t="s">
        <v>1319</v>
      </c>
      <c r="G127" s="225"/>
      <c r="H127" s="229">
        <v>1.54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145</v>
      </c>
      <c r="AU127" s="235" t="s">
        <v>20</v>
      </c>
      <c r="AV127" s="13" t="s">
        <v>20</v>
      </c>
      <c r="AW127" s="13" t="s">
        <v>39</v>
      </c>
      <c r="AX127" s="13" t="s">
        <v>80</v>
      </c>
      <c r="AY127" s="235" t="s">
        <v>134</v>
      </c>
    </row>
    <row r="128" s="15" customFormat="1">
      <c r="A128" s="15"/>
      <c r="B128" s="246"/>
      <c r="C128" s="247"/>
      <c r="D128" s="226" t="s">
        <v>145</v>
      </c>
      <c r="E128" s="248" t="s">
        <v>31</v>
      </c>
      <c r="F128" s="249" t="s">
        <v>148</v>
      </c>
      <c r="G128" s="247"/>
      <c r="H128" s="250">
        <v>1.54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145</v>
      </c>
      <c r="AU128" s="256" t="s">
        <v>20</v>
      </c>
      <c r="AV128" s="15" t="s">
        <v>141</v>
      </c>
      <c r="AW128" s="15" t="s">
        <v>39</v>
      </c>
      <c r="AX128" s="15" t="s">
        <v>88</v>
      </c>
      <c r="AY128" s="256" t="s">
        <v>134</v>
      </c>
    </row>
    <row r="129" s="12" customFormat="1" ht="22.8" customHeight="1">
      <c r="A129" s="12"/>
      <c r="B129" s="191"/>
      <c r="C129" s="192"/>
      <c r="D129" s="193" t="s">
        <v>79</v>
      </c>
      <c r="E129" s="205" t="s">
        <v>223</v>
      </c>
      <c r="F129" s="205" t="s">
        <v>860</v>
      </c>
      <c r="G129" s="192"/>
      <c r="H129" s="192"/>
      <c r="I129" s="195"/>
      <c r="J129" s="206">
        <f>BK129</f>
        <v>0</v>
      </c>
      <c r="K129" s="192"/>
      <c r="L129" s="197"/>
      <c r="M129" s="198"/>
      <c r="N129" s="199"/>
      <c r="O129" s="199"/>
      <c r="P129" s="200">
        <f>SUM(P130:P139)</f>
        <v>0</v>
      </c>
      <c r="Q129" s="199"/>
      <c r="R129" s="200">
        <f>SUM(R130:R139)</f>
        <v>0.026880000000000001</v>
      </c>
      <c r="S129" s="199"/>
      <c r="T129" s="201">
        <f>SUM(T130:T139)</f>
        <v>0.047039999999999992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88</v>
      </c>
      <c r="AT129" s="203" t="s">
        <v>79</v>
      </c>
      <c r="AU129" s="203" t="s">
        <v>88</v>
      </c>
      <c r="AY129" s="202" t="s">
        <v>134</v>
      </c>
      <c r="BK129" s="204">
        <f>SUM(BK130:BK139)</f>
        <v>0</v>
      </c>
    </row>
    <row r="130" s="2" customFormat="1" ht="24.15" customHeight="1">
      <c r="A130" s="41"/>
      <c r="B130" s="42"/>
      <c r="C130" s="207" t="s">
        <v>243</v>
      </c>
      <c r="D130" s="207" t="s">
        <v>136</v>
      </c>
      <c r="E130" s="208" t="s">
        <v>1320</v>
      </c>
      <c r="F130" s="209" t="s">
        <v>1321</v>
      </c>
      <c r="G130" s="210" t="s">
        <v>238</v>
      </c>
      <c r="H130" s="211">
        <v>22.399999999999999</v>
      </c>
      <c r="I130" s="212"/>
      <c r="J130" s="211">
        <f>ROUND(I130*H130,2)</f>
        <v>0</v>
      </c>
      <c r="K130" s="209" t="s">
        <v>31</v>
      </c>
      <c r="L130" s="47"/>
      <c r="M130" s="213" t="s">
        <v>31</v>
      </c>
      <c r="N130" s="214" t="s">
        <v>51</v>
      </c>
      <c r="O130" s="87"/>
      <c r="P130" s="215">
        <f>O130*H130</f>
        <v>0</v>
      </c>
      <c r="Q130" s="215">
        <v>0.00023000000000000001</v>
      </c>
      <c r="R130" s="215">
        <f>Q130*H130</f>
        <v>0.0051519999999999995</v>
      </c>
      <c r="S130" s="215">
        <v>0</v>
      </c>
      <c r="T130" s="21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7" t="s">
        <v>141</v>
      </c>
      <c r="AT130" s="217" t="s">
        <v>136</v>
      </c>
      <c r="AU130" s="217" t="s">
        <v>20</v>
      </c>
      <c r="AY130" s="19" t="s">
        <v>134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88</v>
      </c>
      <c r="BK130" s="218">
        <f>ROUND(I130*H130,2)</f>
        <v>0</v>
      </c>
      <c r="BL130" s="19" t="s">
        <v>141</v>
      </c>
      <c r="BM130" s="217" t="s">
        <v>1322</v>
      </c>
    </row>
    <row r="131" s="13" customFormat="1">
      <c r="A131" s="13"/>
      <c r="B131" s="224"/>
      <c r="C131" s="225"/>
      <c r="D131" s="226" t="s">
        <v>145</v>
      </c>
      <c r="E131" s="227" t="s">
        <v>31</v>
      </c>
      <c r="F131" s="228" t="s">
        <v>1297</v>
      </c>
      <c r="G131" s="225"/>
      <c r="H131" s="229">
        <v>22.399999999999999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145</v>
      </c>
      <c r="AU131" s="235" t="s">
        <v>20</v>
      </c>
      <c r="AV131" s="13" t="s">
        <v>20</v>
      </c>
      <c r="AW131" s="13" t="s">
        <v>39</v>
      </c>
      <c r="AX131" s="13" t="s">
        <v>80</v>
      </c>
      <c r="AY131" s="235" t="s">
        <v>134</v>
      </c>
    </row>
    <row r="132" s="14" customFormat="1">
      <c r="A132" s="14"/>
      <c r="B132" s="236"/>
      <c r="C132" s="237"/>
      <c r="D132" s="226" t="s">
        <v>145</v>
      </c>
      <c r="E132" s="238" t="s">
        <v>31</v>
      </c>
      <c r="F132" s="239" t="s">
        <v>1323</v>
      </c>
      <c r="G132" s="237"/>
      <c r="H132" s="238" t="s">
        <v>31</v>
      </c>
      <c r="I132" s="240"/>
      <c r="J132" s="237"/>
      <c r="K132" s="237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145</v>
      </c>
      <c r="AU132" s="245" t="s">
        <v>20</v>
      </c>
      <c r="AV132" s="14" t="s">
        <v>88</v>
      </c>
      <c r="AW132" s="14" t="s">
        <v>39</v>
      </c>
      <c r="AX132" s="14" t="s">
        <v>80</v>
      </c>
      <c r="AY132" s="245" t="s">
        <v>134</v>
      </c>
    </row>
    <row r="133" s="15" customFormat="1">
      <c r="A133" s="15"/>
      <c r="B133" s="246"/>
      <c r="C133" s="247"/>
      <c r="D133" s="226" t="s">
        <v>145</v>
      </c>
      <c r="E133" s="248" t="s">
        <v>31</v>
      </c>
      <c r="F133" s="249" t="s">
        <v>148</v>
      </c>
      <c r="G133" s="247"/>
      <c r="H133" s="250">
        <v>22.399999999999999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145</v>
      </c>
      <c r="AU133" s="256" t="s">
        <v>20</v>
      </c>
      <c r="AV133" s="15" t="s">
        <v>141</v>
      </c>
      <c r="AW133" s="15" t="s">
        <v>39</v>
      </c>
      <c r="AX133" s="15" t="s">
        <v>88</v>
      </c>
      <c r="AY133" s="256" t="s">
        <v>134</v>
      </c>
    </row>
    <row r="134" s="2" customFormat="1" ht="16.5" customHeight="1">
      <c r="A134" s="41"/>
      <c r="B134" s="42"/>
      <c r="C134" s="257" t="s">
        <v>248</v>
      </c>
      <c r="D134" s="257" t="s">
        <v>380</v>
      </c>
      <c r="E134" s="258" t="s">
        <v>1324</v>
      </c>
      <c r="F134" s="259" t="s">
        <v>1325</v>
      </c>
      <c r="G134" s="260" t="s">
        <v>238</v>
      </c>
      <c r="H134" s="261">
        <v>22.399999999999999</v>
      </c>
      <c r="I134" s="262"/>
      <c r="J134" s="261">
        <f>ROUND(I134*H134,2)</f>
        <v>0</v>
      </c>
      <c r="K134" s="259" t="s">
        <v>31</v>
      </c>
      <c r="L134" s="263"/>
      <c r="M134" s="264" t="s">
        <v>31</v>
      </c>
      <c r="N134" s="265" t="s">
        <v>51</v>
      </c>
      <c r="O134" s="87"/>
      <c r="P134" s="215">
        <f>O134*H134</f>
        <v>0</v>
      </c>
      <c r="Q134" s="215">
        <v>0.00021000000000000001</v>
      </c>
      <c r="R134" s="215">
        <f>Q134*H134</f>
        <v>0.0047039999999999998</v>
      </c>
      <c r="S134" s="215">
        <v>0</v>
      </c>
      <c r="T134" s="21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7" t="s">
        <v>217</v>
      </c>
      <c r="AT134" s="217" t="s">
        <v>380</v>
      </c>
      <c r="AU134" s="217" t="s">
        <v>20</v>
      </c>
      <c r="AY134" s="19" t="s">
        <v>134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88</v>
      </c>
      <c r="BK134" s="218">
        <f>ROUND(I134*H134,2)</f>
        <v>0</v>
      </c>
      <c r="BL134" s="19" t="s">
        <v>141</v>
      </c>
      <c r="BM134" s="217" t="s">
        <v>1326</v>
      </c>
    </row>
    <row r="135" s="2" customFormat="1" ht="37.8" customHeight="1">
      <c r="A135" s="41"/>
      <c r="B135" s="42"/>
      <c r="C135" s="207" t="s">
        <v>254</v>
      </c>
      <c r="D135" s="207" t="s">
        <v>136</v>
      </c>
      <c r="E135" s="208" t="s">
        <v>1327</v>
      </c>
      <c r="F135" s="209" t="s">
        <v>1328</v>
      </c>
      <c r="G135" s="210" t="s">
        <v>238</v>
      </c>
      <c r="H135" s="211">
        <v>22.399999999999999</v>
      </c>
      <c r="I135" s="212"/>
      <c r="J135" s="211">
        <f>ROUND(I135*H135,2)</f>
        <v>0</v>
      </c>
      <c r="K135" s="209" t="s">
        <v>140</v>
      </c>
      <c r="L135" s="47"/>
      <c r="M135" s="213" t="s">
        <v>31</v>
      </c>
      <c r="N135" s="214" t="s">
        <v>51</v>
      </c>
      <c r="O135" s="87"/>
      <c r="P135" s="215">
        <f>O135*H135</f>
        <v>0</v>
      </c>
      <c r="Q135" s="215">
        <v>0.00076000000000000004</v>
      </c>
      <c r="R135" s="215">
        <f>Q135*H135</f>
        <v>0.017024000000000001</v>
      </c>
      <c r="S135" s="215">
        <v>0.0020999999999999999</v>
      </c>
      <c r="T135" s="216">
        <f>S135*H135</f>
        <v>0.047039999999999992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7" t="s">
        <v>141</v>
      </c>
      <c r="AT135" s="217" t="s">
        <v>136</v>
      </c>
      <c r="AU135" s="217" t="s">
        <v>20</v>
      </c>
      <c r="AY135" s="19" t="s">
        <v>134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88</v>
      </c>
      <c r="BK135" s="218">
        <f>ROUND(I135*H135,2)</f>
        <v>0</v>
      </c>
      <c r="BL135" s="19" t="s">
        <v>141</v>
      </c>
      <c r="BM135" s="217" t="s">
        <v>1329</v>
      </c>
    </row>
    <row r="136" s="2" customFormat="1">
      <c r="A136" s="41"/>
      <c r="B136" s="42"/>
      <c r="C136" s="43"/>
      <c r="D136" s="219" t="s">
        <v>143</v>
      </c>
      <c r="E136" s="43"/>
      <c r="F136" s="220" t="s">
        <v>1330</v>
      </c>
      <c r="G136" s="43"/>
      <c r="H136" s="43"/>
      <c r="I136" s="221"/>
      <c r="J136" s="43"/>
      <c r="K136" s="43"/>
      <c r="L136" s="47"/>
      <c r="M136" s="222"/>
      <c r="N136" s="22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143</v>
      </c>
      <c r="AU136" s="19" t="s">
        <v>20</v>
      </c>
    </row>
    <row r="137" s="13" customFormat="1">
      <c r="A137" s="13"/>
      <c r="B137" s="224"/>
      <c r="C137" s="225"/>
      <c r="D137" s="226" t="s">
        <v>145</v>
      </c>
      <c r="E137" s="227" t="s">
        <v>31</v>
      </c>
      <c r="F137" s="228" t="s">
        <v>1297</v>
      </c>
      <c r="G137" s="225"/>
      <c r="H137" s="229">
        <v>22.399999999999999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145</v>
      </c>
      <c r="AU137" s="235" t="s">
        <v>20</v>
      </c>
      <c r="AV137" s="13" t="s">
        <v>20</v>
      </c>
      <c r="AW137" s="13" t="s">
        <v>39</v>
      </c>
      <c r="AX137" s="13" t="s">
        <v>80</v>
      </c>
      <c r="AY137" s="235" t="s">
        <v>134</v>
      </c>
    </row>
    <row r="138" s="14" customFormat="1">
      <c r="A138" s="14"/>
      <c r="B138" s="236"/>
      <c r="C138" s="237"/>
      <c r="D138" s="226" t="s">
        <v>145</v>
      </c>
      <c r="E138" s="238" t="s">
        <v>31</v>
      </c>
      <c r="F138" s="239" t="s">
        <v>1331</v>
      </c>
      <c r="G138" s="237"/>
      <c r="H138" s="238" t="s">
        <v>31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145</v>
      </c>
      <c r="AU138" s="245" t="s">
        <v>20</v>
      </c>
      <c r="AV138" s="14" t="s">
        <v>88</v>
      </c>
      <c r="AW138" s="14" t="s">
        <v>39</v>
      </c>
      <c r="AX138" s="14" t="s">
        <v>80</v>
      </c>
      <c r="AY138" s="245" t="s">
        <v>134</v>
      </c>
    </row>
    <row r="139" s="15" customFormat="1">
      <c r="A139" s="15"/>
      <c r="B139" s="246"/>
      <c r="C139" s="247"/>
      <c r="D139" s="226" t="s">
        <v>145</v>
      </c>
      <c r="E139" s="248" t="s">
        <v>31</v>
      </c>
      <c r="F139" s="249" t="s">
        <v>148</v>
      </c>
      <c r="G139" s="247"/>
      <c r="H139" s="250">
        <v>22.399999999999999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145</v>
      </c>
      <c r="AU139" s="256" t="s">
        <v>20</v>
      </c>
      <c r="AV139" s="15" t="s">
        <v>141</v>
      </c>
      <c r="AW139" s="15" t="s">
        <v>39</v>
      </c>
      <c r="AX139" s="15" t="s">
        <v>88</v>
      </c>
      <c r="AY139" s="256" t="s">
        <v>134</v>
      </c>
    </row>
    <row r="140" s="12" customFormat="1" ht="25.92" customHeight="1">
      <c r="A140" s="12"/>
      <c r="B140" s="191"/>
      <c r="C140" s="192"/>
      <c r="D140" s="193" t="s">
        <v>79</v>
      </c>
      <c r="E140" s="194" t="s">
        <v>1226</v>
      </c>
      <c r="F140" s="194" t="s">
        <v>1227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P141</f>
        <v>0</v>
      </c>
      <c r="Q140" s="199"/>
      <c r="R140" s="200">
        <f>R141</f>
        <v>0.10772100000000001</v>
      </c>
      <c r="S140" s="199"/>
      <c r="T140" s="201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20</v>
      </c>
      <c r="AT140" s="203" t="s">
        <v>79</v>
      </c>
      <c r="AU140" s="203" t="s">
        <v>80</v>
      </c>
      <c r="AY140" s="202" t="s">
        <v>134</v>
      </c>
      <c r="BK140" s="204">
        <f>BK141</f>
        <v>0</v>
      </c>
    </row>
    <row r="141" s="12" customFormat="1" ht="22.8" customHeight="1">
      <c r="A141" s="12"/>
      <c r="B141" s="191"/>
      <c r="C141" s="192"/>
      <c r="D141" s="193" t="s">
        <v>79</v>
      </c>
      <c r="E141" s="205" t="s">
        <v>1332</v>
      </c>
      <c r="F141" s="205" t="s">
        <v>1333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SUM(P142:P149)</f>
        <v>0</v>
      </c>
      <c r="Q141" s="199"/>
      <c r="R141" s="200">
        <f>SUM(R142:R149)</f>
        <v>0.10772100000000001</v>
      </c>
      <c r="S141" s="199"/>
      <c r="T141" s="201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20</v>
      </c>
      <c r="AT141" s="203" t="s">
        <v>79</v>
      </c>
      <c r="AU141" s="203" t="s">
        <v>88</v>
      </c>
      <c r="AY141" s="202" t="s">
        <v>134</v>
      </c>
      <c r="BK141" s="204">
        <f>SUM(BK142:BK149)</f>
        <v>0</v>
      </c>
    </row>
    <row r="142" s="2" customFormat="1" ht="24.15" customHeight="1">
      <c r="A142" s="41"/>
      <c r="B142" s="42"/>
      <c r="C142" s="207" t="s">
        <v>8</v>
      </c>
      <c r="D142" s="207" t="s">
        <v>136</v>
      </c>
      <c r="E142" s="208" t="s">
        <v>1334</v>
      </c>
      <c r="F142" s="209" t="s">
        <v>1335</v>
      </c>
      <c r="G142" s="210" t="s">
        <v>403</v>
      </c>
      <c r="H142" s="211">
        <v>2108</v>
      </c>
      <c r="I142" s="212"/>
      <c r="J142" s="211">
        <f>ROUND(I142*H142,2)</f>
        <v>0</v>
      </c>
      <c r="K142" s="209" t="s">
        <v>140</v>
      </c>
      <c r="L142" s="47"/>
      <c r="M142" s="213" t="s">
        <v>31</v>
      </c>
      <c r="N142" s="214" t="s">
        <v>51</v>
      </c>
      <c r="O142" s="87"/>
      <c r="P142" s="215">
        <f>O142*H142</f>
        <v>0</v>
      </c>
      <c r="Q142" s="215">
        <v>5.0000000000000002E-05</v>
      </c>
      <c r="R142" s="215">
        <f>Q142*H142</f>
        <v>0.10540000000000001</v>
      </c>
      <c r="S142" s="215">
        <v>0</v>
      </c>
      <c r="T142" s="21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7" t="s">
        <v>264</v>
      </c>
      <c r="AT142" s="217" t="s">
        <v>136</v>
      </c>
      <c r="AU142" s="217" t="s">
        <v>20</v>
      </c>
      <c r="AY142" s="19" t="s">
        <v>134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88</v>
      </c>
      <c r="BK142" s="218">
        <f>ROUND(I142*H142,2)</f>
        <v>0</v>
      </c>
      <c r="BL142" s="19" t="s">
        <v>264</v>
      </c>
      <c r="BM142" s="217" t="s">
        <v>1336</v>
      </c>
    </row>
    <row r="143" s="2" customFormat="1">
      <c r="A143" s="41"/>
      <c r="B143" s="42"/>
      <c r="C143" s="43"/>
      <c r="D143" s="219" t="s">
        <v>143</v>
      </c>
      <c r="E143" s="43"/>
      <c r="F143" s="220" t="s">
        <v>1337</v>
      </c>
      <c r="G143" s="43"/>
      <c r="H143" s="43"/>
      <c r="I143" s="221"/>
      <c r="J143" s="43"/>
      <c r="K143" s="43"/>
      <c r="L143" s="47"/>
      <c r="M143" s="222"/>
      <c r="N143" s="22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143</v>
      </c>
      <c r="AU143" s="19" t="s">
        <v>20</v>
      </c>
    </row>
    <row r="144" s="13" customFormat="1">
      <c r="A144" s="13"/>
      <c r="B144" s="224"/>
      <c r="C144" s="225"/>
      <c r="D144" s="226" t="s">
        <v>145</v>
      </c>
      <c r="E144" s="227" t="s">
        <v>31</v>
      </c>
      <c r="F144" s="228" t="s">
        <v>1338</v>
      </c>
      <c r="G144" s="225"/>
      <c r="H144" s="229">
        <v>2108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145</v>
      </c>
      <c r="AU144" s="235" t="s">
        <v>20</v>
      </c>
      <c r="AV144" s="13" t="s">
        <v>20</v>
      </c>
      <c r="AW144" s="13" t="s">
        <v>39</v>
      </c>
      <c r="AX144" s="13" t="s">
        <v>80</v>
      </c>
      <c r="AY144" s="235" t="s">
        <v>134</v>
      </c>
    </row>
    <row r="145" s="14" customFormat="1">
      <c r="A145" s="14"/>
      <c r="B145" s="236"/>
      <c r="C145" s="237"/>
      <c r="D145" s="226" t="s">
        <v>145</v>
      </c>
      <c r="E145" s="238" t="s">
        <v>31</v>
      </c>
      <c r="F145" s="239" t="s">
        <v>1339</v>
      </c>
      <c r="G145" s="237"/>
      <c r="H145" s="238" t="s">
        <v>31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145</v>
      </c>
      <c r="AU145" s="245" t="s">
        <v>20</v>
      </c>
      <c r="AV145" s="14" t="s">
        <v>88</v>
      </c>
      <c r="AW145" s="14" t="s">
        <v>39</v>
      </c>
      <c r="AX145" s="14" t="s">
        <v>80</v>
      </c>
      <c r="AY145" s="245" t="s">
        <v>134</v>
      </c>
    </row>
    <row r="146" s="15" customFormat="1">
      <c r="A146" s="15"/>
      <c r="B146" s="246"/>
      <c r="C146" s="247"/>
      <c r="D146" s="226" t="s">
        <v>145</v>
      </c>
      <c r="E146" s="248" t="s">
        <v>31</v>
      </c>
      <c r="F146" s="249" t="s">
        <v>148</v>
      </c>
      <c r="G146" s="247"/>
      <c r="H146" s="250">
        <v>2108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145</v>
      </c>
      <c r="AU146" s="256" t="s">
        <v>20</v>
      </c>
      <c r="AV146" s="15" t="s">
        <v>141</v>
      </c>
      <c r="AW146" s="15" t="s">
        <v>39</v>
      </c>
      <c r="AX146" s="15" t="s">
        <v>88</v>
      </c>
      <c r="AY146" s="256" t="s">
        <v>134</v>
      </c>
    </row>
    <row r="147" s="2" customFormat="1" ht="16.5" customHeight="1">
      <c r="A147" s="41"/>
      <c r="B147" s="42"/>
      <c r="C147" s="257" t="s">
        <v>264</v>
      </c>
      <c r="D147" s="257" t="s">
        <v>380</v>
      </c>
      <c r="E147" s="258" t="s">
        <v>1340</v>
      </c>
      <c r="F147" s="259" t="s">
        <v>1341</v>
      </c>
      <c r="G147" s="260" t="s">
        <v>357</v>
      </c>
      <c r="H147" s="261">
        <v>2.1099999999999999</v>
      </c>
      <c r="I147" s="262"/>
      <c r="J147" s="261">
        <f>ROUND(I147*H147,2)</f>
        <v>0</v>
      </c>
      <c r="K147" s="259" t="s">
        <v>31</v>
      </c>
      <c r="L147" s="263"/>
      <c r="M147" s="264" t="s">
        <v>31</v>
      </c>
      <c r="N147" s="265" t="s">
        <v>51</v>
      </c>
      <c r="O147" s="87"/>
      <c r="P147" s="215">
        <f>O147*H147</f>
        <v>0</v>
      </c>
      <c r="Q147" s="215">
        <v>0.0011000000000000001</v>
      </c>
      <c r="R147" s="215">
        <f>Q147*H147</f>
        <v>0.0023210000000000001</v>
      </c>
      <c r="S147" s="215">
        <v>0</v>
      </c>
      <c r="T147" s="21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7" t="s">
        <v>361</v>
      </c>
      <c r="AT147" s="217" t="s">
        <v>380</v>
      </c>
      <c r="AU147" s="217" t="s">
        <v>20</v>
      </c>
      <c r="AY147" s="19" t="s">
        <v>134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88</v>
      </c>
      <c r="BK147" s="218">
        <f>ROUND(I147*H147,2)</f>
        <v>0</v>
      </c>
      <c r="BL147" s="19" t="s">
        <v>264</v>
      </c>
      <c r="BM147" s="217" t="s">
        <v>1342</v>
      </c>
    </row>
    <row r="148" s="13" customFormat="1">
      <c r="A148" s="13"/>
      <c r="B148" s="224"/>
      <c r="C148" s="225"/>
      <c r="D148" s="226" t="s">
        <v>145</v>
      </c>
      <c r="E148" s="227" t="s">
        <v>31</v>
      </c>
      <c r="F148" s="228" t="s">
        <v>1343</v>
      </c>
      <c r="G148" s="225"/>
      <c r="H148" s="229">
        <v>2.1099999999999999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145</v>
      </c>
      <c r="AU148" s="235" t="s">
        <v>20</v>
      </c>
      <c r="AV148" s="13" t="s">
        <v>20</v>
      </c>
      <c r="AW148" s="13" t="s">
        <v>39</v>
      </c>
      <c r="AX148" s="13" t="s">
        <v>80</v>
      </c>
      <c r="AY148" s="235" t="s">
        <v>134</v>
      </c>
    </row>
    <row r="149" s="15" customFormat="1">
      <c r="A149" s="15"/>
      <c r="B149" s="246"/>
      <c r="C149" s="247"/>
      <c r="D149" s="226" t="s">
        <v>145</v>
      </c>
      <c r="E149" s="248" t="s">
        <v>31</v>
      </c>
      <c r="F149" s="249" t="s">
        <v>148</v>
      </c>
      <c r="G149" s="247"/>
      <c r="H149" s="250">
        <v>2.1099999999999999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145</v>
      </c>
      <c r="AU149" s="256" t="s">
        <v>20</v>
      </c>
      <c r="AV149" s="15" t="s">
        <v>141</v>
      </c>
      <c r="AW149" s="15" t="s">
        <v>39</v>
      </c>
      <c r="AX149" s="15" t="s">
        <v>88</v>
      </c>
      <c r="AY149" s="256" t="s">
        <v>134</v>
      </c>
    </row>
    <row r="150" s="12" customFormat="1" ht="25.92" customHeight="1">
      <c r="A150" s="12"/>
      <c r="B150" s="191"/>
      <c r="C150" s="192"/>
      <c r="D150" s="193" t="s">
        <v>79</v>
      </c>
      <c r="E150" s="194" t="s">
        <v>380</v>
      </c>
      <c r="F150" s="194" t="s">
        <v>1344</v>
      </c>
      <c r="G150" s="192"/>
      <c r="H150" s="192"/>
      <c r="I150" s="195"/>
      <c r="J150" s="196">
        <f>BK150</f>
        <v>0</v>
      </c>
      <c r="K150" s="192"/>
      <c r="L150" s="197"/>
      <c r="M150" s="198"/>
      <c r="N150" s="199"/>
      <c r="O150" s="199"/>
      <c r="P150" s="200">
        <f>P151</f>
        <v>0</v>
      </c>
      <c r="Q150" s="199"/>
      <c r="R150" s="200">
        <f>R151</f>
        <v>0.70799999999999996</v>
      </c>
      <c r="S150" s="199"/>
      <c r="T150" s="20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185</v>
      </c>
      <c r="AT150" s="203" t="s">
        <v>79</v>
      </c>
      <c r="AU150" s="203" t="s">
        <v>80</v>
      </c>
      <c r="AY150" s="202" t="s">
        <v>134</v>
      </c>
      <c r="BK150" s="204">
        <f>BK151</f>
        <v>0</v>
      </c>
    </row>
    <row r="151" s="12" customFormat="1" ht="22.8" customHeight="1">
      <c r="A151" s="12"/>
      <c r="B151" s="191"/>
      <c r="C151" s="192"/>
      <c r="D151" s="193" t="s">
        <v>79</v>
      </c>
      <c r="E151" s="205" t="s">
        <v>1345</v>
      </c>
      <c r="F151" s="205" t="s">
        <v>1346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SUM(P152:P156)</f>
        <v>0</v>
      </c>
      <c r="Q151" s="199"/>
      <c r="R151" s="200">
        <f>SUM(R152:R156)</f>
        <v>0.70799999999999996</v>
      </c>
      <c r="S151" s="199"/>
      <c r="T151" s="201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185</v>
      </c>
      <c r="AT151" s="203" t="s">
        <v>79</v>
      </c>
      <c r="AU151" s="203" t="s">
        <v>88</v>
      </c>
      <c r="AY151" s="202" t="s">
        <v>134</v>
      </c>
      <c r="BK151" s="204">
        <f>SUM(BK152:BK156)</f>
        <v>0</v>
      </c>
    </row>
    <row r="152" s="2" customFormat="1" ht="44.25" customHeight="1">
      <c r="A152" s="41"/>
      <c r="B152" s="42"/>
      <c r="C152" s="207" t="s">
        <v>271</v>
      </c>
      <c r="D152" s="207" t="s">
        <v>136</v>
      </c>
      <c r="E152" s="208" t="s">
        <v>1347</v>
      </c>
      <c r="F152" s="209" t="s">
        <v>1348</v>
      </c>
      <c r="G152" s="210" t="s">
        <v>157</v>
      </c>
      <c r="H152" s="211">
        <v>4</v>
      </c>
      <c r="I152" s="212"/>
      <c r="J152" s="211">
        <f>ROUND(I152*H152,2)</f>
        <v>0</v>
      </c>
      <c r="K152" s="209" t="s">
        <v>140</v>
      </c>
      <c r="L152" s="47"/>
      <c r="M152" s="213" t="s">
        <v>31</v>
      </c>
      <c r="N152" s="214" t="s">
        <v>51</v>
      </c>
      <c r="O152" s="87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7" t="s">
        <v>545</v>
      </c>
      <c r="AT152" s="217" t="s">
        <v>136</v>
      </c>
      <c r="AU152" s="217" t="s">
        <v>20</v>
      </c>
      <c r="AY152" s="19" t="s">
        <v>134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88</v>
      </c>
      <c r="BK152" s="218">
        <f>ROUND(I152*H152,2)</f>
        <v>0</v>
      </c>
      <c r="BL152" s="19" t="s">
        <v>545</v>
      </c>
      <c r="BM152" s="217" t="s">
        <v>1349</v>
      </c>
    </row>
    <row r="153" s="2" customFormat="1">
      <c r="A153" s="41"/>
      <c r="B153" s="42"/>
      <c r="C153" s="43"/>
      <c r="D153" s="219" t="s">
        <v>143</v>
      </c>
      <c r="E153" s="43"/>
      <c r="F153" s="220" t="s">
        <v>1350</v>
      </c>
      <c r="G153" s="43"/>
      <c r="H153" s="43"/>
      <c r="I153" s="221"/>
      <c r="J153" s="43"/>
      <c r="K153" s="43"/>
      <c r="L153" s="47"/>
      <c r="M153" s="222"/>
      <c r="N153" s="22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143</v>
      </c>
      <c r="AU153" s="19" t="s">
        <v>20</v>
      </c>
    </row>
    <row r="154" s="13" customFormat="1">
      <c r="A154" s="13"/>
      <c r="B154" s="224"/>
      <c r="C154" s="225"/>
      <c r="D154" s="226" t="s">
        <v>145</v>
      </c>
      <c r="E154" s="227" t="s">
        <v>31</v>
      </c>
      <c r="F154" s="228" t="s">
        <v>141</v>
      </c>
      <c r="G154" s="225"/>
      <c r="H154" s="229">
        <v>4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145</v>
      </c>
      <c r="AU154" s="235" t="s">
        <v>20</v>
      </c>
      <c r="AV154" s="13" t="s">
        <v>20</v>
      </c>
      <c r="AW154" s="13" t="s">
        <v>39</v>
      </c>
      <c r="AX154" s="13" t="s">
        <v>80</v>
      </c>
      <c r="AY154" s="235" t="s">
        <v>134</v>
      </c>
    </row>
    <row r="155" s="15" customFormat="1">
      <c r="A155" s="15"/>
      <c r="B155" s="246"/>
      <c r="C155" s="247"/>
      <c r="D155" s="226" t="s">
        <v>145</v>
      </c>
      <c r="E155" s="248" t="s">
        <v>31</v>
      </c>
      <c r="F155" s="249" t="s">
        <v>148</v>
      </c>
      <c r="G155" s="247"/>
      <c r="H155" s="250">
        <v>4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145</v>
      </c>
      <c r="AU155" s="256" t="s">
        <v>20</v>
      </c>
      <c r="AV155" s="15" t="s">
        <v>141</v>
      </c>
      <c r="AW155" s="15" t="s">
        <v>39</v>
      </c>
      <c r="AX155" s="15" t="s">
        <v>88</v>
      </c>
      <c r="AY155" s="256" t="s">
        <v>134</v>
      </c>
    </row>
    <row r="156" s="2" customFormat="1" ht="16.5" customHeight="1">
      <c r="A156" s="41"/>
      <c r="B156" s="42"/>
      <c r="C156" s="257" t="s">
        <v>279</v>
      </c>
      <c r="D156" s="257" t="s">
        <v>380</v>
      </c>
      <c r="E156" s="258" t="s">
        <v>1351</v>
      </c>
      <c r="F156" s="259" t="s">
        <v>1352</v>
      </c>
      <c r="G156" s="260" t="s">
        <v>157</v>
      </c>
      <c r="H156" s="261">
        <v>4</v>
      </c>
      <c r="I156" s="262"/>
      <c r="J156" s="261">
        <f>ROUND(I156*H156,2)</f>
        <v>0</v>
      </c>
      <c r="K156" s="259" t="s">
        <v>31</v>
      </c>
      <c r="L156" s="263"/>
      <c r="M156" s="270" t="s">
        <v>31</v>
      </c>
      <c r="N156" s="271" t="s">
        <v>51</v>
      </c>
      <c r="O156" s="268"/>
      <c r="P156" s="272">
        <f>O156*H156</f>
        <v>0</v>
      </c>
      <c r="Q156" s="272">
        <v>0.17699999999999999</v>
      </c>
      <c r="R156" s="272">
        <f>Q156*H156</f>
        <v>0.70799999999999996</v>
      </c>
      <c r="S156" s="272">
        <v>0</v>
      </c>
      <c r="T156" s="273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7" t="s">
        <v>1353</v>
      </c>
      <c r="AT156" s="217" t="s">
        <v>380</v>
      </c>
      <c r="AU156" s="217" t="s">
        <v>20</v>
      </c>
      <c r="AY156" s="19" t="s">
        <v>134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88</v>
      </c>
      <c r="BK156" s="218">
        <f>ROUND(I156*H156,2)</f>
        <v>0</v>
      </c>
      <c r="BL156" s="19" t="s">
        <v>545</v>
      </c>
      <c r="BM156" s="217" t="s">
        <v>1354</v>
      </c>
    </row>
    <row r="157" s="2" customFormat="1" ht="6.96" customHeight="1">
      <c r="A157" s="41"/>
      <c r="B157" s="62"/>
      <c r="C157" s="63"/>
      <c r="D157" s="63"/>
      <c r="E157" s="63"/>
      <c r="F157" s="63"/>
      <c r="G157" s="63"/>
      <c r="H157" s="63"/>
      <c r="I157" s="63"/>
      <c r="J157" s="63"/>
      <c r="K157" s="63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BQV95/zU3/2VlsJXBmFprodSQQYQi2tim/0yIP1eT0v7TET1mDWDaEpf5LXtHZ2t0xp+peDR62yeQOTyjTDE4A==" hashValue="X/ZpN/rGQE5Jv9SMY4kiT8S++VQ8pqJFTCTJBYIU1pZcRKRcTTRt4lGVfsysoU+BtZgzjAGh9iTc1OuXiM0sDQ==" algorithmName="SHA-512" password="CC35"/>
  <autoFilter ref="C87:K15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275311127"/>
    <hyperlink ref="F97" r:id="rId2" display="https://podminky.urs.cz/item/CS_URS_2024_01/275354111"/>
    <hyperlink ref="F101" r:id="rId3" display="https://podminky.urs.cz/item/CS_URS_2024_01/275354211"/>
    <hyperlink ref="F136" r:id="rId4" display="https://podminky.urs.cz/item/CS_URS_2024_01/977151111"/>
    <hyperlink ref="F143" r:id="rId5" display="https://podminky.urs.cz/item/CS_URS_2024_01/767995115"/>
    <hyperlink ref="F153" r:id="rId6" display="https://podminky.urs.cz/item/CS_URS_2024_01/21004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20</v>
      </c>
    </row>
    <row r="4" s="1" customFormat="1" ht="24.96" customHeight="1">
      <c r="B4" s="22"/>
      <c r="D4" s="133" t="s">
        <v>99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15</v>
      </c>
      <c r="L6" s="22"/>
    </row>
    <row r="7" s="1" customFormat="1" ht="16.5" customHeight="1">
      <c r="B7" s="22"/>
      <c r="E7" s="136" t="str">
        <f>'Rekapitulace stavby'!K6</f>
        <v>Most KT 08 u hlavní pošty v Klatovech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100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1355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17</v>
      </c>
      <c r="E11" s="41"/>
      <c r="F11" s="139" t="s">
        <v>18</v>
      </c>
      <c r="G11" s="41"/>
      <c r="H11" s="41"/>
      <c r="I11" s="135" t="s">
        <v>19</v>
      </c>
      <c r="J11" s="139" t="s">
        <v>31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29</v>
      </c>
      <c r="E14" s="41"/>
      <c r="F14" s="41"/>
      <c r="G14" s="41"/>
      <c r="H14" s="41"/>
      <c r="I14" s="135" t="s">
        <v>30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32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33</v>
      </c>
      <c r="E17" s="41"/>
      <c r="F17" s="41"/>
      <c r="G17" s="41"/>
      <c r="H17" s="41"/>
      <c r="I17" s="135" t="s">
        <v>30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32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35</v>
      </c>
      <c r="E20" s="41"/>
      <c r="F20" s="41"/>
      <c r="G20" s="41"/>
      <c r="H20" s="41"/>
      <c r="I20" s="135" t="s">
        <v>30</v>
      </c>
      <c r="J20" s="139" t="s">
        <v>36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37</v>
      </c>
      <c r="F21" s="41"/>
      <c r="G21" s="41"/>
      <c r="H21" s="41"/>
      <c r="I21" s="135" t="s">
        <v>32</v>
      </c>
      <c r="J21" s="139" t="s">
        <v>38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30</v>
      </c>
      <c r="J23" s="139" t="s">
        <v>41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42</v>
      </c>
      <c r="F24" s="41"/>
      <c r="G24" s="41"/>
      <c r="H24" s="41"/>
      <c r="I24" s="135" t="s">
        <v>32</v>
      </c>
      <c r="J24" s="139" t="s">
        <v>43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46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48</v>
      </c>
      <c r="G32" s="41"/>
      <c r="H32" s="41"/>
      <c r="I32" s="148" t="s">
        <v>47</v>
      </c>
      <c r="J32" s="148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50</v>
      </c>
      <c r="E33" s="135" t="s">
        <v>51</v>
      </c>
      <c r="F33" s="150">
        <f>ROUND((SUM(BE85:BE188)),  2)</f>
        <v>0</v>
      </c>
      <c r="G33" s="41"/>
      <c r="H33" s="41"/>
      <c r="I33" s="151">
        <v>0.20999999999999999</v>
      </c>
      <c r="J33" s="150">
        <f>ROUND(((SUM(BE85:BE188))*I33),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0">
        <f>ROUND((SUM(BF85:BF188)),  2)</f>
        <v>0</v>
      </c>
      <c r="G34" s="41"/>
      <c r="H34" s="41"/>
      <c r="I34" s="151">
        <v>0.14999999999999999</v>
      </c>
      <c r="J34" s="150">
        <f>ROUND(((SUM(BF85:BF188))*I34),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0">
        <f>ROUND((SUM(BG85:BG188)),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0">
        <f>ROUND((SUM(BH85:BH188)),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0">
        <f>ROUND((SUM(BI85:BI188)),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56</v>
      </c>
      <c r="E39" s="154"/>
      <c r="F39" s="154"/>
      <c r="G39" s="155" t="s">
        <v>57</v>
      </c>
      <c r="H39" s="156" t="s">
        <v>58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15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Most KT 08 u hlavní pošty v Klatovech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100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SKB4D404 - Veřelné osvětlení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21</v>
      </c>
      <c r="D52" s="43"/>
      <c r="E52" s="43"/>
      <c r="F52" s="29" t="str">
        <f>F12</f>
        <v xml:space="preserve"> </v>
      </c>
      <c r="G52" s="43"/>
      <c r="H52" s="43"/>
      <c r="I52" s="34" t="s">
        <v>23</v>
      </c>
      <c r="J52" s="75" t="str">
        <f>IF(J12="","",J12)</f>
        <v>29. 2. 2024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29</v>
      </c>
      <c r="D54" s="43"/>
      <c r="E54" s="43"/>
      <c r="F54" s="29" t="str">
        <f>E15</f>
        <v xml:space="preserve"> </v>
      </c>
      <c r="G54" s="43"/>
      <c r="H54" s="43"/>
      <c r="I54" s="34" t="s">
        <v>35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33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78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105</v>
      </c>
    </row>
    <row r="60" s="9" customFormat="1" ht="24.96" customHeight="1">
      <c r="A60" s="9"/>
      <c r="B60" s="168"/>
      <c r="C60" s="169"/>
      <c r="D60" s="170" t="s">
        <v>117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1356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1270</v>
      </c>
      <c r="E62" s="171"/>
      <c r="F62" s="171"/>
      <c r="G62" s="171"/>
      <c r="H62" s="171"/>
      <c r="I62" s="171"/>
      <c r="J62" s="172">
        <f>J121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1271</v>
      </c>
      <c r="E63" s="177"/>
      <c r="F63" s="177"/>
      <c r="G63" s="177"/>
      <c r="H63" s="177"/>
      <c r="I63" s="177"/>
      <c r="J63" s="178">
        <f>J122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1357</v>
      </c>
      <c r="E64" s="177"/>
      <c r="F64" s="177"/>
      <c r="G64" s="177"/>
      <c r="H64" s="177"/>
      <c r="I64" s="177"/>
      <c r="J64" s="178">
        <f>J127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1358</v>
      </c>
      <c r="E65" s="171"/>
      <c r="F65" s="171"/>
      <c r="G65" s="171"/>
      <c r="H65" s="171"/>
      <c r="I65" s="171"/>
      <c r="J65" s="172">
        <f>J183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5" t="s">
        <v>119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4" t="s">
        <v>15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Most KT 08 u hlavní pošty v Klatovech</v>
      </c>
      <c r="F75" s="34"/>
      <c r="G75" s="34"/>
      <c r="H75" s="34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4" t="s">
        <v>100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SKB4D404 - Veřelné osvětlení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21</v>
      </c>
      <c r="D79" s="43"/>
      <c r="E79" s="43"/>
      <c r="F79" s="29" t="str">
        <f>F12</f>
        <v xml:space="preserve"> </v>
      </c>
      <c r="G79" s="43"/>
      <c r="H79" s="43"/>
      <c r="I79" s="34" t="s">
        <v>23</v>
      </c>
      <c r="J79" s="75" t="str">
        <f>IF(J12="","",J12)</f>
        <v>29. 2. 2024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4" t="s">
        <v>29</v>
      </c>
      <c r="D81" s="43"/>
      <c r="E81" s="43"/>
      <c r="F81" s="29" t="str">
        <f>E15</f>
        <v xml:space="preserve"> </v>
      </c>
      <c r="G81" s="43"/>
      <c r="H81" s="43"/>
      <c r="I81" s="34" t="s">
        <v>35</v>
      </c>
      <c r="J81" s="39" t="str">
        <f>E21</f>
        <v>Projekční kancelář Ing.Škubalová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4" t="s">
        <v>33</v>
      </c>
      <c r="D82" s="43"/>
      <c r="E82" s="43"/>
      <c r="F82" s="29" t="str">
        <f>IF(E18="","",E18)</f>
        <v>Vyplň údaj</v>
      </c>
      <c r="G82" s="43"/>
      <c r="H82" s="43"/>
      <c r="I82" s="34" t="s">
        <v>40</v>
      </c>
      <c r="J82" s="39" t="str">
        <f>E24</f>
        <v>Straka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120</v>
      </c>
      <c r="D84" s="183" t="s">
        <v>65</v>
      </c>
      <c r="E84" s="183" t="s">
        <v>61</v>
      </c>
      <c r="F84" s="183" t="s">
        <v>62</v>
      </c>
      <c r="G84" s="183" t="s">
        <v>121</v>
      </c>
      <c r="H84" s="183" t="s">
        <v>122</v>
      </c>
      <c r="I84" s="183" t="s">
        <v>123</v>
      </c>
      <c r="J84" s="183" t="s">
        <v>104</v>
      </c>
      <c r="K84" s="184" t="s">
        <v>124</v>
      </c>
      <c r="L84" s="185"/>
      <c r="M84" s="95" t="s">
        <v>31</v>
      </c>
      <c r="N84" s="96" t="s">
        <v>50</v>
      </c>
      <c r="O84" s="96" t="s">
        <v>125</v>
      </c>
      <c r="P84" s="96" t="s">
        <v>126</v>
      </c>
      <c r="Q84" s="96" t="s">
        <v>127</v>
      </c>
      <c r="R84" s="96" t="s">
        <v>128</v>
      </c>
      <c r="S84" s="96" t="s">
        <v>129</v>
      </c>
      <c r="T84" s="97" t="s">
        <v>130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131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P86+P121+P183</f>
        <v>0</v>
      </c>
      <c r="Q85" s="99"/>
      <c r="R85" s="188">
        <f>R86+R121+R183</f>
        <v>0.76700999999999997</v>
      </c>
      <c r="S85" s="99"/>
      <c r="T85" s="189">
        <f>T86+T121+T183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19" t="s">
        <v>79</v>
      </c>
      <c r="AU85" s="19" t="s">
        <v>105</v>
      </c>
      <c r="BK85" s="190">
        <f>BK86+BK121+BK183</f>
        <v>0</v>
      </c>
    </row>
    <row r="86" s="12" customFormat="1" ht="25.92" customHeight="1">
      <c r="A86" s="12"/>
      <c r="B86" s="191"/>
      <c r="C86" s="192"/>
      <c r="D86" s="193" t="s">
        <v>79</v>
      </c>
      <c r="E86" s="194" t="s">
        <v>1226</v>
      </c>
      <c r="F86" s="194" t="s">
        <v>1227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</f>
        <v>0</v>
      </c>
      <c r="Q86" s="199"/>
      <c r="R86" s="200">
        <f>R87</f>
        <v>0.19762999999999997</v>
      </c>
      <c r="S86" s="199"/>
      <c r="T86" s="201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20</v>
      </c>
      <c r="AT86" s="203" t="s">
        <v>79</v>
      </c>
      <c r="AU86" s="203" t="s">
        <v>80</v>
      </c>
      <c r="AY86" s="202" t="s">
        <v>134</v>
      </c>
      <c r="BK86" s="204">
        <f>BK87</f>
        <v>0</v>
      </c>
    </row>
    <row r="87" s="12" customFormat="1" ht="22.8" customHeight="1">
      <c r="A87" s="12"/>
      <c r="B87" s="191"/>
      <c r="C87" s="192"/>
      <c r="D87" s="193" t="s">
        <v>79</v>
      </c>
      <c r="E87" s="205" t="s">
        <v>1359</v>
      </c>
      <c r="F87" s="205" t="s">
        <v>1360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SUM(P88:P120)</f>
        <v>0</v>
      </c>
      <c r="Q87" s="199"/>
      <c r="R87" s="200">
        <f>SUM(R88:R120)</f>
        <v>0.19762999999999997</v>
      </c>
      <c r="S87" s="199"/>
      <c r="T87" s="201">
        <f>SUM(T88:T120)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20</v>
      </c>
      <c r="AT87" s="203" t="s">
        <v>79</v>
      </c>
      <c r="AU87" s="203" t="s">
        <v>88</v>
      </c>
      <c r="AY87" s="202" t="s">
        <v>134</v>
      </c>
      <c r="BK87" s="204">
        <f>SUM(BK88:BK120)</f>
        <v>0</v>
      </c>
    </row>
    <row r="88" s="2" customFormat="1" ht="24.15" customHeight="1">
      <c r="A88" s="41"/>
      <c r="B88" s="42"/>
      <c r="C88" s="207" t="s">
        <v>88</v>
      </c>
      <c r="D88" s="207" t="s">
        <v>136</v>
      </c>
      <c r="E88" s="208" t="s">
        <v>1361</v>
      </c>
      <c r="F88" s="209" t="s">
        <v>1362</v>
      </c>
      <c r="G88" s="210" t="s">
        <v>238</v>
      </c>
      <c r="H88" s="211">
        <v>100</v>
      </c>
      <c r="I88" s="212"/>
      <c r="J88" s="211">
        <f>ROUND(I88*H88,2)</f>
        <v>0</v>
      </c>
      <c r="K88" s="209" t="s">
        <v>1363</v>
      </c>
      <c r="L88" s="47"/>
      <c r="M88" s="213" t="s">
        <v>31</v>
      </c>
      <c r="N88" s="214" t="s">
        <v>51</v>
      </c>
      <c r="O88" s="87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7" t="s">
        <v>264</v>
      </c>
      <c r="AT88" s="217" t="s">
        <v>136</v>
      </c>
      <c r="AU88" s="217" t="s">
        <v>20</v>
      </c>
      <c r="AY88" s="19" t="s">
        <v>134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88</v>
      </c>
      <c r="BK88" s="218">
        <f>ROUND(I88*H88,2)</f>
        <v>0</v>
      </c>
      <c r="BL88" s="19" t="s">
        <v>264</v>
      </c>
      <c r="BM88" s="217" t="s">
        <v>1364</v>
      </c>
    </row>
    <row r="89" s="2" customFormat="1">
      <c r="A89" s="41"/>
      <c r="B89" s="42"/>
      <c r="C89" s="43"/>
      <c r="D89" s="219" t="s">
        <v>143</v>
      </c>
      <c r="E89" s="43"/>
      <c r="F89" s="220" t="s">
        <v>1365</v>
      </c>
      <c r="G89" s="43"/>
      <c r="H89" s="43"/>
      <c r="I89" s="221"/>
      <c r="J89" s="43"/>
      <c r="K89" s="43"/>
      <c r="L89" s="47"/>
      <c r="M89" s="222"/>
      <c r="N89" s="22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19" t="s">
        <v>143</v>
      </c>
      <c r="AU89" s="19" t="s">
        <v>20</v>
      </c>
    </row>
    <row r="90" s="2" customFormat="1" ht="21.75" customHeight="1">
      <c r="A90" s="41"/>
      <c r="B90" s="42"/>
      <c r="C90" s="257" t="s">
        <v>20</v>
      </c>
      <c r="D90" s="257" t="s">
        <v>380</v>
      </c>
      <c r="E90" s="258" t="s">
        <v>1366</v>
      </c>
      <c r="F90" s="259" t="s">
        <v>1367</v>
      </c>
      <c r="G90" s="260" t="s">
        <v>238</v>
      </c>
      <c r="H90" s="261">
        <v>105</v>
      </c>
      <c r="I90" s="262"/>
      <c r="J90" s="261">
        <f>ROUND(I90*H90,2)</f>
        <v>0</v>
      </c>
      <c r="K90" s="259" t="s">
        <v>1363</v>
      </c>
      <c r="L90" s="263"/>
      <c r="M90" s="264" t="s">
        <v>31</v>
      </c>
      <c r="N90" s="265" t="s">
        <v>51</v>
      </c>
      <c r="O90" s="87"/>
      <c r="P90" s="215">
        <f>O90*H90</f>
        <v>0</v>
      </c>
      <c r="Q90" s="215">
        <v>0.00012</v>
      </c>
      <c r="R90" s="215">
        <f>Q90*H90</f>
        <v>0.0126</v>
      </c>
      <c r="S90" s="215">
        <v>0</v>
      </c>
      <c r="T90" s="21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7" t="s">
        <v>361</v>
      </c>
      <c r="AT90" s="217" t="s">
        <v>380</v>
      </c>
      <c r="AU90" s="217" t="s">
        <v>20</v>
      </c>
      <c r="AY90" s="19" t="s">
        <v>134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88</v>
      </c>
      <c r="BK90" s="218">
        <f>ROUND(I90*H90,2)</f>
        <v>0</v>
      </c>
      <c r="BL90" s="19" t="s">
        <v>264</v>
      </c>
      <c r="BM90" s="217" t="s">
        <v>1368</v>
      </c>
    </row>
    <row r="91" s="13" customFormat="1">
      <c r="A91" s="13"/>
      <c r="B91" s="224"/>
      <c r="C91" s="225"/>
      <c r="D91" s="226" t="s">
        <v>145</v>
      </c>
      <c r="E91" s="225"/>
      <c r="F91" s="228" t="s">
        <v>1369</v>
      </c>
      <c r="G91" s="225"/>
      <c r="H91" s="229">
        <v>105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145</v>
      </c>
      <c r="AU91" s="235" t="s">
        <v>20</v>
      </c>
      <c r="AV91" s="13" t="s">
        <v>20</v>
      </c>
      <c r="AW91" s="13" t="s">
        <v>4</v>
      </c>
      <c r="AX91" s="13" t="s">
        <v>88</v>
      </c>
      <c r="AY91" s="235" t="s">
        <v>134</v>
      </c>
    </row>
    <row r="92" s="2" customFormat="1" ht="24.15" customHeight="1">
      <c r="A92" s="41"/>
      <c r="B92" s="42"/>
      <c r="C92" s="207" t="s">
        <v>185</v>
      </c>
      <c r="D92" s="207" t="s">
        <v>136</v>
      </c>
      <c r="E92" s="208" t="s">
        <v>1361</v>
      </c>
      <c r="F92" s="209" t="s">
        <v>1362</v>
      </c>
      <c r="G92" s="210" t="s">
        <v>238</v>
      </c>
      <c r="H92" s="211">
        <v>20</v>
      </c>
      <c r="I92" s="212"/>
      <c r="J92" s="211">
        <f>ROUND(I92*H92,2)</f>
        <v>0</v>
      </c>
      <c r="K92" s="209" t="s">
        <v>1363</v>
      </c>
      <c r="L92" s="47"/>
      <c r="M92" s="213" t="s">
        <v>31</v>
      </c>
      <c r="N92" s="214" t="s">
        <v>51</v>
      </c>
      <c r="O92" s="87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7" t="s">
        <v>264</v>
      </c>
      <c r="AT92" s="217" t="s">
        <v>136</v>
      </c>
      <c r="AU92" s="217" t="s">
        <v>20</v>
      </c>
      <c r="AY92" s="19" t="s">
        <v>134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88</v>
      </c>
      <c r="BK92" s="218">
        <f>ROUND(I92*H92,2)</f>
        <v>0</v>
      </c>
      <c r="BL92" s="19" t="s">
        <v>264</v>
      </c>
      <c r="BM92" s="217" t="s">
        <v>1370</v>
      </c>
    </row>
    <row r="93" s="2" customFormat="1">
      <c r="A93" s="41"/>
      <c r="B93" s="42"/>
      <c r="C93" s="43"/>
      <c r="D93" s="219" t="s">
        <v>143</v>
      </c>
      <c r="E93" s="43"/>
      <c r="F93" s="220" t="s">
        <v>1365</v>
      </c>
      <c r="G93" s="43"/>
      <c r="H93" s="43"/>
      <c r="I93" s="221"/>
      <c r="J93" s="43"/>
      <c r="K93" s="43"/>
      <c r="L93" s="47"/>
      <c r="M93" s="222"/>
      <c r="N93" s="22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19" t="s">
        <v>143</v>
      </c>
      <c r="AU93" s="19" t="s">
        <v>20</v>
      </c>
    </row>
    <row r="94" s="2" customFormat="1" ht="16.5" customHeight="1">
      <c r="A94" s="41"/>
      <c r="B94" s="42"/>
      <c r="C94" s="257" t="s">
        <v>141</v>
      </c>
      <c r="D94" s="257" t="s">
        <v>380</v>
      </c>
      <c r="E94" s="258" t="s">
        <v>1371</v>
      </c>
      <c r="F94" s="259" t="s">
        <v>1372</v>
      </c>
      <c r="G94" s="260" t="s">
        <v>238</v>
      </c>
      <c r="H94" s="261">
        <v>21</v>
      </c>
      <c r="I94" s="262"/>
      <c r="J94" s="261">
        <f>ROUND(I94*H94,2)</f>
        <v>0</v>
      </c>
      <c r="K94" s="259" t="s">
        <v>31</v>
      </c>
      <c r="L94" s="263"/>
      <c r="M94" s="264" t="s">
        <v>31</v>
      </c>
      <c r="N94" s="265" t="s">
        <v>51</v>
      </c>
      <c r="O94" s="87"/>
      <c r="P94" s="215">
        <f>O94*H94</f>
        <v>0</v>
      </c>
      <c r="Q94" s="215">
        <v>0.00017000000000000001</v>
      </c>
      <c r="R94" s="215">
        <f>Q94*H94</f>
        <v>0.0035700000000000003</v>
      </c>
      <c r="S94" s="215">
        <v>0</v>
      </c>
      <c r="T94" s="21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7" t="s">
        <v>361</v>
      </c>
      <c r="AT94" s="217" t="s">
        <v>380</v>
      </c>
      <c r="AU94" s="217" t="s">
        <v>20</v>
      </c>
      <c r="AY94" s="19" t="s">
        <v>134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88</v>
      </c>
      <c r="BK94" s="218">
        <f>ROUND(I94*H94,2)</f>
        <v>0</v>
      </c>
      <c r="BL94" s="19" t="s">
        <v>264</v>
      </c>
      <c r="BM94" s="217" t="s">
        <v>1373</v>
      </c>
    </row>
    <row r="95" s="13" customFormat="1">
      <c r="A95" s="13"/>
      <c r="B95" s="224"/>
      <c r="C95" s="225"/>
      <c r="D95" s="226" t="s">
        <v>145</v>
      </c>
      <c r="E95" s="225"/>
      <c r="F95" s="228" t="s">
        <v>1374</v>
      </c>
      <c r="G95" s="225"/>
      <c r="H95" s="229">
        <v>21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145</v>
      </c>
      <c r="AU95" s="235" t="s">
        <v>20</v>
      </c>
      <c r="AV95" s="13" t="s">
        <v>20</v>
      </c>
      <c r="AW95" s="13" t="s">
        <v>4</v>
      </c>
      <c r="AX95" s="13" t="s">
        <v>88</v>
      </c>
      <c r="AY95" s="235" t="s">
        <v>134</v>
      </c>
    </row>
    <row r="96" s="2" customFormat="1" ht="16.5" customHeight="1">
      <c r="A96" s="41"/>
      <c r="B96" s="42"/>
      <c r="C96" s="207" t="s">
        <v>197</v>
      </c>
      <c r="D96" s="207" t="s">
        <v>136</v>
      </c>
      <c r="E96" s="208" t="s">
        <v>1375</v>
      </c>
      <c r="F96" s="209" t="s">
        <v>1376</v>
      </c>
      <c r="G96" s="210" t="s">
        <v>238</v>
      </c>
      <c r="H96" s="211">
        <v>100</v>
      </c>
      <c r="I96" s="212"/>
      <c r="J96" s="211">
        <f>ROUND(I96*H96,2)</f>
        <v>0</v>
      </c>
      <c r="K96" s="209" t="s">
        <v>31</v>
      </c>
      <c r="L96" s="47"/>
      <c r="M96" s="213" t="s">
        <v>31</v>
      </c>
      <c r="N96" s="214" t="s">
        <v>51</v>
      </c>
      <c r="O96" s="87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7" t="s">
        <v>264</v>
      </c>
      <c r="AT96" s="217" t="s">
        <v>136</v>
      </c>
      <c r="AU96" s="217" t="s">
        <v>20</v>
      </c>
      <c r="AY96" s="19" t="s">
        <v>134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88</v>
      </c>
      <c r="BK96" s="218">
        <f>ROUND(I96*H96,2)</f>
        <v>0</v>
      </c>
      <c r="BL96" s="19" t="s">
        <v>264</v>
      </c>
      <c r="BM96" s="217" t="s">
        <v>1377</v>
      </c>
    </row>
    <row r="97" s="2" customFormat="1" ht="37.8" customHeight="1">
      <c r="A97" s="41"/>
      <c r="B97" s="42"/>
      <c r="C97" s="207" t="s">
        <v>204</v>
      </c>
      <c r="D97" s="207" t="s">
        <v>136</v>
      </c>
      <c r="E97" s="208" t="s">
        <v>1378</v>
      </c>
      <c r="F97" s="209" t="s">
        <v>1379</v>
      </c>
      <c r="G97" s="210" t="s">
        <v>238</v>
      </c>
      <c r="H97" s="211">
        <v>40</v>
      </c>
      <c r="I97" s="212"/>
      <c r="J97" s="211">
        <f>ROUND(I97*H97,2)</f>
        <v>0</v>
      </c>
      <c r="K97" s="209" t="s">
        <v>140</v>
      </c>
      <c r="L97" s="47"/>
      <c r="M97" s="213" t="s">
        <v>31</v>
      </c>
      <c r="N97" s="214" t="s">
        <v>51</v>
      </c>
      <c r="O97" s="87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7" t="s">
        <v>264</v>
      </c>
      <c r="AT97" s="217" t="s">
        <v>136</v>
      </c>
      <c r="AU97" s="217" t="s">
        <v>20</v>
      </c>
      <c r="AY97" s="19" t="s">
        <v>134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88</v>
      </c>
      <c r="BK97" s="218">
        <f>ROUND(I97*H97,2)</f>
        <v>0</v>
      </c>
      <c r="BL97" s="19" t="s">
        <v>264</v>
      </c>
      <c r="BM97" s="217" t="s">
        <v>1380</v>
      </c>
    </row>
    <row r="98" s="2" customFormat="1">
      <c r="A98" s="41"/>
      <c r="B98" s="42"/>
      <c r="C98" s="43"/>
      <c r="D98" s="219" t="s">
        <v>143</v>
      </c>
      <c r="E98" s="43"/>
      <c r="F98" s="220" t="s">
        <v>1381</v>
      </c>
      <c r="G98" s="43"/>
      <c r="H98" s="43"/>
      <c r="I98" s="221"/>
      <c r="J98" s="43"/>
      <c r="K98" s="43"/>
      <c r="L98" s="47"/>
      <c r="M98" s="222"/>
      <c r="N98" s="22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143</v>
      </c>
      <c r="AU98" s="19" t="s">
        <v>20</v>
      </c>
    </row>
    <row r="99" s="13" customFormat="1">
      <c r="A99" s="13"/>
      <c r="B99" s="224"/>
      <c r="C99" s="225"/>
      <c r="D99" s="226" t="s">
        <v>145</v>
      </c>
      <c r="E99" s="227" t="s">
        <v>31</v>
      </c>
      <c r="F99" s="228" t="s">
        <v>400</v>
      </c>
      <c r="G99" s="225"/>
      <c r="H99" s="229">
        <v>40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145</v>
      </c>
      <c r="AU99" s="235" t="s">
        <v>20</v>
      </c>
      <c r="AV99" s="13" t="s">
        <v>20</v>
      </c>
      <c r="AW99" s="13" t="s">
        <v>39</v>
      </c>
      <c r="AX99" s="13" t="s">
        <v>80</v>
      </c>
      <c r="AY99" s="235" t="s">
        <v>134</v>
      </c>
    </row>
    <row r="100" s="15" customFormat="1">
      <c r="A100" s="15"/>
      <c r="B100" s="246"/>
      <c r="C100" s="247"/>
      <c r="D100" s="226" t="s">
        <v>145</v>
      </c>
      <c r="E100" s="248" t="s">
        <v>31</v>
      </c>
      <c r="F100" s="249" t="s">
        <v>148</v>
      </c>
      <c r="G100" s="247"/>
      <c r="H100" s="250">
        <v>40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145</v>
      </c>
      <c r="AU100" s="256" t="s">
        <v>20</v>
      </c>
      <c r="AV100" s="15" t="s">
        <v>141</v>
      </c>
      <c r="AW100" s="15" t="s">
        <v>39</v>
      </c>
      <c r="AX100" s="15" t="s">
        <v>88</v>
      </c>
      <c r="AY100" s="256" t="s">
        <v>134</v>
      </c>
    </row>
    <row r="101" s="2" customFormat="1" ht="24.15" customHeight="1">
      <c r="A101" s="41"/>
      <c r="B101" s="42"/>
      <c r="C101" s="257" t="s">
        <v>210</v>
      </c>
      <c r="D101" s="257" t="s">
        <v>380</v>
      </c>
      <c r="E101" s="258" t="s">
        <v>1382</v>
      </c>
      <c r="F101" s="259" t="s">
        <v>1383</v>
      </c>
      <c r="G101" s="260" t="s">
        <v>238</v>
      </c>
      <c r="H101" s="261">
        <v>46</v>
      </c>
      <c r="I101" s="262"/>
      <c r="J101" s="261">
        <f>ROUND(I101*H101,2)</f>
        <v>0</v>
      </c>
      <c r="K101" s="259" t="s">
        <v>140</v>
      </c>
      <c r="L101" s="263"/>
      <c r="M101" s="264" t="s">
        <v>31</v>
      </c>
      <c r="N101" s="265" t="s">
        <v>51</v>
      </c>
      <c r="O101" s="87"/>
      <c r="P101" s="215">
        <f>O101*H101</f>
        <v>0</v>
      </c>
      <c r="Q101" s="215">
        <v>0.00017000000000000001</v>
      </c>
      <c r="R101" s="215">
        <f>Q101*H101</f>
        <v>0.0078200000000000006</v>
      </c>
      <c r="S101" s="215">
        <v>0</v>
      </c>
      <c r="T101" s="21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7" t="s">
        <v>361</v>
      </c>
      <c r="AT101" s="217" t="s">
        <v>380</v>
      </c>
      <c r="AU101" s="217" t="s">
        <v>20</v>
      </c>
      <c r="AY101" s="19" t="s">
        <v>134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88</v>
      </c>
      <c r="BK101" s="218">
        <f>ROUND(I101*H101,2)</f>
        <v>0</v>
      </c>
      <c r="BL101" s="19" t="s">
        <v>264</v>
      </c>
      <c r="BM101" s="217" t="s">
        <v>1384</v>
      </c>
    </row>
    <row r="102" s="13" customFormat="1">
      <c r="A102" s="13"/>
      <c r="B102" s="224"/>
      <c r="C102" s="225"/>
      <c r="D102" s="226" t="s">
        <v>145</v>
      </c>
      <c r="E102" s="225"/>
      <c r="F102" s="228" t="s">
        <v>1385</v>
      </c>
      <c r="G102" s="225"/>
      <c r="H102" s="229">
        <v>46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145</v>
      </c>
      <c r="AU102" s="235" t="s">
        <v>20</v>
      </c>
      <c r="AV102" s="13" t="s">
        <v>20</v>
      </c>
      <c r="AW102" s="13" t="s">
        <v>4</v>
      </c>
      <c r="AX102" s="13" t="s">
        <v>88</v>
      </c>
      <c r="AY102" s="235" t="s">
        <v>134</v>
      </c>
    </row>
    <row r="103" s="2" customFormat="1" ht="37.8" customHeight="1">
      <c r="A103" s="41"/>
      <c r="B103" s="42"/>
      <c r="C103" s="207" t="s">
        <v>217</v>
      </c>
      <c r="D103" s="207" t="s">
        <v>136</v>
      </c>
      <c r="E103" s="208" t="s">
        <v>1386</v>
      </c>
      <c r="F103" s="209" t="s">
        <v>1387</v>
      </c>
      <c r="G103" s="210" t="s">
        <v>238</v>
      </c>
      <c r="H103" s="211">
        <v>110</v>
      </c>
      <c r="I103" s="212"/>
      <c r="J103" s="211">
        <f>ROUND(I103*H103,2)</f>
        <v>0</v>
      </c>
      <c r="K103" s="209" t="s">
        <v>140</v>
      </c>
      <c r="L103" s="47"/>
      <c r="M103" s="213" t="s">
        <v>31</v>
      </c>
      <c r="N103" s="214" t="s">
        <v>51</v>
      </c>
      <c r="O103" s="87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7" t="s">
        <v>264</v>
      </c>
      <c r="AT103" s="217" t="s">
        <v>136</v>
      </c>
      <c r="AU103" s="217" t="s">
        <v>20</v>
      </c>
      <c r="AY103" s="19" t="s">
        <v>134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88</v>
      </c>
      <c r="BK103" s="218">
        <f>ROUND(I103*H103,2)</f>
        <v>0</v>
      </c>
      <c r="BL103" s="19" t="s">
        <v>264</v>
      </c>
      <c r="BM103" s="217" t="s">
        <v>1388</v>
      </c>
    </row>
    <row r="104" s="2" customFormat="1">
      <c r="A104" s="41"/>
      <c r="B104" s="42"/>
      <c r="C104" s="43"/>
      <c r="D104" s="219" t="s">
        <v>143</v>
      </c>
      <c r="E104" s="43"/>
      <c r="F104" s="220" t="s">
        <v>1389</v>
      </c>
      <c r="G104" s="43"/>
      <c r="H104" s="43"/>
      <c r="I104" s="221"/>
      <c r="J104" s="43"/>
      <c r="K104" s="43"/>
      <c r="L104" s="47"/>
      <c r="M104" s="222"/>
      <c r="N104" s="22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19" t="s">
        <v>143</v>
      </c>
      <c r="AU104" s="19" t="s">
        <v>20</v>
      </c>
    </row>
    <row r="105" s="2" customFormat="1" ht="24.15" customHeight="1">
      <c r="A105" s="41"/>
      <c r="B105" s="42"/>
      <c r="C105" s="257" t="s">
        <v>223</v>
      </c>
      <c r="D105" s="257" t="s">
        <v>380</v>
      </c>
      <c r="E105" s="258" t="s">
        <v>1390</v>
      </c>
      <c r="F105" s="259" t="s">
        <v>1391</v>
      </c>
      <c r="G105" s="260" t="s">
        <v>238</v>
      </c>
      <c r="H105" s="261">
        <v>126.5</v>
      </c>
      <c r="I105" s="262"/>
      <c r="J105" s="261">
        <f>ROUND(I105*H105,2)</f>
        <v>0</v>
      </c>
      <c r="K105" s="259" t="s">
        <v>140</v>
      </c>
      <c r="L105" s="263"/>
      <c r="M105" s="264" t="s">
        <v>31</v>
      </c>
      <c r="N105" s="265" t="s">
        <v>51</v>
      </c>
      <c r="O105" s="87"/>
      <c r="P105" s="215">
        <f>O105*H105</f>
        <v>0</v>
      </c>
      <c r="Q105" s="215">
        <v>0.00064000000000000005</v>
      </c>
      <c r="R105" s="215">
        <f>Q105*H105</f>
        <v>0.080960000000000004</v>
      </c>
      <c r="S105" s="215">
        <v>0</v>
      </c>
      <c r="T105" s="21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7" t="s">
        <v>361</v>
      </c>
      <c r="AT105" s="217" t="s">
        <v>380</v>
      </c>
      <c r="AU105" s="217" t="s">
        <v>20</v>
      </c>
      <c r="AY105" s="19" t="s">
        <v>134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88</v>
      </c>
      <c r="BK105" s="218">
        <f>ROUND(I105*H105,2)</f>
        <v>0</v>
      </c>
      <c r="BL105" s="19" t="s">
        <v>264</v>
      </c>
      <c r="BM105" s="217" t="s">
        <v>1392</v>
      </c>
    </row>
    <row r="106" s="13" customFormat="1">
      <c r="A106" s="13"/>
      <c r="B106" s="224"/>
      <c r="C106" s="225"/>
      <c r="D106" s="226" t="s">
        <v>145</v>
      </c>
      <c r="E106" s="225"/>
      <c r="F106" s="228" t="s">
        <v>1393</v>
      </c>
      <c r="G106" s="225"/>
      <c r="H106" s="229">
        <v>126.5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145</v>
      </c>
      <c r="AU106" s="235" t="s">
        <v>20</v>
      </c>
      <c r="AV106" s="13" t="s">
        <v>20</v>
      </c>
      <c r="AW106" s="13" t="s">
        <v>4</v>
      </c>
      <c r="AX106" s="13" t="s">
        <v>88</v>
      </c>
      <c r="AY106" s="235" t="s">
        <v>134</v>
      </c>
    </row>
    <row r="107" s="2" customFormat="1" ht="37.8" customHeight="1">
      <c r="A107" s="41"/>
      <c r="B107" s="42"/>
      <c r="C107" s="207" t="s">
        <v>228</v>
      </c>
      <c r="D107" s="207" t="s">
        <v>136</v>
      </c>
      <c r="E107" s="208" t="s">
        <v>1394</v>
      </c>
      <c r="F107" s="209" t="s">
        <v>1395</v>
      </c>
      <c r="G107" s="210" t="s">
        <v>157</v>
      </c>
      <c r="H107" s="211">
        <v>24</v>
      </c>
      <c r="I107" s="212"/>
      <c r="J107" s="211">
        <f>ROUND(I107*H107,2)</f>
        <v>0</v>
      </c>
      <c r="K107" s="209" t="s">
        <v>140</v>
      </c>
      <c r="L107" s="47"/>
      <c r="M107" s="213" t="s">
        <v>31</v>
      </c>
      <c r="N107" s="214" t="s">
        <v>51</v>
      </c>
      <c r="O107" s="87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7" t="s">
        <v>264</v>
      </c>
      <c r="AT107" s="217" t="s">
        <v>136</v>
      </c>
      <c r="AU107" s="217" t="s">
        <v>20</v>
      </c>
      <c r="AY107" s="19" t="s">
        <v>134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88</v>
      </c>
      <c r="BK107" s="218">
        <f>ROUND(I107*H107,2)</f>
        <v>0</v>
      </c>
      <c r="BL107" s="19" t="s">
        <v>264</v>
      </c>
      <c r="BM107" s="217" t="s">
        <v>1396</v>
      </c>
    </row>
    <row r="108" s="2" customFormat="1">
      <c r="A108" s="41"/>
      <c r="B108" s="42"/>
      <c r="C108" s="43"/>
      <c r="D108" s="219" t="s">
        <v>143</v>
      </c>
      <c r="E108" s="43"/>
      <c r="F108" s="220" t="s">
        <v>1397</v>
      </c>
      <c r="G108" s="43"/>
      <c r="H108" s="43"/>
      <c r="I108" s="221"/>
      <c r="J108" s="43"/>
      <c r="K108" s="43"/>
      <c r="L108" s="47"/>
      <c r="M108" s="222"/>
      <c r="N108" s="22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19" t="s">
        <v>143</v>
      </c>
      <c r="AU108" s="19" t="s">
        <v>20</v>
      </c>
    </row>
    <row r="109" s="2" customFormat="1" ht="37.8" customHeight="1">
      <c r="A109" s="41"/>
      <c r="B109" s="42"/>
      <c r="C109" s="207" t="s">
        <v>235</v>
      </c>
      <c r="D109" s="207" t="s">
        <v>136</v>
      </c>
      <c r="E109" s="208" t="s">
        <v>1398</v>
      </c>
      <c r="F109" s="209" t="s">
        <v>1399</v>
      </c>
      <c r="G109" s="210" t="s">
        <v>157</v>
      </c>
      <c r="H109" s="211">
        <v>48</v>
      </c>
      <c r="I109" s="212"/>
      <c r="J109" s="211">
        <f>ROUND(I109*H109,2)</f>
        <v>0</v>
      </c>
      <c r="K109" s="209" t="s">
        <v>140</v>
      </c>
      <c r="L109" s="47"/>
      <c r="M109" s="213" t="s">
        <v>31</v>
      </c>
      <c r="N109" s="214" t="s">
        <v>51</v>
      </c>
      <c r="O109" s="87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7" t="s">
        <v>264</v>
      </c>
      <c r="AT109" s="217" t="s">
        <v>136</v>
      </c>
      <c r="AU109" s="217" t="s">
        <v>20</v>
      </c>
      <c r="AY109" s="19" t="s">
        <v>134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88</v>
      </c>
      <c r="BK109" s="218">
        <f>ROUND(I109*H109,2)</f>
        <v>0</v>
      </c>
      <c r="BL109" s="19" t="s">
        <v>264</v>
      </c>
      <c r="BM109" s="217" t="s">
        <v>1400</v>
      </c>
    </row>
    <row r="110" s="2" customFormat="1">
      <c r="A110" s="41"/>
      <c r="B110" s="42"/>
      <c r="C110" s="43"/>
      <c r="D110" s="219" t="s">
        <v>143</v>
      </c>
      <c r="E110" s="43"/>
      <c r="F110" s="220" t="s">
        <v>1401</v>
      </c>
      <c r="G110" s="43"/>
      <c r="H110" s="43"/>
      <c r="I110" s="221"/>
      <c r="J110" s="43"/>
      <c r="K110" s="43"/>
      <c r="L110" s="47"/>
      <c r="M110" s="222"/>
      <c r="N110" s="22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143</v>
      </c>
      <c r="AU110" s="19" t="s">
        <v>20</v>
      </c>
    </row>
    <row r="111" s="2" customFormat="1" ht="24.15" customHeight="1">
      <c r="A111" s="41"/>
      <c r="B111" s="42"/>
      <c r="C111" s="207" t="s">
        <v>243</v>
      </c>
      <c r="D111" s="207" t="s">
        <v>136</v>
      </c>
      <c r="E111" s="208" t="s">
        <v>1402</v>
      </c>
      <c r="F111" s="209" t="s">
        <v>1403</v>
      </c>
      <c r="G111" s="210" t="s">
        <v>157</v>
      </c>
      <c r="H111" s="211">
        <v>12</v>
      </c>
      <c r="I111" s="212"/>
      <c r="J111" s="211">
        <f>ROUND(I111*H111,2)</f>
        <v>0</v>
      </c>
      <c r="K111" s="209" t="s">
        <v>31</v>
      </c>
      <c r="L111" s="47"/>
      <c r="M111" s="213" t="s">
        <v>31</v>
      </c>
      <c r="N111" s="214" t="s">
        <v>51</v>
      </c>
      <c r="O111" s="87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7" t="s">
        <v>264</v>
      </c>
      <c r="AT111" s="217" t="s">
        <v>136</v>
      </c>
      <c r="AU111" s="217" t="s">
        <v>20</v>
      </c>
      <c r="AY111" s="19" t="s">
        <v>134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88</v>
      </c>
      <c r="BK111" s="218">
        <f>ROUND(I111*H111,2)</f>
        <v>0</v>
      </c>
      <c r="BL111" s="19" t="s">
        <v>264</v>
      </c>
      <c r="BM111" s="217" t="s">
        <v>1404</v>
      </c>
    </row>
    <row r="112" s="2" customFormat="1" ht="49.05" customHeight="1">
      <c r="A112" s="41"/>
      <c r="B112" s="42"/>
      <c r="C112" s="207" t="s">
        <v>248</v>
      </c>
      <c r="D112" s="207" t="s">
        <v>136</v>
      </c>
      <c r="E112" s="208" t="s">
        <v>1405</v>
      </c>
      <c r="F112" s="209" t="s">
        <v>1406</v>
      </c>
      <c r="G112" s="210" t="s">
        <v>238</v>
      </c>
      <c r="H112" s="211">
        <v>100</v>
      </c>
      <c r="I112" s="212"/>
      <c r="J112" s="211">
        <f>ROUND(I112*H112,2)</f>
        <v>0</v>
      </c>
      <c r="K112" s="209" t="s">
        <v>140</v>
      </c>
      <c r="L112" s="47"/>
      <c r="M112" s="213" t="s">
        <v>31</v>
      </c>
      <c r="N112" s="214" t="s">
        <v>51</v>
      </c>
      <c r="O112" s="87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7" t="s">
        <v>264</v>
      </c>
      <c r="AT112" s="217" t="s">
        <v>136</v>
      </c>
      <c r="AU112" s="217" t="s">
        <v>20</v>
      </c>
      <c r="AY112" s="19" t="s">
        <v>134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88</v>
      </c>
      <c r="BK112" s="218">
        <f>ROUND(I112*H112,2)</f>
        <v>0</v>
      </c>
      <c r="BL112" s="19" t="s">
        <v>264</v>
      </c>
      <c r="BM112" s="217" t="s">
        <v>1407</v>
      </c>
    </row>
    <row r="113" s="2" customFormat="1">
      <c r="A113" s="41"/>
      <c r="B113" s="42"/>
      <c r="C113" s="43"/>
      <c r="D113" s="219" t="s">
        <v>143</v>
      </c>
      <c r="E113" s="43"/>
      <c r="F113" s="220" t="s">
        <v>1408</v>
      </c>
      <c r="G113" s="43"/>
      <c r="H113" s="43"/>
      <c r="I113" s="221"/>
      <c r="J113" s="43"/>
      <c r="K113" s="43"/>
      <c r="L113" s="47"/>
      <c r="M113" s="222"/>
      <c r="N113" s="22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143</v>
      </c>
      <c r="AU113" s="19" t="s">
        <v>20</v>
      </c>
    </row>
    <row r="114" s="2" customFormat="1" ht="16.5" customHeight="1">
      <c r="A114" s="41"/>
      <c r="B114" s="42"/>
      <c r="C114" s="257" t="s">
        <v>254</v>
      </c>
      <c r="D114" s="257" t="s">
        <v>380</v>
      </c>
      <c r="E114" s="258" t="s">
        <v>1409</v>
      </c>
      <c r="F114" s="259" t="s">
        <v>1410</v>
      </c>
      <c r="G114" s="260" t="s">
        <v>403</v>
      </c>
      <c r="H114" s="261">
        <v>90</v>
      </c>
      <c r="I114" s="262"/>
      <c r="J114" s="261">
        <f>ROUND(I114*H114,2)</f>
        <v>0</v>
      </c>
      <c r="K114" s="259" t="s">
        <v>140</v>
      </c>
      <c r="L114" s="263"/>
      <c r="M114" s="264" t="s">
        <v>31</v>
      </c>
      <c r="N114" s="265" t="s">
        <v>51</v>
      </c>
      <c r="O114" s="87"/>
      <c r="P114" s="215">
        <f>O114*H114</f>
        <v>0</v>
      </c>
      <c r="Q114" s="215">
        <v>0.001</v>
      </c>
      <c r="R114" s="215">
        <f>Q114*H114</f>
        <v>0.089999999999999997</v>
      </c>
      <c r="S114" s="215">
        <v>0</v>
      </c>
      <c r="T114" s="21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7" t="s">
        <v>361</v>
      </c>
      <c r="AT114" s="217" t="s">
        <v>380</v>
      </c>
      <c r="AU114" s="217" t="s">
        <v>20</v>
      </c>
      <c r="AY114" s="19" t="s">
        <v>134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88</v>
      </c>
      <c r="BK114" s="218">
        <f>ROUND(I114*H114,2)</f>
        <v>0</v>
      </c>
      <c r="BL114" s="19" t="s">
        <v>264</v>
      </c>
      <c r="BM114" s="217" t="s">
        <v>1411</v>
      </c>
    </row>
    <row r="115" s="13" customFormat="1">
      <c r="A115" s="13"/>
      <c r="B115" s="224"/>
      <c r="C115" s="225"/>
      <c r="D115" s="226" t="s">
        <v>145</v>
      </c>
      <c r="E115" s="225"/>
      <c r="F115" s="228" t="s">
        <v>1412</v>
      </c>
      <c r="G115" s="225"/>
      <c r="H115" s="229">
        <v>90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145</v>
      </c>
      <c r="AU115" s="235" t="s">
        <v>20</v>
      </c>
      <c r="AV115" s="13" t="s">
        <v>20</v>
      </c>
      <c r="AW115" s="13" t="s">
        <v>4</v>
      </c>
      <c r="AX115" s="13" t="s">
        <v>88</v>
      </c>
      <c r="AY115" s="235" t="s">
        <v>134</v>
      </c>
    </row>
    <row r="116" s="2" customFormat="1" ht="16.5" customHeight="1">
      <c r="A116" s="41"/>
      <c r="B116" s="42"/>
      <c r="C116" s="257" t="s">
        <v>8</v>
      </c>
      <c r="D116" s="257" t="s">
        <v>380</v>
      </c>
      <c r="E116" s="258" t="s">
        <v>1413</v>
      </c>
      <c r="F116" s="259" t="s">
        <v>1414</v>
      </c>
      <c r="G116" s="260" t="s">
        <v>157</v>
      </c>
      <c r="H116" s="261">
        <v>4</v>
      </c>
      <c r="I116" s="262"/>
      <c r="J116" s="261">
        <f>ROUND(I116*H116,2)</f>
        <v>0</v>
      </c>
      <c r="K116" s="259" t="s">
        <v>140</v>
      </c>
      <c r="L116" s="263"/>
      <c r="M116" s="264" t="s">
        <v>31</v>
      </c>
      <c r="N116" s="265" t="s">
        <v>51</v>
      </c>
      <c r="O116" s="87"/>
      <c r="P116" s="215">
        <f>O116*H116</f>
        <v>0</v>
      </c>
      <c r="Q116" s="215">
        <v>6.9999999999999994E-05</v>
      </c>
      <c r="R116" s="215">
        <f>Q116*H116</f>
        <v>0.00027999999999999998</v>
      </c>
      <c r="S116" s="215">
        <v>0</v>
      </c>
      <c r="T116" s="21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7" t="s">
        <v>361</v>
      </c>
      <c r="AT116" s="217" t="s">
        <v>380</v>
      </c>
      <c r="AU116" s="217" t="s">
        <v>20</v>
      </c>
      <c r="AY116" s="19" t="s">
        <v>134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88</v>
      </c>
      <c r="BK116" s="218">
        <f>ROUND(I116*H116,2)</f>
        <v>0</v>
      </c>
      <c r="BL116" s="19" t="s">
        <v>264</v>
      </c>
      <c r="BM116" s="217" t="s">
        <v>1415</v>
      </c>
    </row>
    <row r="117" s="2" customFormat="1" ht="16.5" customHeight="1">
      <c r="A117" s="41"/>
      <c r="B117" s="42"/>
      <c r="C117" s="257" t="s">
        <v>264</v>
      </c>
      <c r="D117" s="257" t="s">
        <v>380</v>
      </c>
      <c r="E117" s="258" t="s">
        <v>1416</v>
      </c>
      <c r="F117" s="259" t="s">
        <v>1417</v>
      </c>
      <c r="G117" s="260" t="s">
        <v>157</v>
      </c>
      <c r="H117" s="261">
        <v>4</v>
      </c>
      <c r="I117" s="262"/>
      <c r="J117" s="261">
        <f>ROUND(I117*H117,2)</f>
        <v>0</v>
      </c>
      <c r="K117" s="259" t="s">
        <v>31</v>
      </c>
      <c r="L117" s="263"/>
      <c r="M117" s="264" t="s">
        <v>31</v>
      </c>
      <c r="N117" s="265" t="s">
        <v>51</v>
      </c>
      <c r="O117" s="87"/>
      <c r="P117" s="215">
        <f>O117*H117</f>
        <v>0</v>
      </c>
      <c r="Q117" s="215">
        <v>0.00012</v>
      </c>
      <c r="R117" s="215">
        <f>Q117*H117</f>
        <v>0.00048000000000000001</v>
      </c>
      <c r="S117" s="215">
        <v>0</v>
      </c>
      <c r="T117" s="21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7" t="s">
        <v>361</v>
      </c>
      <c r="AT117" s="217" t="s">
        <v>380</v>
      </c>
      <c r="AU117" s="217" t="s">
        <v>20</v>
      </c>
      <c r="AY117" s="19" t="s">
        <v>134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88</v>
      </c>
      <c r="BK117" s="218">
        <f>ROUND(I117*H117,2)</f>
        <v>0</v>
      </c>
      <c r="BL117" s="19" t="s">
        <v>264</v>
      </c>
      <c r="BM117" s="217" t="s">
        <v>1418</v>
      </c>
    </row>
    <row r="118" s="2" customFormat="1" ht="16.5" customHeight="1">
      <c r="A118" s="41"/>
      <c r="B118" s="42"/>
      <c r="C118" s="257" t="s">
        <v>271</v>
      </c>
      <c r="D118" s="257" t="s">
        <v>380</v>
      </c>
      <c r="E118" s="258" t="s">
        <v>1419</v>
      </c>
      <c r="F118" s="259" t="s">
        <v>1420</v>
      </c>
      <c r="G118" s="260" t="s">
        <v>157</v>
      </c>
      <c r="H118" s="261">
        <v>4</v>
      </c>
      <c r="I118" s="262"/>
      <c r="J118" s="261">
        <f>ROUND(I118*H118,2)</f>
        <v>0</v>
      </c>
      <c r="K118" s="259" t="s">
        <v>31</v>
      </c>
      <c r="L118" s="263"/>
      <c r="M118" s="264" t="s">
        <v>31</v>
      </c>
      <c r="N118" s="265" t="s">
        <v>51</v>
      </c>
      <c r="O118" s="87"/>
      <c r="P118" s="215">
        <f>O118*H118</f>
        <v>0</v>
      </c>
      <c r="Q118" s="215">
        <v>0.00012</v>
      </c>
      <c r="R118" s="215">
        <f>Q118*H118</f>
        <v>0.00048000000000000001</v>
      </c>
      <c r="S118" s="215">
        <v>0</v>
      </c>
      <c r="T118" s="21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7" t="s">
        <v>361</v>
      </c>
      <c r="AT118" s="217" t="s">
        <v>380</v>
      </c>
      <c r="AU118" s="217" t="s">
        <v>20</v>
      </c>
      <c r="AY118" s="19" t="s">
        <v>134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88</v>
      </c>
      <c r="BK118" s="218">
        <f>ROUND(I118*H118,2)</f>
        <v>0</v>
      </c>
      <c r="BL118" s="19" t="s">
        <v>264</v>
      </c>
      <c r="BM118" s="217" t="s">
        <v>1421</v>
      </c>
    </row>
    <row r="119" s="2" customFormat="1" ht="16.5" customHeight="1">
      <c r="A119" s="41"/>
      <c r="B119" s="42"/>
      <c r="C119" s="257" t="s">
        <v>279</v>
      </c>
      <c r="D119" s="257" t="s">
        <v>380</v>
      </c>
      <c r="E119" s="258" t="s">
        <v>1422</v>
      </c>
      <c r="F119" s="259" t="s">
        <v>1423</v>
      </c>
      <c r="G119" s="260" t="s">
        <v>157</v>
      </c>
      <c r="H119" s="261">
        <v>4</v>
      </c>
      <c r="I119" s="262"/>
      <c r="J119" s="261">
        <f>ROUND(I119*H119,2)</f>
        <v>0</v>
      </c>
      <c r="K119" s="259" t="s">
        <v>31</v>
      </c>
      <c r="L119" s="263"/>
      <c r="M119" s="264" t="s">
        <v>31</v>
      </c>
      <c r="N119" s="265" t="s">
        <v>51</v>
      </c>
      <c r="O119" s="87"/>
      <c r="P119" s="215">
        <f>O119*H119</f>
        <v>0</v>
      </c>
      <c r="Q119" s="215">
        <v>0.00012</v>
      </c>
      <c r="R119" s="215">
        <f>Q119*H119</f>
        <v>0.00048000000000000001</v>
      </c>
      <c r="S119" s="215">
        <v>0</v>
      </c>
      <c r="T119" s="21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7" t="s">
        <v>361</v>
      </c>
      <c r="AT119" s="217" t="s">
        <v>380</v>
      </c>
      <c r="AU119" s="217" t="s">
        <v>20</v>
      </c>
      <c r="AY119" s="19" t="s">
        <v>134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88</v>
      </c>
      <c r="BK119" s="218">
        <f>ROUND(I119*H119,2)</f>
        <v>0</v>
      </c>
      <c r="BL119" s="19" t="s">
        <v>264</v>
      </c>
      <c r="BM119" s="217" t="s">
        <v>1424</v>
      </c>
    </row>
    <row r="120" s="2" customFormat="1" ht="16.5" customHeight="1">
      <c r="A120" s="41"/>
      <c r="B120" s="42"/>
      <c r="C120" s="257" t="s">
        <v>285</v>
      </c>
      <c r="D120" s="257" t="s">
        <v>380</v>
      </c>
      <c r="E120" s="258" t="s">
        <v>1425</v>
      </c>
      <c r="F120" s="259" t="s">
        <v>1426</v>
      </c>
      <c r="G120" s="260" t="s">
        <v>157</v>
      </c>
      <c r="H120" s="261">
        <v>8</v>
      </c>
      <c r="I120" s="262"/>
      <c r="J120" s="261">
        <f>ROUND(I120*H120,2)</f>
        <v>0</v>
      </c>
      <c r="K120" s="259" t="s">
        <v>31</v>
      </c>
      <c r="L120" s="263"/>
      <c r="M120" s="264" t="s">
        <v>31</v>
      </c>
      <c r="N120" s="265" t="s">
        <v>51</v>
      </c>
      <c r="O120" s="87"/>
      <c r="P120" s="215">
        <f>O120*H120</f>
        <v>0</v>
      </c>
      <c r="Q120" s="215">
        <v>0.00012</v>
      </c>
      <c r="R120" s="215">
        <f>Q120*H120</f>
        <v>0.00096000000000000002</v>
      </c>
      <c r="S120" s="215">
        <v>0</v>
      </c>
      <c r="T120" s="21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7" t="s">
        <v>361</v>
      </c>
      <c r="AT120" s="217" t="s">
        <v>380</v>
      </c>
      <c r="AU120" s="217" t="s">
        <v>20</v>
      </c>
      <c r="AY120" s="19" t="s">
        <v>134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88</v>
      </c>
      <c r="BK120" s="218">
        <f>ROUND(I120*H120,2)</f>
        <v>0</v>
      </c>
      <c r="BL120" s="19" t="s">
        <v>264</v>
      </c>
      <c r="BM120" s="217" t="s">
        <v>1427</v>
      </c>
    </row>
    <row r="121" s="12" customFormat="1" ht="25.92" customHeight="1">
      <c r="A121" s="12"/>
      <c r="B121" s="191"/>
      <c r="C121" s="192"/>
      <c r="D121" s="193" t="s">
        <v>79</v>
      </c>
      <c r="E121" s="194" t="s">
        <v>380</v>
      </c>
      <c r="F121" s="194" t="s">
        <v>1344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P122+P127</f>
        <v>0</v>
      </c>
      <c r="Q121" s="199"/>
      <c r="R121" s="200">
        <f>R122+R127</f>
        <v>0.56938</v>
      </c>
      <c r="S121" s="199"/>
      <c r="T121" s="201">
        <f>T122+T127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185</v>
      </c>
      <c r="AT121" s="203" t="s">
        <v>79</v>
      </c>
      <c r="AU121" s="203" t="s">
        <v>80</v>
      </c>
      <c r="AY121" s="202" t="s">
        <v>134</v>
      </c>
      <c r="BK121" s="204">
        <f>BK122+BK127</f>
        <v>0</v>
      </c>
    </row>
    <row r="122" s="12" customFormat="1" ht="22.8" customHeight="1">
      <c r="A122" s="12"/>
      <c r="B122" s="191"/>
      <c r="C122" s="192"/>
      <c r="D122" s="193" t="s">
        <v>79</v>
      </c>
      <c r="E122" s="205" t="s">
        <v>1345</v>
      </c>
      <c r="F122" s="205" t="s">
        <v>1346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SUM(P123:P126)</f>
        <v>0</v>
      </c>
      <c r="Q122" s="199"/>
      <c r="R122" s="200">
        <f>SUM(R123:R126)</f>
        <v>0.12079999999999999</v>
      </c>
      <c r="S122" s="199"/>
      <c r="T122" s="20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185</v>
      </c>
      <c r="AT122" s="203" t="s">
        <v>79</v>
      </c>
      <c r="AU122" s="203" t="s">
        <v>88</v>
      </c>
      <c r="AY122" s="202" t="s">
        <v>134</v>
      </c>
      <c r="BK122" s="204">
        <f>SUM(BK123:BK126)</f>
        <v>0</v>
      </c>
    </row>
    <row r="123" s="2" customFormat="1" ht="24.15" customHeight="1">
      <c r="A123" s="41"/>
      <c r="B123" s="42"/>
      <c r="C123" s="207" t="s">
        <v>291</v>
      </c>
      <c r="D123" s="207" t="s">
        <v>136</v>
      </c>
      <c r="E123" s="208" t="s">
        <v>1428</v>
      </c>
      <c r="F123" s="209" t="s">
        <v>1429</v>
      </c>
      <c r="G123" s="210" t="s">
        <v>157</v>
      </c>
      <c r="H123" s="211">
        <v>4</v>
      </c>
      <c r="I123" s="212"/>
      <c r="J123" s="211">
        <f>ROUND(I123*H123,2)</f>
        <v>0</v>
      </c>
      <c r="K123" s="209" t="s">
        <v>31</v>
      </c>
      <c r="L123" s="47"/>
      <c r="M123" s="213" t="s">
        <v>31</v>
      </c>
      <c r="N123" s="214" t="s">
        <v>51</v>
      </c>
      <c r="O123" s="87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7" t="s">
        <v>545</v>
      </c>
      <c r="AT123" s="217" t="s">
        <v>136</v>
      </c>
      <c r="AU123" s="217" t="s">
        <v>20</v>
      </c>
      <c r="AY123" s="19" t="s">
        <v>134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88</v>
      </c>
      <c r="BK123" s="218">
        <f>ROUND(I123*H123,2)</f>
        <v>0</v>
      </c>
      <c r="BL123" s="19" t="s">
        <v>545</v>
      </c>
      <c r="BM123" s="217" t="s">
        <v>1430</v>
      </c>
    </row>
    <row r="124" s="2" customFormat="1" ht="16.5" customHeight="1">
      <c r="A124" s="41"/>
      <c r="B124" s="42"/>
      <c r="C124" s="257" t="s">
        <v>7</v>
      </c>
      <c r="D124" s="257" t="s">
        <v>380</v>
      </c>
      <c r="E124" s="258" t="s">
        <v>1431</v>
      </c>
      <c r="F124" s="259" t="s">
        <v>1432</v>
      </c>
      <c r="G124" s="260" t="s">
        <v>157</v>
      </c>
      <c r="H124" s="261">
        <v>4</v>
      </c>
      <c r="I124" s="262"/>
      <c r="J124" s="261">
        <f>ROUND(I124*H124,2)</f>
        <v>0</v>
      </c>
      <c r="K124" s="259" t="s">
        <v>31</v>
      </c>
      <c r="L124" s="263"/>
      <c r="M124" s="264" t="s">
        <v>31</v>
      </c>
      <c r="N124" s="265" t="s">
        <v>51</v>
      </c>
      <c r="O124" s="87"/>
      <c r="P124" s="215">
        <f>O124*H124</f>
        <v>0</v>
      </c>
      <c r="Q124" s="215">
        <v>0.0070000000000000001</v>
      </c>
      <c r="R124" s="215">
        <f>Q124*H124</f>
        <v>0.028000000000000001</v>
      </c>
      <c r="S124" s="215">
        <v>0</v>
      </c>
      <c r="T124" s="21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7" t="s">
        <v>895</v>
      </c>
      <c r="AT124" s="217" t="s">
        <v>380</v>
      </c>
      <c r="AU124" s="217" t="s">
        <v>20</v>
      </c>
      <c r="AY124" s="19" t="s">
        <v>134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88</v>
      </c>
      <c r="BK124" s="218">
        <f>ROUND(I124*H124,2)</f>
        <v>0</v>
      </c>
      <c r="BL124" s="19" t="s">
        <v>895</v>
      </c>
      <c r="BM124" s="217" t="s">
        <v>1433</v>
      </c>
    </row>
    <row r="125" s="2" customFormat="1" ht="16.5" customHeight="1">
      <c r="A125" s="41"/>
      <c r="B125" s="42"/>
      <c r="C125" s="257" t="s">
        <v>304</v>
      </c>
      <c r="D125" s="257" t="s">
        <v>380</v>
      </c>
      <c r="E125" s="258" t="s">
        <v>1434</v>
      </c>
      <c r="F125" s="259" t="s">
        <v>1435</v>
      </c>
      <c r="G125" s="260" t="s">
        <v>157</v>
      </c>
      <c r="H125" s="261">
        <v>4</v>
      </c>
      <c r="I125" s="262"/>
      <c r="J125" s="261">
        <f>ROUND(I125*H125,2)</f>
        <v>0</v>
      </c>
      <c r="K125" s="259" t="s">
        <v>31</v>
      </c>
      <c r="L125" s="263"/>
      <c r="M125" s="264" t="s">
        <v>31</v>
      </c>
      <c r="N125" s="265" t="s">
        <v>51</v>
      </c>
      <c r="O125" s="87"/>
      <c r="P125" s="215">
        <f>O125*H125</f>
        <v>0</v>
      </c>
      <c r="Q125" s="215">
        <v>0.011599999999999999</v>
      </c>
      <c r="R125" s="215">
        <f>Q125*H125</f>
        <v>0.046399999999999997</v>
      </c>
      <c r="S125" s="215">
        <v>0</v>
      </c>
      <c r="T125" s="21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7" t="s">
        <v>895</v>
      </c>
      <c r="AT125" s="217" t="s">
        <v>380</v>
      </c>
      <c r="AU125" s="217" t="s">
        <v>20</v>
      </c>
      <c r="AY125" s="19" t="s">
        <v>134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88</v>
      </c>
      <c r="BK125" s="218">
        <f>ROUND(I125*H125,2)</f>
        <v>0</v>
      </c>
      <c r="BL125" s="19" t="s">
        <v>895</v>
      </c>
      <c r="BM125" s="217" t="s">
        <v>1436</v>
      </c>
    </row>
    <row r="126" s="2" customFormat="1" ht="16.5" customHeight="1">
      <c r="A126" s="41"/>
      <c r="B126" s="42"/>
      <c r="C126" s="257" t="s">
        <v>311</v>
      </c>
      <c r="D126" s="257" t="s">
        <v>380</v>
      </c>
      <c r="E126" s="258" t="s">
        <v>1437</v>
      </c>
      <c r="F126" s="259" t="s">
        <v>1438</v>
      </c>
      <c r="G126" s="260" t="s">
        <v>157</v>
      </c>
      <c r="H126" s="261">
        <v>4</v>
      </c>
      <c r="I126" s="262"/>
      <c r="J126" s="261">
        <f>ROUND(I126*H126,2)</f>
        <v>0</v>
      </c>
      <c r="K126" s="259" t="s">
        <v>31</v>
      </c>
      <c r="L126" s="263"/>
      <c r="M126" s="264" t="s">
        <v>31</v>
      </c>
      <c r="N126" s="265" t="s">
        <v>51</v>
      </c>
      <c r="O126" s="87"/>
      <c r="P126" s="215">
        <f>O126*H126</f>
        <v>0</v>
      </c>
      <c r="Q126" s="215">
        <v>0.011599999999999999</v>
      </c>
      <c r="R126" s="215">
        <f>Q126*H126</f>
        <v>0.046399999999999997</v>
      </c>
      <c r="S126" s="215">
        <v>0</v>
      </c>
      <c r="T126" s="21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7" t="s">
        <v>895</v>
      </c>
      <c r="AT126" s="217" t="s">
        <v>380</v>
      </c>
      <c r="AU126" s="217" t="s">
        <v>20</v>
      </c>
      <c r="AY126" s="19" t="s">
        <v>134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88</v>
      </c>
      <c r="BK126" s="218">
        <f>ROUND(I126*H126,2)</f>
        <v>0</v>
      </c>
      <c r="BL126" s="19" t="s">
        <v>895</v>
      </c>
      <c r="BM126" s="217" t="s">
        <v>1439</v>
      </c>
    </row>
    <row r="127" s="12" customFormat="1" ht="22.8" customHeight="1">
      <c r="A127" s="12"/>
      <c r="B127" s="191"/>
      <c r="C127" s="192"/>
      <c r="D127" s="193" t="s">
        <v>79</v>
      </c>
      <c r="E127" s="205" t="s">
        <v>1440</v>
      </c>
      <c r="F127" s="205" t="s">
        <v>1441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SUM(P128:P182)</f>
        <v>0</v>
      </c>
      <c r="Q127" s="199"/>
      <c r="R127" s="200">
        <f>SUM(R128:R182)</f>
        <v>0.44857999999999998</v>
      </c>
      <c r="S127" s="199"/>
      <c r="T127" s="201">
        <f>SUM(T128:T182)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185</v>
      </c>
      <c r="AT127" s="203" t="s">
        <v>79</v>
      </c>
      <c r="AU127" s="203" t="s">
        <v>88</v>
      </c>
      <c r="AY127" s="202" t="s">
        <v>134</v>
      </c>
      <c r="BK127" s="204">
        <f>SUM(BK128:BK182)</f>
        <v>0</v>
      </c>
    </row>
    <row r="128" s="2" customFormat="1" ht="24.15" customHeight="1">
      <c r="A128" s="41"/>
      <c r="B128" s="42"/>
      <c r="C128" s="207" t="s">
        <v>316</v>
      </c>
      <c r="D128" s="207" t="s">
        <v>136</v>
      </c>
      <c r="E128" s="208" t="s">
        <v>1442</v>
      </c>
      <c r="F128" s="209" t="s">
        <v>1443</v>
      </c>
      <c r="G128" s="210" t="s">
        <v>1444</v>
      </c>
      <c r="H128" s="211">
        <v>0.10000000000000001</v>
      </c>
      <c r="I128" s="212"/>
      <c r="J128" s="211">
        <f>ROUND(I128*H128,2)</f>
        <v>0</v>
      </c>
      <c r="K128" s="209" t="s">
        <v>1363</v>
      </c>
      <c r="L128" s="47"/>
      <c r="M128" s="213" t="s">
        <v>31</v>
      </c>
      <c r="N128" s="214" t="s">
        <v>51</v>
      </c>
      <c r="O128" s="87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7" t="s">
        <v>545</v>
      </c>
      <c r="AT128" s="217" t="s">
        <v>136</v>
      </c>
      <c r="AU128" s="217" t="s">
        <v>20</v>
      </c>
      <c r="AY128" s="19" t="s">
        <v>134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88</v>
      </c>
      <c r="BK128" s="218">
        <f>ROUND(I128*H128,2)</f>
        <v>0</v>
      </c>
      <c r="BL128" s="19" t="s">
        <v>545</v>
      </c>
      <c r="BM128" s="217" t="s">
        <v>1445</v>
      </c>
    </row>
    <row r="129" s="2" customFormat="1">
      <c r="A129" s="41"/>
      <c r="B129" s="42"/>
      <c r="C129" s="43"/>
      <c r="D129" s="219" t="s">
        <v>143</v>
      </c>
      <c r="E129" s="43"/>
      <c r="F129" s="220" t="s">
        <v>1446</v>
      </c>
      <c r="G129" s="43"/>
      <c r="H129" s="43"/>
      <c r="I129" s="221"/>
      <c r="J129" s="43"/>
      <c r="K129" s="43"/>
      <c r="L129" s="47"/>
      <c r="M129" s="222"/>
      <c r="N129" s="22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143</v>
      </c>
      <c r="AU129" s="19" t="s">
        <v>20</v>
      </c>
    </row>
    <row r="130" s="2" customFormat="1" ht="21.75" customHeight="1">
      <c r="A130" s="41"/>
      <c r="B130" s="42"/>
      <c r="C130" s="207" t="s">
        <v>320</v>
      </c>
      <c r="D130" s="207" t="s">
        <v>136</v>
      </c>
      <c r="E130" s="208" t="s">
        <v>1447</v>
      </c>
      <c r="F130" s="209" t="s">
        <v>1448</v>
      </c>
      <c r="G130" s="210" t="s">
        <v>1444</v>
      </c>
      <c r="H130" s="211">
        <v>0.10000000000000001</v>
      </c>
      <c r="I130" s="212"/>
      <c r="J130" s="211">
        <f>ROUND(I130*H130,2)</f>
        <v>0</v>
      </c>
      <c r="K130" s="209" t="s">
        <v>1363</v>
      </c>
      <c r="L130" s="47"/>
      <c r="M130" s="213" t="s">
        <v>31</v>
      </c>
      <c r="N130" s="214" t="s">
        <v>51</v>
      </c>
      <c r="O130" s="87"/>
      <c r="P130" s="215">
        <f>O130*H130</f>
        <v>0</v>
      </c>
      <c r="Q130" s="215">
        <v>0.0099000000000000008</v>
      </c>
      <c r="R130" s="215">
        <f>Q130*H130</f>
        <v>0.00099000000000000021</v>
      </c>
      <c r="S130" s="215">
        <v>0</v>
      </c>
      <c r="T130" s="21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7" t="s">
        <v>545</v>
      </c>
      <c r="AT130" s="217" t="s">
        <v>136</v>
      </c>
      <c r="AU130" s="217" t="s">
        <v>20</v>
      </c>
      <c r="AY130" s="19" t="s">
        <v>134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88</v>
      </c>
      <c r="BK130" s="218">
        <f>ROUND(I130*H130,2)</f>
        <v>0</v>
      </c>
      <c r="BL130" s="19" t="s">
        <v>545</v>
      </c>
      <c r="BM130" s="217" t="s">
        <v>1449</v>
      </c>
    </row>
    <row r="131" s="2" customFormat="1">
      <c r="A131" s="41"/>
      <c r="B131" s="42"/>
      <c r="C131" s="43"/>
      <c r="D131" s="219" t="s">
        <v>143</v>
      </c>
      <c r="E131" s="43"/>
      <c r="F131" s="220" t="s">
        <v>1450</v>
      </c>
      <c r="G131" s="43"/>
      <c r="H131" s="43"/>
      <c r="I131" s="221"/>
      <c r="J131" s="43"/>
      <c r="K131" s="43"/>
      <c r="L131" s="47"/>
      <c r="M131" s="222"/>
      <c r="N131" s="22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143</v>
      </c>
      <c r="AU131" s="19" t="s">
        <v>20</v>
      </c>
    </row>
    <row r="132" s="2" customFormat="1" ht="55.5" customHeight="1">
      <c r="A132" s="41"/>
      <c r="B132" s="42"/>
      <c r="C132" s="207" t="s">
        <v>326</v>
      </c>
      <c r="D132" s="207" t="s">
        <v>136</v>
      </c>
      <c r="E132" s="208" t="s">
        <v>1451</v>
      </c>
      <c r="F132" s="209" t="s">
        <v>1452</v>
      </c>
      <c r="G132" s="210" t="s">
        <v>274</v>
      </c>
      <c r="H132" s="211">
        <v>2</v>
      </c>
      <c r="I132" s="212"/>
      <c r="J132" s="211">
        <f>ROUND(I132*H132,2)</f>
        <v>0</v>
      </c>
      <c r="K132" s="209" t="s">
        <v>1363</v>
      </c>
      <c r="L132" s="47"/>
      <c r="M132" s="213" t="s">
        <v>31</v>
      </c>
      <c r="N132" s="214" t="s">
        <v>51</v>
      </c>
      <c r="O132" s="87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7" t="s">
        <v>545</v>
      </c>
      <c r="AT132" s="217" t="s">
        <v>136</v>
      </c>
      <c r="AU132" s="217" t="s">
        <v>20</v>
      </c>
      <c r="AY132" s="19" t="s">
        <v>134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88</v>
      </c>
      <c r="BK132" s="218">
        <f>ROUND(I132*H132,2)</f>
        <v>0</v>
      </c>
      <c r="BL132" s="19" t="s">
        <v>545</v>
      </c>
      <c r="BM132" s="217" t="s">
        <v>1453</v>
      </c>
    </row>
    <row r="133" s="2" customFormat="1">
      <c r="A133" s="41"/>
      <c r="B133" s="42"/>
      <c r="C133" s="43"/>
      <c r="D133" s="219" t="s">
        <v>143</v>
      </c>
      <c r="E133" s="43"/>
      <c r="F133" s="220" t="s">
        <v>1454</v>
      </c>
      <c r="G133" s="43"/>
      <c r="H133" s="43"/>
      <c r="I133" s="221"/>
      <c r="J133" s="43"/>
      <c r="K133" s="43"/>
      <c r="L133" s="47"/>
      <c r="M133" s="222"/>
      <c r="N133" s="22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143</v>
      </c>
      <c r="AU133" s="19" t="s">
        <v>20</v>
      </c>
    </row>
    <row r="134" s="2" customFormat="1" ht="66.75" customHeight="1">
      <c r="A134" s="41"/>
      <c r="B134" s="42"/>
      <c r="C134" s="207" t="s">
        <v>331</v>
      </c>
      <c r="D134" s="207" t="s">
        <v>136</v>
      </c>
      <c r="E134" s="208" t="s">
        <v>1455</v>
      </c>
      <c r="F134" s="209" t="s">
        <v>1456</v>
      </c>
      <c r="G134" s="210" t="s">
        <v>238</v>
      </c>
      <c r="H134" s="211">
        <v>80</v>
      </c>
      <c r="I134" s="212"/>
      <c r="J134" s="211">
        <f>ROUND(I134*H134,2)</f>
        <v>0</v>
      </c>
      <c r="K134" s="209" t="s">
        <v>1363</v>
      </c>
      <c r="L134" s="47"/>
      <c r="M134" s="213" t="s">
        <v>31</v>
      </c>
      <c r="N134" s="214" t="s">
        <v>51</v>
      </c>
      <c r="O134" s="87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7" t="s">
        <v>545</v>
      </c>
      <c r="AT134" s="217" t="s">
        <v>136</v>
      </c>
      <c r="AU134" s="217" t="s">
        <v>20</v>
      </c>
      <c r="AY134" s="19" t="s">
        <v>134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88</v>
      </c>
      <c r="BK134" s="218">
        <f>ROUND(I134*H134,2)</f>
        <v>0</v>
      </c>
      <c r="BL134" s="19" t="s">
        <v>545</v>
      </c>
      <c r="BM134" s="217" t="s">
        <v>1457</v>
      </c>
    </row>
    <row r="135" s="2" customFormat="1">
      <c r="A135" s="41"/>
      <c r="B135" s="42"/>
      <c r="C135" s="43"/>
      <c r="D135" s="219" t="s">
        <v>143</v>
      </c>
      <c r="E135" s="43"/>
      <c r="F135" s="220" t="s">
        <v>1458</v>
      </c>
      <c r="G135" s="43"/>
      <c r="H135" s="43"/>
      <c r="I135" s="221"/>
      <c r="J135" s="43"/>
      <c r="K135" s="43"/>
      <c r="L135" s="47"/>
      <c r="M135" s="222"/>
      <c r="N135" s="22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143</v>
      </c>
      <c r="AU135" s="19" t="s">
        <v>20</v>
      </c>
    </row>
    <row r="136" s="2" customFormat="1" ht="66.75" customHeight="1">
      <c r="A136" s="41"/>
      <c r="B136" s="42"/>
      <c r="C136" s="207" t="s">
        <v>342</v>
      </c>
      <c r="D136" s="207" t="s">
        <v>136</v>
      </c>
      <c r="E136" s="208" t="s">
        <v>1459</v>
      </c>
      <c r="F136" s="209" t="s">
        <v>1460</v>
      </c>
      <c r="G136" s="210" t="s">
        <v>238</v>
      </c>
      <c r="H136" s="211">
        <v>20</v>
      </c>
      <c r="I136" s="212"/>
      <c r="J136" s="211">
        <f>ROUND(I136*H136,2)</f>
        <v>0</v>
      </c>
      <c r="K136" s="209" t="s">
        <v>1363</v>
      </c>
      <c r="L136" s="47"/>
      <c r="M136" s="213" t="s">
        <v>31</v>
      </c>
      <c r="N136" s="214" t="s">
        <v>51</v>
      </c>
      <c r="O136" s="87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7" t="s">
        <v>545</v>
      </c>
      <c r="AT136" s="217" t="s">
        <v>136</v>
      </c>
      <c r="AU136" s="217" t="s">
        <v>20</v>
      </c>
      <c r="AY136" s="19" t="s">
        <v>134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88</v>
      </c>
      <c r="BK136" s="218">
        <f>ROUND(I136*H136,2)</f>
        <v>0</v>
      </c>
      <c r="BL136" s="19" t="s">
        <v>545</v>
      </c>
      <c r="BM136" s="217" t="s">
        <v>1461</v>
      </c>
    </row>
    <row r="137" s="2" customFormat="1">
      <c r="A137" s="41"/>
      <c r="B137" s="42"/>
      <c r="C137" s="43"/>
      <c r="D137" s="219" t="s">
        <v>143</v>
      </c>
      <c r="E137" s="43"/>
      <c r="F137" s="220" t="s">
        <v>1462</v>
      </c>
      <c r="G137" s="43"/>
      <c r="H137" s="43"/>
      <c r="I137" s="221"/>
      <c r="J137" s="43"/>
      <c r="K137" s="43"/>
      <c r="L137" s="47"/>
      <c r="M137" s="222"/>
      <c r="N137" s="22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143</v>
      </c>
      <c r="AU137" s="19" t="s">
        <v>20</v>
      </c>
    </row>
    <row r="138" s="2" customFormat="1" ht="24.15" customHeight="1">
      <c r="A138" s="41"/>
      <c r="B138" s="42"/>
      <c r="C138" s="207" t="s">
        <v>346</v>
      </c>
      <c r="D138" s="207" t="s">
        <v>136</v>
      </c>
      <c r="E138" s="208" t="s">
        <v>1463</v>
      </c>
      <c r="F138" s="209" t="s">
        <v>1464</v>
      </c>
      <c r="G138" s="210" t="s">
        <v>139</v>
      </c>
      <c r="H138" s="211">
        <v>152</v>
      </c>
      <c r="I138" s="212"/>
      <c r="J138" s="211">
        <f>ROUND(I138*H138,2)</f>
        <v>0</v>
      </c>
      <c r="K138" s="209" t="s">
        <v>1363</v>
      </c>
      <c r="L138" s="47"/>
      <c r="M138" s="213" t="s">
        <v>31</v>
      </c>
      <c r="N138" s="214" t="s">
        <v>51</v>
      </c>
      <c r="O138" s="87"/>
      <c r="P138" s="215">
        <f>O138*H138</f>
        <v>0</v>
      </c>
      <c r="Q138" s="215">
        <v>0.00058</v>
      </c>
      <c r="R138" s="215">
        <f>Q138*H138</f>
        <v>0.088160000000000002</v>
      </c>
      <c r="S138" s="215">
        <v>0</v>
      </c>
      <c r="T138" s="21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7" t="s">
        <v>545</v>
      </c>
      <c r="AT138" s="217" t="s">
        <v>136</v>
      </c>
      <c r="AU138" s="217" t="s">
        <v>20</v>
      </c>
      <c r="AY138" s="19" t="s">
        <v>134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88</v>
      </c>
      <c r="BK138" s="218">
        <f>ROUND(I138*H138,2)</f>
        <v>0</v>
      </c>
      <c r="BL138" s="19" t="s">
        <v>545</v>
      </c>
      <c r="BM138" s="217" t="s">
        <v>1465</v>
      </c>
    </row>
    <row r="139" s="2" customFormat="1">
      <c r="A139" s="41"/>
      <c r="B139" s="42"/>
      <c r="C139" s="43"/>
      <c r="D139" s="219" t="s">
        <v>143</v>
      </c>
      <c r="E139" s="43"/>
      <c r="F139" s="220" t="s">
        <v>1466</v>
      </c>
      <c r="G139" s="43"/>
      <c r="H139" s="43"/>
      <c r="I139" s="221"/>
      <c r="J139" s="43"/>
      <c r="K139" s="43"/>
      <c r="L139" s="47"/>
      <c r="M139" s="222"/>
      <c r="N139" s="22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143</v>
      </c>
      <c r="AU139" s="19" t="s">
        <v>20</v>
      </c>
    </row>
    <row r="140" s="13" customFormat="1">
      <c r="A140" s="13"/>
      <c r="B140" s="224"/>
      <c r="C140" s="225"/>
      <c r="D140" s="226" t="s">
        <v>145</v>
      </c>
      <c r="E140" s="227" t="s">
        <v>31</v>
      </c>
      <c r="F140" s="228" t="s">
        <v>1467</v>
      </c>
      <c r="G140" s="225"/>
      <c r="H140" s="229">
        <v>104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145</v>
      </c>
      <c r="AU140" s="235" t="s">
        <v>20</v>
      </c>
      <c r="AV140" s="13" t="s">
        <v>20</v>
      </c>
      <c r="AW140" s="13" t="s">
        <v>39</v>
      </c>
      <c r="AX140" s="13" t="s">
        <v>80</v>
      </c>
      <c r="AY140" s="235" t="s">
        <v>134</v>
      </c>
    </row>
    <row r="141" s="13" customFormat="1">
      <c r="A141" s="13"/>
      <c r="B141" s="224"/>
      <c r="C141" s="225"/>
      <c r="D141" s="226" t="s">
        <v>145</v>
      </c>
      <c r="E141" s="227" t="s">
        <v>31</v>
      </c>
      <c r="F141" s="228" t="s">
        <v>1468</v>
      </c>
      <c r="G141" s="225"/>
      <c r="H141" s="229">
        <v>48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145</v>
      </c>
      <c r="AU141" s="235" t="s">
        <v>20</v>
      </c>
      <c r="AV141" s="13" t="s">
        <v>20</v>
      </c>
      <c r="AW141" s="13" t="s">
        <v>39</v>
      </c>
      <c r="AX141" s="13" t="s">
        <v>80</v>
      </c>
      <c r="AY141" s="235" t="s">
        <v>134</v>
      </c>
    </row>
    <row r="142" s="15" customFormat="1">
      <c r="A142" s="15"/>
      <c r="B142" s="246"/>
      <c r="C142" s="247"/>
      <c r="D142" s="226" t="s">
        <v>145</v>
      </c>
      <c r="E142" s="248" t="s">
        <v>31</v>
      </c>
      <c r="F142" s="249" t="s">
        <v>148</v>
      </c>
      <c r="G142" s="247"/>
      <c r="H142" s="250">
        <v>152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145</v>
      </c>
      <c r="AU142" s="256" t="s">
        <v>20</v>
      </c>
      <c r="AV142" s="15" t="s">
        <v>141</v>
      </c>
      <c r="AW142" s="15" t="s">
        <v>39</v>
      </c>
      <c r="AX142" s="15" t="s">
        <v>88</v>
      </c>
      <c r="AY142" s="256" t="s">
        <v>134</v>
      </c>
    </row>
    <row r="143" s="2" customFormat="1" ht="33" customHeight="1">
      <c r="A143" s="41"/>
      <c r="B143" s="42"/>
      <c r="C143" s="207" t="s">
        <v>153</v>
      </c>
      <c r="D143" s="207" t="s">
        <v>136</v>
      </c>
      <c r="E143" s="208" t="s">
        <v>1469</v>
      </c>
      <c r="F143" s="209" t="s">
        <v>1470</v>
      </c>
      <c r="G143" s="210" t="s">
        <v>139</v>
      </c>
      <c r="H143" s="211">
        <v>152</v>
      </c>
      <c r="I143" s="212"/>
      <c r="J143" s="211">
        <f>ROUND(I143*H143,2)</f>
        <v>0</v>
      </c>
      <c r="K143" s="209" t="s">
        <v>1363</v>
      </c>
      <c r="L143" s="47"/>
      <c r="M143" s="213" t="s">
        <v>31</v>
      </c>
      <c r="N143" s="214" t="s">
        <v>51</v>
      </c>
      <c r="O143" s="87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7" t="s">
        <v>545</v>
      </c>
      <c r="AT143" s="217" t="s">
        <v>136</v>
      </c>
      <c r="AU143" s="217" t="s">
        <v>20</v>
      </c>
      <c r="AY143" s="19" t="s">
        <v>134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88</v>
      </c>
      <c r="BK143" s="218">
        <f>ROUND(I143*H143,2)</f>
        <v>0</v>
      </c>
      <c r="BL143" s="19" t="s">
        <v>545</v>
      </c>
      <c r="BM143" s="217" t="s">
        <v>1471</v>
      </c>
    </row>
    <row r="144" s="2" customFormat="1">
      <c r="A144" s="41"/>
      <c r="B144" s="42"/>
      <c r="C144" s="43"/>
      <c r="D144" s="219" t="s">
        <v>143</v>
      </c>
      <c r="E144" s="43"/>
      <c r="F144" s="220" t="s">
        <v>1472</v>
      </c>
      <c r="G144" s="43"/>
      <c r="H144" s="43"/>
      <c r="I144" s="221"/>
      <c r="J144" s="43"/>
      <c r="K144" s="43"/>
      <c r="L144" s="47"/>
      <c r="M144" s="222"/>
      <c r="N144" s="22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143</v>
      </c>
      <c r="AU144" s="19" t="s">
        <v>20</v>
      </c>
    </row>
    <row r="145" s="2" customFormat="1" ht="44.25" customHeight="1">
      <c r="A145" s="41"/>
      <c r="B145" s="42"/>
      <c r="C145" s="207" t="s">
        <v>354</v>
      </c>
      <c r="D145" s="207" t="s">
        <v>136</v>
      </c>
      <c r="E145" s="208" t="s">
        <v>1473</v>
      </c>
      <c r="F145" s="209" t="s">
        <v>1474</v>
      </c>
      <c r="G145" s="210" t="s">
        <v>274</v>
      </c>
      <c r="H145" s="211">
        <v>4.8600000000000003</v>
      </c>
      <c r="I145" s="212"/>
      <c r="J145" s="211">
        <f>ROUND(I145*H145,2)</f>
        <v>0</v>
      </c>
      <c r="K145" s="209" t="s">
        <v>1363</v>
      </c>
      <c r="L145" s="47"/>
      <c r="M145" s="213" t="s">
        <v>31</v>
      </c>
      <c r="N145" s="214" t="s">
        <v>51</v>
      </c>
      <c r="O145" s="87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7" t="s">
        <v>545</v>
      </c>
      <c r="AT145" s="217" t="s">
        <v>136</v>
      </c>
      <c r="AU145" s="217" t="s">
        <v>20</v>
      </c>
      <c r="AY145" s="19" t="s">
        <v>134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88</v>
      </c>
      <c r="BK145" s="218">
        <f>ROUND(I145*H145,2)</f>
        <v>0</v>
      </c>
      <c r="BL145" s="19" t="s">
        <v>545</v>
      </c>
      <c r="BM145" s="217" t="s">
        <v>1475</v>
      </c>
    </row>
    <row r="146" s="2" customFormat="1">
      <c r="A146" s="41"/>
      <c r="B146" s="42"/>
      <c r="C146" s="43"/>
      <c r="D146" s="219" t="s">
        <v>143</v>
      </c>
      <c r="E146" s="43"/>
      <c r="F146" s="220" t="s">
        <v>1476</v>
      </c>
      <c r="G146" s="43"/>
      <c r="H146" s="43"/>
      <c r="I146" s="221"/>
      <c r="J146" s="43"/>
      <c r="K146" s="43"/>
      <c r="L146" s="47"/>
      <c r="M146" s="222"/>
      <c r="N146" s="22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143</v>
      </c>
      <c r="AU146" s="19" t="s">
        <v>20</v>
      </c>
    </row>
    <row r="147" s="13" customFormat="1">
      <c r="A147" s="13"/>
      <c r="B147" s="224"/>
      <c r="C147" s="225"/>
      <c r="D147" s="226" t="s">
        <v>145</v>
      </c>
      <c r="E147" s="227" t="s">
        <v>31</v>
      </c>
      <c r="F147" s="228" t="s">
        <v>1477</v>
      </c>
      <c r="G147" s="225"/>
      <c r="H147" s="229">
        <v>4.8600000000000003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145</v>
      </c>
      <c r="AU147" s="235" t="s">
        <v>20</v>
      </c>
      <c r="AV147" s="13" t="s">
        <v>20</v>
      </c>
      <c r="AW147" s="13" t="s">
        <v>39</v>
      </c>
      <c r="AX147" s="13" t="s">
        <v>80</v>
      </c>
      <c r="AY147" s="235" t="s">
        <v>134</v>
      </c>
    </row>
    <row r="148" s="15" customFormat="1">
      <c r="A148" s="15"/>
      <c r="B148" s="246"/>
      <c r="C148" s="247"/>
      <c r="D148" s="226" t="s">
        <v>145</v>
      </c>
      <c r="E148" s="248" t="s">
        <v>31</v>
      </c>
      <c r="F148" s="249" t="s">
        <v>148</v>
      </c>
      <c r="G148" s="247"/>
      <c r="H148" s="250">
        <v>4.8600000000000003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6" t="s">
        <v>145</v>
      </c>
      <c r="AU148" s="256" t="s">
        <v>20</v>
      </c>
      <c r="AV148" s="15" t="s">
        <v>141</v>
      </c>
      <c r="AW148" s="15" t="s">
        <v>39</v>
      </c>
      <c r="AX148" s="15" t="s">
        <v>88</v>
      </c>
      <c r="AY148" s="256" t="s">
        <v>134</v>
      </c>
    </row>
    <row r="149" s="2" customFormat="1" ht="55.5" customHeight="1">
      <c r="A149" s="41"/>
      <c r="B149" s="42"/>
      <c r="C149" s="207" t="s">
        <v>361</v>
      </c>
      <c r="D149" s="207" t="s">
        <v>136</v>
      </c>
      <c r="E149" s="208" t="s">
        <v>1478</v>
      </c>
      <c r="F149" s="209" t="s">
        <v>1479</v>
      </c>
      <c r="G149" s="210" t="s">
        <v>274</v>
      </c>
      <c r="H149" s="211">
        <v>68.040000000000006</v>
      </c>
      <c r="I149" s="212"/>
      <c r="J149" s="211">
        <f>ROUND(I149*H149,2)</f>
        <v>0</v>
      </c>
      <c r="K149" s="209" t="s">
        <v>1363</v>
      </c>
      <c r="L149" s="47"/>
      <c r="M149" s="213" t="s">
        <v>31</v>
      </c>
      <c r="N149" s="214" t="s">
        <v>51</v>
      </c>
      <c r="O149" s="87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7" t="s">
        <v>545</v>
      </c>
      <c r="AT149" s="217" t="s">
        <v>136</v>
      </c>
      <c r="AU149" s="217" t="s">
        <v>20</v>
      </c>
      <c r="AY149" s="19" t="s">
        <v>134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88</v>
      </c>
      <c r="BK149" s="218">
        <f>ROUND(I149*H149,2)</f>
        <v>0</v>
      </c>
      <c r="BL149" s="19" t="s">
        <v>545</v>
      </c>
      <c r="BM149" s="217" t="s">
        <v>1480</v>
      </c>
    </row>
    <row r="150" s="2" customFormat="1">
      <c r="A150" s="41"/>
      <c r="B150" s="42"/>
      <c r="C150" s="43"/>
      <c r="D150" s="219" t="s">
        <v>143</v>
      </c>
      <c r="E150" s="43"/>
      <c r="F150" s="220" t="s">
        <v>1481</v>
      </c>
      <c r="G150" s="43"/>
      <c r="H150" s="43"/>
      <c r="I150" s="221"/>
      <c r="J150" s="43"/>
      <c r="K150" s="43"/>
      <c r="L150" s="47"/>
      <c r="M150" s="222"/>
      <c r="N150" s="22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143</v>
      </c>
      <c r="AU150" s="19" t="s">
        <v>20</v>
      </c>
    </row>
    <row r="151" s="13" customFormat="1">
      <c r="A151" s="13"/>
      <c r="B151" s="224"/>
      <c r="C151" s="225"/>
      <c r="D151" s="226" t="s">
        <v>145</v>
      </c>
      <c r="E151" s="227" t="s">
        <v>31</v>
      </c>
      <c r="F151" s="228" t="s">
        <v>1482</v>
      </c>
      <c r="G151" s="225"/>
      <c r="H151" s="229">
        <v>68.040000000000006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145</v>
      </c>
      <c r="AU151" s="235" t="s">
        <v>20</v>
      </c>
      <c r="AV151" s="13" t="s">
        <v>20</v>
      </c>
      <c r="AW151" s="13" t="s">
        <v>39</v>
      </c>
      <c r="AX151" s="13" t="s">
        <v>80</v>
      </c>
      <c r="AY151" s="235" t="s">
        <v>134</v>
      </c>
    </row>
    <row r="152" s="15" customFormat="1">
      <c r="A152" s="15"/>
      <c r="B152" s="246"/>
      <c r="C152" s="247"/>
      <c r="D152" s="226" t="s">
        <v>145</v>
      </c>
      <c r="E152" s="248" t="s">
        <v>31</v>
      </c>
      <c r="F152" s="249" t="s">
        <v>148</v>
      </c>
      <c r="G152" s="247"/>
      <c r="H152" s="250">
        <v>68.040000000000006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145</v>
      </c>
      <c r="AU152" s="256" t="s">
        <v>20</v>
      </c>
      <c r="AV152" s="15" t="s">
        <v>141</v>
      </c>
      <c r="AW152" s="15" t="s">
        <v>39</v>
      </c>
      <c r="AX152" s="15" t="s">
        <v>88</v>
      </c>
      <c r="AY152" s="256" t="s">
        <v>134</v>
      </c>
    </row>
    <row r="153" s="2" customFormat="1" ht="37.8" customHeight="1">
      <c r="A153" s="41"/>
      <c r="B153" s="42"/>
      <c r="C153" s="207" t="s">
        <v>364</v>
      </c>
      <c r="D153" s="207" t="s">
        <v>136</v>
      </c>
      <c r="E153" s="208" t="s">
        <v>1483</v>
      </c>
      <c r="F153" s="209" t="s">
        <v>1484</v>
      </c>
      <c r="G153" s="210" t="s">
        <v>357</v>
      </c>
      <c r="H153" s="211">
        <v>5.1500000000000004</v>
      </c>
      <c r="I153" s="212"/>
      <c r="J153" s="211">
        <f>ROUND(I153*H153,2)</f>
        <v>0</v>
      </c>
      <c r="K153" s="209" t="s">
        <v>1363</v>
      </c>
      <c r="L153" s="47"/>
      <c r="M153" s="213" t="s">
        <v>31</v>
      </c>
      <c r="N153" s="214" t="s">
        <v>51</v>
      </c>
      <c r="O153" s="87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7" t="s">
        <v>545</v>
      </c>
      <c r="AT153" s="217" t="s">
        <v>136</v>
      </c>
      <c r="AU153" s="217" t="s">
        <v>20</v>
      </c>
      <c r="AY153" s="19" t="s">
        <v>134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88</v>
      </c>
      <c r="BK153" s="218">
        <f>ROUND(I153*H153,2)</f>
        <v>0</v>
      </c>
      <c r="BL153" s="19" t="s">
        <v>545</v>
      </c>
      <c r="BM153" s="217" t="s">
        <v>1485</v>
      </c>
    </row>
    <row r="154" s="2" customFormat="1">
      <c r="A154" s="41"/>
      <c r="B154" s="42"/>
      <c r="C154" s="43"/>
      <c r="D154" s="219" t="s">
        <v>143</v>
      </c>
      <c r="E154" s="43"/>
      <c r="F154" s="220" t="s">
        <v>1486</v>
      </c>
      <c r="G154" s="43"/>
      <c r="H154" s="43"/>
      <c r="I154" s="221"/>
      <c r="J154" s="43"/>
      <c r="K154" s="43"/>
      <c r="L154" s="47"/>
      <c r="M154" s="222"/>
      <c r="N154" s="22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143</v>
      </c>
      <c r="AU154" s="19" t="s">
        <v>20</v>
      </c>
    </row>
    <row r="155" s="2" customFormat="1" ht="49.05" customHeight="1">
      <c r="A155" s="41"/>
      <c r="B155" s="42"/>
      <c r="C155" s="207" t="s">
        <v>253</v>
      </c>
      <c r="D155" s="207" t="s">
        <v>136</v>
      </c>
      <c r="E155" s="208" t="s">
        <v>1487</v>
      </c>
      <c r="F155" s="209" t="s">
        <v>1488</v>
      </c>
      <c r="G155" s="210" t="s">
        <v>274</v>
      </c>
      <c r="H155" s="211">
        <v>2</v>
      </c>
      <c r="I155" s="212"/>
      <c r="J155" s="211">
        <f>ROUND(I155*H155,2)</f>
        <v>0</v>
      </c>
      <c r="K155" s="209" t="s">
        <v>1363</v>
      </c>
      <c r="L155" s="47"/>
      <c r="M155" s="213" t="s">
        <v>31</v>
      </c>
      <c r="N155" s="214" t="s">
        <v>51</v>
      </c>
      <c r="O155" s="87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7" t="s">
        <v>545</v>
      </c>
      <c r="AT155" s="217" t="s">
        <v>136</v>
      </c>
      <c r="AU155" s="217" t="s">
        <v>20</v>
      </c>
      <c r="AY155" s="19" t="s">
        <v>134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88</v>
      </c>
      <c r="BK155" s="218">
        <f>ROUND(I155*H155,2)</f>
        <v>0</v>
      </c>
      <c r="BL155" s="19" t="s">
        <v>545</v>
      </c>
      <c r="BM155" s="217" t="s">
        <v>1489</v>
      </c>
    </row>
    <row r="156" s="2" customFormat="1">
      <c r="A156" s="41"/>
      <c r="B156" s="42"/>
      <c r="C156" s="43"/>
      <c r="D156" s="219" t="s">
        <v>143</v>
      </c>
      <c r="E156" s="43"/>
      <c r="F156" s="220" t="s">
        <v>1490</v>
      </c>
      <c r="G156" s="43"/>
      <c r="H156" s="43"/>
      <c r="I156" s="221"/>
      <c r="J156" s="43"/>
      <c r="K156" s="43"/>
      <c r="L156" s="47"/>
      <c r="M156" s="222"/>
      <c r="N156" s="22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143</v>
      </c>
      <c r="AU156" s="19" t="s">
        <v>20</v>
      </c>
    </row>
    <row r="157" s="2" customFormat="1" ht="55.5" customHeight="1">
      <c r="A157" s="41"/>
      <c r="B157" s="42"/>
      <c r="C157" s="207" t="s">
        <v>372</v>
      </c>
      <c r="D157" s="207" t="s">
        <v>136</v>
      </c>
      <c r="E157" s="208" t="s">
        <v>1491</v>
      </c>
      <c r="F157" s="209" t="s">
        <v>1492</v>
      </c>
      <c r="G157" s="210" t="s">
        <v>238</v>
      </c>
      <c r="H157" s="211">
        <v>80</v>
      </c>
      <c r="I157" s="212"/>
      <c r="J157" s="211">
        <f>ROUND(I157*H157,2)</f>
        <v>0</v>
      </c>
      <c r="K157" s="209" t="s">
        <v>1363</v>
      </c>
      <c r="L157" s="47"/>
      <c r="M157" s="213" t="s">
        <v>31</v>
      </c>
      <c r="N157" s="214" t="s">
        <v>51</v>
      </c>
      <c r="O157" s="87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7" t="s">
        <v>545</v>
      </c>
      <c r="AT157" s="217" t="s">
        <v>136</v>
      </c>
      <c r="AU157" s="217" t="s">
        <v>20</v>
      </c>
      <c r="AY157" s="19" t="s">
        <v>134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88</v>
      </c>
      <c r="BK157" s="218">
        <f>ROUND(I157*H157,2)</f>
        <v>0</v>
      </c>
      <c r="BL157" s="19" t="s">
        <v>545</v>
      </c>
      <c r="BM157" s="217" t="s">
        <v>1493</v>
      </c>
    </row>
    <row r="158" s="2" customFormat="1">
      <c r="A158" s="41"/>
      <c r="B158" s="42"/>
      <c r="C158" s="43"/>
      <c r="D158" s="219" t="s">
        <v>143</v>
      </c>
      <c r="E158" s="43"/>
      <c r="F158" s="220" t="s">
        <v>1494</v>
      </c>
      <c r="G158" s="43"/>
      <c r="H158" s="43"/>
      <c r="I158" s="221"/>
      <c r="J158" s="43"/>
      <c r="K158" s="43"/>
      <c r="L158" s="47"/>
      <c r="M158" s="222"/>
      <c r="N158" s="22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143</v>
      </c>
      <c r="AU158" s="19" t="s">
        <v>20</v>
      </c>
    </row>
    <row r="159" s="2" customFormat="1" ht="55.5" customHeight="1">
      <c r="A159" s="41"/>
      <c r="B159" s="42"/>
      <c r="C159" s="207" t="s">
        <v>379</v>
      </c>
      <c r="D159" s="207" t="s">
        <v>136</v>
      </c>
      <c r="E159" s="208" t="s">
        <v>1495</v>
      </c>
      <c r="F159" s="209" t="s">
        <v>1496</v>
      </c>
      <c r="G159" s="210" t="s">
        <v>238</v>
      </c>
      <c r="H159" s="211">
        <v>20</v>
      </c>
      <c r="I159" s="212"/>
      <c r="J159" s="211">
        <f>ROUND(I159*H159,2)</f>
        <v>0</v>
      </c>
      <c r="K159" s="209" t="s">
        <v>1363</v>
      </c>
      <c r="L159" s="47"/>
      <c r="M159" s="213" t="s">
        <v>31</v>
      </c>
      <c r="N159" s="214" t="s">
        <v>51</v>
      </c>
      <c r="O159" s="87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7" t="s">
        <v>545</v>
      </c>
      <c r="AT159" s="217" t="s">
        <v>136</v>
      </c>
      <c r="AU159" s="217" t="s">
        <v>20</v>
      </c>
      <c r="AY159" s="19" t="s">
        <v>134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88</v>
      </c>
      <c r="BK159" s="218">
        <f>ROUND(I159*H159,2)</f>
        <v>0</v>
      </c>
      <c r="BL159" s="19" t="s">
        <v>545</v>
      </c>
      <c r="BM159" s="217" t="s">
        <v>1497</v>
      </c>
    </row>
    <row r="160" s="2" customFormat="1">
      <c r="A160" s="41"/>
      <c r="B160" s="42"/>
      <c r="C160" s="43"/>
      <c r="D160" s="219" t="s">
        <v>143</v>
      </c>
      <c r="E160" s="43"/>
      <c r="F160" s="220" t="s">
        <v>1498</v>
      </c>
      <c r="G160" s="43"/>
      <c r="H160" s="43"/>
      <c r="I160" s="221"/>
      <c r="J160" s="43"/>
      <c r="K160" s="43"/>
      <c r="L160" s="47"/>
      <c r="M160" s="222"/>
      <c r="N160" s="22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143</v>
      </c>
      <c r="AU160" s="19" t="s">
        <v>20</v>
      </c>
    </row>
    <row r="161" s="2" customFormat="1" ht="49.05" customHeight="1">
      <c r="A161" s="41"/>
      <c r="B161" s="42"/>
      <c r="C161" s="207" t="s">
        <v>385</v>
      </c>
      <c r="D161" s="207" t="s">
        <v>136</v>
      </c>
      <c r="E161" s="208" t="s">
        <v>1499</v>
      </c>
      <c r="F161" s="209" t="s">
        <v>1500</v>
      </c>
      <c r="G161" s="210" t="s">
        <v>139</v>
      </c>
      <c r="H161" s="211">
        <v>80</v>
      </c>
      <c r="I161" s="212"/>
      <c r="J161" s="211">
        <f>ROUND(I161*H161,2)</f>
        <v>0</v>
      </c>
      <c r="K161" s="209" t="s">
        <v>1363</v>
      </c>
      <c r="L161" s="47"/>
      <c r="M161" s="213" t="s">
        <v>31</v>
      </c>
      <c r="N161" s="214" t="s">
        <v>51</v>
      </c>
      <c r="O161" s="87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7" t="s">
        <v>545</v>
      </c>
      <c r="AT161" s="217" t="s">
        <v>136</v>
      </c>
      <c r="AU161" s="217" t="s">
        <v>20</v>
      </c>
      <c r="AY161" s="19" t="s">
        <v>134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88</v>
      </c>
      <c r="BK161" s="218">
        <f>ROUND(I161*H161,2)</f>
        <v>0</v>
      </c>
      <c r="BL161" s="19" t="s">
        <v>545</v>
      </c>
      <c r="BM161" s="217" t="s">
        <v>1501</v>
      </c>
    </row>
    <row r="162" s="2" customFormat="1">
      <c r="A162" s="41"/>
      <c r="B162" s="42"/>
      <c r="C162" s="43"/>
      <c r="D162" s="219" t="s">
        <v>143</v>
      </c>
      <c r="E162" s="43"/>
      <c r="F162" s="220" t="s">
        <v>1502</v>
      </c>
      <c r="G162" s="43"/>
      <c r="H162" s="43"/>
      <c r="I162" s="221"/>
      <c r="J162" s="43"/>
      <c r="K162" s="43"/>
      <c r="L162" s="47"/>
      <c r="M162" s="222"/>
      <c r="N162" s="22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143</v>
      </c>
      <c r="AU162" s="19" t="s">
        <v>20</v>
      </c>
    </row>
    <row r="163" s="13" customFormat="1">
      <c r="A163" s="13"/>
      <c r="B163" s="224"/>
      <c r="C163" s="225"/>
      <c r="D163" s="226" t="s">
        <v>145</v>
      </c>
      <c r="E163" s="227" t="s">
        <v>31</v>
      </c>
      <c r="F163" s="228" t="s">
        <v>1503</v>
      </c>
      <c r="G163" s="225"/>
      <c r="H163" s="229">
        <v>80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145</v>
      </c>
      <c r="AU163" s="235" t="s">
        <v>20</v>
      </c>
      <c r="AV163" s="13" t="s">
        <v>20</v>
      </c>
      <c r="AW163" s="13" t="s">
        <v>39</v>
      </c>
      <c r="AX163" s="13" t="s">
        <v>80</v>
      </c>
      <c r="AY163" s="235" t="s">
        <v>134</v>
      </c>
    </row>
    <row r="164" s="15" customFormat="1">
      <c r="A164" s="15"/>
      <c r="B164" s="246"/>
      <c r="C164" s="247"/>
      <c r="D164" s="226" t="s">
        <v>145</v>
      </c>
      <c r="E164" s="248" t="s">
        <v>31</v>
      </c>
      <c r="F164" s="249" t="s">
        <v>148</v>
      </c>
      <c r="G164" s="247"/>
      <c r="H164" s="250">
        <v>80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145</v>
      </c>
      <c r="AU164" s="256" t="s">
        <v>20</v>
      </c>
      <c r="AV164" s="15" t="s">
        <v>141</v>
      </c>
      <c r="AW164" s="15" t="s">
        <v>39</v>
      </c>
      <c r="AX164" s="15" t="s">
        <v>88</v>
      </c>
      <c r="AY164" s="256" t="s">
        <v>134</v>
      </c>
    </row>
    <row r="165" s="2" customFormat="1" ht="24.15" customHeight="1">
      <c r="A165" s="41"/>
      <c r="B165" s="42"/>
      <c r="C165" s="207" t="s">
        <v>391</v>
      </c>
      <c r="D165" s="207" t="s">
        <v>136</v>
      </c>
      <c r="E165" s="208" t="s">
        <v>1504</v>
      </c>
      <c r="F165" s="209" t="s">
        <v>1505</v>
      </c>
      <c r="G165" s="210" t="s">
        <v>139</v>
      </c>
      <c r="H165" s="211">
        <v>40</v>
      </c>
      <c r="I165" s="212"/>
      <c r="J165" s="211">
        <f>ROUND(I165*H165,2)</f>
        <v>0</v>
      </c>
      <c r="K165" s="209" t="s">
        <v>1363</v>
      </c>
      <c r="L165" s="47"/>
      <c r="M165" s="213" t="s">
        <v>31</v>
      </c>
      <c r="N165" s="214" t="s">
        <v>51</v>
      </c>
      <c r="O165" s="87"/>
      <c r="P165" s="215">
        <f>O165*H165</f>
        <v>0</v>
      </c>
      <c r="Q165" s="215">
        <v>3.0000000000000001E-05</v>
      </c>
      <c r="R165" s="215">
        <f>Q165*H165</f>
        <v>0.0012000000000000001</v>
      </c>
      <c r="S165" s="215">
        <v>0</v>
      </c>
      <c r="T165" s="21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7" t="s">
        <v>545</v>
      </c>
      <c r="AT165" s="217" t="s">
        <v>136</v>
      </c>
      <c r="AU165" s="217" t="s">
        <v>20</v>
      </c>
      <c r="AY165" s="19" t="s">
        <v>134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88</v>
      </c>
      <c r="BK165" s="218">
        <f>ROUND(I165*H165,2)</f>
        <v>0</v>
      </c>
      <c r="BL165" s="19" t="s">
        <v>545</v>
      </c>
      <c r="BM165" s="217" t="s">
        <v>1506</v>
      </c>
    </row>
    <row r="166" s="2" customFormat="1">
      <c r="A166" s="41"/>
      <c r="B166" s="42"/>
      <c r="C166" s="43"/>
      <c r="D166" s="219" t="s">
        <v>143</v>
      </c>
      <c r="E166" s="43"/>
      <c r="F166" s="220" t="s">
        <v>1507</v>
      </c>
      <c r="G166" s="43"/>
      <c r="H166" s="43"/>
      <c r="I166" s="221"/>
      <c r="J166" s="43"/>
      <c r="K166" s="43"/>
      <c r="L166" s="47"/>
      <c r="M166" s="222"/>
      <c r="N166" s="22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143</v>
      </c>
      <c r="AU166" s="19" t="s">
        <v>20</v>
      </c>
    </row>
    <row r="167" s="2" customFormat="1" ht="16.5" customHeight="1">
      <c r="A167" s="41"/>
      <c r="B167" s="42"/>
      <c r="C167" s="257" t="s">
        <v>395</v>
      </c>
      <c r="D167" s="257" t="s">
        <v>380</v>
      </c>
      <c r="E167" s="258" t="s">
        <v>1508</v>
      </c>
      <c r="F167" s="259" t="s">
        <v>1509</v>
      </c>
      <c r="G167" s="260" t="s">
        <v>403</v>
      </c>
      <c r="H167" s="261">
        <v>0.80000000000000004</v>
      </c>
      <c r="I167" s="262"/>
      <c r="J167" s="261">
        <f>ROUND(I167*H167,2)</f>
        <v>0</v>
      </c>
      <c r="K167" s="259" t="s">
        <v>1363</v>
      </c>
      <c r="L167" s="263"/>
      <c r="M167" s="264" t="s">
        <v>31</v>
      </c>
      <c r="N167" s="265" t="s">
        <v>51</v>
      </c>
      <c r="O167" s="87"/>
      <c r="P167" s="215">
        <f>O167*H167</f>
        <v>0</v>
      </c>
      <c r="Q167" s="215">
        <v>0.001</v>
      </c>
      <c r="R167" s="215">
        <f>Q167*H167</f>
        <v>0.00080000000000000004</v>
      </c>
      <c r="S167" s="215">
        <v>0</v>
      </c>
      <c r="T167" s="21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7" t="s">
        <v>1353</v>
      </c>
      <c r="AT167" s="217" t="s">
        <v>380</v>
      </c>
      <c r="AU167" s="217" t="s">
        <v>20</v>
      </c>
      <c r="AY167" s="19" t="s">
        <v>134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88</v>
      </c>
      <c r="BK167" s="218">
        <f>ROUND(I167*H167,2)</f>
        <v>0</v>
      </c>
      <c r="BL167" s="19" t="s">
        <v>545</v>
      </c>
      <c r="BM167" s="217" t="s">
        <v>1510</v>
      </c>
    </row>
    <row r="168" s="2" customFormat="1" ht="24.15" customHeight="1">
      <c r="A168" s="41"/>
      <c r="B168" s="42"/>
      <c r="C168" s="207" t="s">
        <v>400</v>
      </c>
      <c r="D168" s="207" t="s">
        <v>136</v>
      </c>
      <c r="E168" s="208" t="s">
        <v>1511</v>
      </c>
      <c r="F168" s="209" t="s">
        <v>1512</v>
      </c>
      <c r="G168" s="210" t="s">
        <v>139</v>
      </c>
      <c r="H168" s="211">
        <v>40</v>
      </c>
      <c r="I168" s="212"/>
      <c r="J168" s="211">
        <f>ROUND(I168*H168,2)</f>
        <v>0</v>
      </c>
      <c r="K168" s="209" t="s">
        <v>31</v>
      </c>
      <c r="L168" s="47"/>
      <c r="M168" s="213" t="s">
        <v>31</v>
      </c>
      <c r="N168" s="214" t="s">
        <v>51</v>
      </c>
      <c r="O168" s="87"/>
      <c r="P168" s="215">
        <f>O168*H168</f>
        <v>0</v>
      </c>
      <c r="Q168" s="215">
        <v>3.0000000000000001E-05</v>
      </c>
      <c r="R168" s="215">
        <f>Q168*H168</f>
        <v>0.0012000000000000001</v>
      </c>
      <c r="S168" s="215">
        <v>0</v>
      </c>
      <c r="T168" s="21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7" t="s">
        <v>545</v>
      </c>
      <c r="AT168" s="217" t="s">
        <v>136</v>
      </c>
      <c r="AU168" s="217" t="s">
        <v>20</v>
      </c>
      <c r="AY168" s="19" t="s">
        <v>134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88</v>
      </c>
      <c r="BK168" s="218">
        <f>ROUND(I168*H168,2)</f>
        <v>0</v>
      </c>
      <c r="BL168" s="19" t="s">
        <v>545</v>
      </c>
      <c r="BM168" s="217" t="s">
        <v>1513</v>
      </c>
    </row>
    <row r="169" s="2" customFormat="1" ht="16.5" customHeight="1">
      <c r="A169" s="41"/>
      <c r="B169" s="42"/>
      <c r="C169" s="257" t="s">
        <v>406</v>
      </c>
      <c r="D169" s="257" t="s">
        <v>380</v>
      </c>
      <c r="E169" s="258" t="s">
        <v>1508</v>
      </c>
      <c r="F169" s="259" t="s">
        <v>1509</v>
      </c>
      <c r="G169" s="260" t="s">
        <v>403</v>
      </c>
      <c r="H169" s="261">
        <v>1.6000000000000001</v>
      </c>
      <c r="I169" s="262"/>
      <c r="J169" s="261">
        <f>ROUND(I169*H169,2)</f>
        <v>0</v>
      </c>
      <c r="K169" s="259" t="s">
        <v>1363</v>
      </c>
      <c r="L169" s="263"/>
      <c r="M169" s="264" t="s">
        <v>31</v>
      </c>
      <c r="N169" s="265" t="s">
        <v>51</v>
      </c>
      <c r="O169" s="87"/>
      <c r="P169" s="215">
        <f>O169*H169</f>
        <v>0</v>
      </c>
      <c r="Q169" s="215">
        <v>0.001</v>
      </c>
      <c r="R169" s="215">
        <f>Q169*H169</f>
        <v>0.0016000000000000001</v>
      </c>
      <c r="S169" s="215">
        <v>0</v>
      </c>
      <c r="T169" s="21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7" t="s">
        <v>1353</v>
      </c>
      <c r="AT169" s="217" t="s">
        <v>380</v>
      </c>
      <c r="AU169" s="217" t="s">
        <v>20</v>
      </c>
      <c r="AY169" s="19" t="s">
        <v>134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88</v>
      </c>
      <c r="BK169" s="218">
        <f>ROUND(I169*H169,2)</f>
        <v>0</v>
      </c>
      <c r="BL169" s="19" t="s">
        <v>545</v>
      </c>
      <c r="BM169" s="217" t="s">
        <v>1514</v>
      </c>
    </row>
    <row r="170" s="2" customFormat="1" ht="24.15" customHeight="1">
      <c r="A170" s="41"/>
      <c r="B170" s="42"/>
      <c r="C170" s="207" t="s">
        <v>28</v>
      </c>
      <c r="D170" s="207" t="s">
        <v>136</v>
      </c>
      <c r="E170" s="208" t="s">
        <v>1515</v>
      </c>
      <c r="F170" s="209" t="s">
        <v>1516</v>
      </c>
      <c r="G170" s="210" t="s">
        <v>274</v>
      </c>
      <c r="H170" s="211">
        <v>1</v>
      </c>
      <c r="I170" s="212"/>
      <c r="J170" s="211">
        <f>ROUND(I170*H170,2)</f>
        <v>0</v>
      </c>
      <c r="K170" s="209" t="s">
        <v>1363</v>
      </c>
      <c r="L170" s="47"/>
      <c r="M170" s="213" t="s">
        <v>31</v>
      </c>
      <c r="N170" s="214" t="s">
        <v>51</v>
      </c>
      <c r="O170" s="87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7" t="s">
        <v>545</v>
      </c>
      <c r="AT170" s="217" t="s">
        <v>136</v>
      </c>
      <c r="AU170" s="217" t="s">
        <v>20</v>
      </c>
      <c r="AY170" s="19" t="s">
        <v>134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88</v>
      </c>
      <c r="BK170" s="218">
        <f>ROUND(I170*H170,2)</f>
        <v>0</v>
      </c>
      <c r="BL170" s="19" t="s">
        <v>545</v>
      </c>
      <c r="BM170" s="217" t="s">
        <v>1517</v>
      </c>
    </row>
    <row r="171" s="2" customFormat="1">
      <c r="A171" s="41"/>
      <c r="B171" s="42"/>
      <c r="C171" s="43"/>
      <c r="D171" s="219" t="s">
        <v>143</v>
      </c>
      <c r="E171" s="43"/>
      <c r="F171" s="220" t="s">
        <v>1518</v>
      </c>
      <c r="G171" s="43"/>
      <c r="H171" s="43"/>
      <c r="I171" s="221"/>
      <c r="J171" s="43"/>
      <c r="K171" s="43"/>
      <c r="L171" s="47"/>
      <c r="M171" s="222"/>
      <c r="N171" s="22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143</v>
      </c>
      <c r="AU171" s="19" t="s">
        <v>20</v>
      </c>
    </row>
    <row r="172" s="2" customFormat="1" ht="37.8" customHeight="1">
      <c r="A172" s="41"/>
      <c r="B172" s="42"/>
      <c r="C172" s="207" t="s">
        <v>422</v>
      </c>
      <c r="D172" s="207" t="s">
        <v>136</v>
      </c>
      <c r="E172" s="208" t="s">
        <v>1519</v>
      </c>
      <c r="F172" s="209" t="s">
        <v>1520</v>
      </c>
      <c r="G172" s="210" t="s">
        <v>238</v>
      </c>
      <c r="H172" s="211">
        <v>100</v>
      </c>
      <c r="I172" s="212"/>
      <c r="J172" s="211">
        <f>ROUND(I172*H172,2)</f>
        <v>0</v>
      </c>
      <c r="K172" s="209" t="s">
        <v>140</v>
      </c>
      <c r="L172" s="47"/>
      <c r="M172" s="213" t="s">
        <v>31</v>
      </c>
      <c r="N172" s="214" t="s">
        <v>51</v>
      </c>
      <c r="O172" s="87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7" t="s">
        <v>545</v>
      </c>
      <c r="AT172" s="217" t="s">
        <v>136</v>
      </c>
      <c r="AU172" s="217" t="s">
        <v>20</v>
      </c>
      <c r="AY172" s="19" t="s">
        <v>134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88</v>
      </c>
      <c r="BK172" s="218">
        <f>ROUND(I172*H172,2)</f>
        <v>0</v>
      </c>
      <c r="BL172" s="19" t="s">
        <v>545</v>
      </c>
      <c r="BM172" s="217" t="s">
        <v>1521</v>
      </c>
    </row>
    <row r="173" s="2" customFormat="1">
      <c r="A173" s="41"/>
      <c r="B173" s="42"/>
      <c r="C173" s="43"/>
      <c r="D173" s="219" t="s">
        <v>143</v>
      </c>
      <c r="E173" s="43"/>
      <c r="F173" s="220" t="s">
        <v>1522</v>
      </c>
      <c r="G173" s="43"/>
      <c r="H173" s="43"/>
      <c r="I173" s="221"/>
      <c r="J173" s="43"/>
      <c r="K173" s="43"/>
      <c r="L173" s="47"/>
      <c r="M173" s="222"/>
      <c r="N173" s="22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143</v>
      </c>
      <c r="AU173" s="19" t="s">
        <v>20</v>
      </c>
    </row>
    <row r="174" s="2" customFormat="1" ht="37.8" customHeight="1">
      <c r="A174" s="41"/>
      <c r="B174" s="42"/>
      <c r="C174" s="207" t="s">
        <v>428</v>
      </c>
      <c r="D174" s="207" t="s">
        <v>136</v>
      </c>
      <c r="E174" s="208" t="s">
        <v>1523</v>
      </c>
      <c r="F174" s="209" t="s">
        <v>1524</v>
      </c>
      <c r="G174" s="210" t="s">
        <v>238</v>
      </c>
      <c r="H174" s="211">
        <v>100</v>
      </c>
      <c r="I174" s="212"/>
      <c r="J174" s="211">
        <f>ROUND(I174*H174,2)</f>
        <v>0</v>
      </c>
      <c r="K174" s="209" t="s">
        <v>140</v>
      </c>
      <c r="L174" s="47"/>
      <c r="M174" s="213" t="s">
        <v>31</v>
      </c>
      <c r="N174" s="214" t="s">
        <v>51</v>
      </c>
      <c r="O174" s="87"/>
      <c r="P174" s="215">
        <f>O174*H174</f>
        <v>0</v>
      </c>
      <c r="Q174" s="215">
        <v>6.9999999999999994E-05</v>
      </c>
      <c r="R174" s="215">
        <f>Q174*H174</f>
        <v>0.0069999999999999993</v>
      </c>
      <c r="S174" s="215">
        <v>0</v>
      </c>
      <c r="T174" s="21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7" t="s">
        <v>545</v>
      </c>
      <c r="AT174" s="217" t="s">
        <v>136</v>
      </c>
      <c r="AU174" s="217" t="s">
        <v>20</v>
      </c>
      <c r="AY174" s="19" t="s">
        <v>134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88</v>
      </c>
      <c r="BK174" s="218">
        <f>ROUND(I174*H174,2)</f>
        <v>0</v>
      </c>
      <c r="BL174" s="19" t="s">
        <v>545</v>
      </c>
      <c r="BM174" s="217" t="s">
        <v>1525</v>
      </c>
    </row>
    <row r="175" s="2" customFormat="1">
      <c r="A175" s="41"/>
      <c r="B175" s="42"/>
      <c r="C175" s="43"/>
      <c r="D175" s="219" t="s">
        <v>143</v>
      </c>
      <c r="E175" s="43"/>
      <c r="F175" s="220" t="s">
        <v>1526</v>
      </c>
      <c r="G175" s="43"/>
      <c r="H175" s="43"/>
      <c r="I175" s="221"/>
      <c r="J175" s="43"/>
      <c r="K175" s="43"/>
      <c r="L175" s="47"/>
      <c r="M175" s="222"/>
      <c r="N175" s="22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143</v>
      </c>
      <c r="AU175" s="19" t="s">
        <v>20</v>
      </c>
    </row>
    <row r="176" s="13" customFormat="1">
      <c r="A176" s="13"/>
      <c r="B176" s="224"/>
      <c r="C176" s="225"/>
      <c r="D176" s="226" t="s">
        <v>145</v>
      </c>
      <c r="E176" s="227" t="s">
        <v>31</v>
      </c>
      <c r="F176" s="228" t="s">
        <v>1527</v>
      </c>
      <c r="G176" s="225"/>
      <c r="H176" s="229">
        <v>100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145</v>
      </c>
      <c r="AU176" s="235" t="s">
        <v>20</v>
      </c>
      <c r="AV176" s="13" t="s">
        <v>20</v>
      </c>
      <c r="AW176" s="13" t="s">
        <v>39</v>
      </c>
      <c r="AX176" s="13" t="s">
        <v>80</v>
      </c>
      <c r="AY176" s="235" t="s">
        <v>134</v>
      </c>
    </row>
    <row r="177" s="15" customFormat="1">
      <c r="A177" s="15"/>
      <c r="B177" s="246"/>
      <c r="C177" s="247"/>
      <c r="D177" s="226" t="s">
        <v>145</v>
      </c>
      <c r="E177" s="248" t="s">
        <v>31</v>
      </c>
      <c r="F177" s="249" t="s">
        <v>148</v>
      </c>
      <c r="G177" s="247"/>
      <c r="H177" s="250">
        <v>100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145</v>
      </c>
      <c r="AU177" s="256" t="s">
        <v>20</v>
      </c>
      <c r="AV177" s="15" t="s">
        <v>141</v>
      </c>
      <c r="AW177" s="15" t="s">
        <v>39</v>
      </c>
      <c r="AX177" s="15" t="s">
        <v>88</v>
      </c>
      <c r="AY177" s="256" t="s">
        <v>134</v>
      </c>
    </row>
    <row r="178" s="2" customFormat="1" ht="49.05" customHeight="1">
      <c r="A178" s="41"/>
      <c r="B178" s="42"/>
      <c r="C178" s="207" t="s">
        <v>270</v>
      </c>
      <c r="D178" s="207" t="s">
        <v>136</v>
      </c>
      <c r="E178" s="208" t="s">
        <v>1528</v>
      </c>
      <c r="F178" s="209" t="s">
        <v>1529</v>
      </c>
      <c r="G178" s="210" t="s">
        <v>238</v>
      </c>
      <c r="H178" s="211">
        <v>3</v>
      </c>
      <c r="I178" s="212"/>
      <c r="J178" s="211">
        <f>ROUND(I178*H178,2)</f>
        <v>0</v>
      </c>
      <c r="K178" s="209" t="s">
        <v>1363</v>
      </c>
      <c r="L178" s="47"/>
      <c r="M178" s="213" t="s">
        <v>31</v>
      </c>
      <c r="N178" s="214" t="s">
        <v>51</v>
      </c>
      <c r="O178" s="87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7" t="s">
        <v>545</v>
      </c>
      <c r="AT178" s="217" t="s">
        <v>136</v>
      </c>
      <c r="AU178" s="217" t="s">
        <v>20</v>
      </c>
      <c r="AY178" s="19" t="s">
        <v>134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88</v>
      </c>
      <c r="BK178" s="218">
        <f>ROUND(I178*H178,2)</f>
        <v>0</v>
      </c>
      <c r="BL178" s="19" t="s">
        <v>545</v>
      </c>
      <c r="BM178" s="217" t="s">
        <v>1530</v>
      </c>
    </row>
    <row r="179" s="2" customFormat="1">
      <c r="A179" s="41"/>
      <c r="B179" s="42"/>
      <c r="C179" s="43"/>
      <c r="D179" s="219" t="s">
        <v>143</v>
      </c>
      <c r="E179" s="43"/>
      <c r="F179" s="220" t="s">
        <v>1531</v>
      </c>
      <c r="G179" s="43"/>
      <c r="H179" s="43"/>
      <c r="I179" s="221"/>
      <c r="J179" s="43"/>
      <c r="K179" s="43"/>
      <c r="L179" s="47"/>
      <c r="M179" s="222"/>
      <c r="N179" s="22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143</v>
      </c>
      <c r="AU179" s="19" t="s">
        <v>20</v>
      </c>
    </row>
    <row r="180" s="2" customFormat="1" ht="16.5" customHeight="1">
      <c r="A180" s="41"/>
      <c r="B180" s="42"/>
      <c r="C180" s="257" t="s">
        <v>438</v>
      </c>
      <c r="D180" s="257" t="s">
        <v>380</v>
      </c>
      <c r="E180" s="258" t="s">
        <v>1532</v>
      </c>
      <c r="F180" s="259" t="s">
        <v>1533</v>
      </c>
      <c r="G180" s="260" t="s">
        <v>238</v>
      </c>
      <c r="H180" s="261">
        <v>3</v>
      </c>
      <c r="I180" s="262"/>
      <c r="J180" s="261">
        <f>ROUND(I180*H180,2)</f>
        <v>0</v>
      </c>
      <c r="K180" s="259" t="s">
        <v>1363</v>
      </c>
      <c r="L180" s="263"/>
      <c r="M180" s="264" t="s">
        <v>31</v>
      </c>
      <c r="N180" s="265" t="s">
        <v>51</v>
      </c>
      <c r="O180" s="87"/>
      <c r="P180" s="215">
        <f>O180*H180</f>
        <v>0</v>
      </c>
      <c r="Q180" s="215">
        <v>0.044839999999999998</v>
      </c>
      <c r="R180" s="215">
        <f>Q180*H180</f>
        <v>0.13452</v>
      </c>
      <c r="S180" s="215">
        <v>0</v>
      </c>
      <c r="T180" s="21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7" t="s">
        <v>895</v>
      </c>
      <c r="AT180" s="217" t="s">
        <v>380</v>
      </c>
      <c r="AU180" s="217" t="s">
        <v>20</v>
      </c>
      <c r="AY180" s="19" t="s">
        <v>134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88</v>
      </c>
      <c r="BK180" s="218">
        <f>ROUND(I180*H180,2)</f>
        <v>0</v>
      </c>
      <c r="BL180" s="19" t="s">
        <v>895</v>
      </c>
      <c r="BM180" s="217" t="s">
        <v>1534</v>
      </c>
    </row>
    <row r="181" s="2" customFormat="1" ht="16.5" customHeight="1">
      <c r="A181" s="41"/>
      <c r="B181" s="42"/>
      <c r="C181" s="257" t="s">
        <v>444</v>
      </c>
      <c r="D181" s="257" t="s">
        <v>380</v>
      </c>
      <c r="E181" s="258" t="s">
        <v>1535</v>
      </c>
      <c r="F181" s="259" t="s">
        <v>1536</v>
      </c>
      <c r="G181" s="260" t="s">
        <v>238</v>
      </c>
      <c r="H181" s="261">
        <v>3</v>
      </c>
      <c r="I181" s="262"/>
      <c r="J181" s="261">
        <f>ROUND(I181*H181,2)</f>
        <v>0</v>
      </c>
      <c r="K181" s="259" t="s">
        <v>31</v>
      </c>
      <c r="L181" s="263"/>
      <c r="M181" s="264" t="s">
        <v>31</v>
      </c>
      <c r="N181" s="265" t="s">
        <v>51</v>
      </c>
      <c r="O181" s="87"/>
      <c r="P181" s="215">
        <f>O181*H181</f>
        <v>0</v>
      </c>
      <c r="Q181" s="215">
        <v>0.00064999999999999997</v>
      </c>
      <c r="R181" s="215">
        <f>Q181*H181</f>
        <v>0.0019499999999999999</v>
      </c>
      <c r="S181" s="215">
        <v>0</v>
      </c>
      <c r="T181" s="21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7" t="s">
        <v>895</v>
      </c>
      <c r="AT181" s="217" t="s">
        <v>380</v>
      </c>
      <c r="AU181" s="217" t="s">
        <v>20</v>
      </c>
      <c r="AY181" s="19" t="s">
        <v>134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88</v>
      </c>
      <c r="BK181" s="218">
        <f>ROUND(I181*H181,2)</f>
        <v>0</v>
      </c>
      <c r="BL181" s="19" t="s">
        <v>895</v>
      </c>
      <c r="BM181" s="217" t="s">
        <v>1537</v>
      </c>
    </row>
    <row r="182" s="2" customFormat="1" ht="16.5" customHeight="1">
      <c r="A182" s="41"/>
      <c r="B182" s="42"/>
      <c r="C182" s="207" t="s">
        <v>450</v>
      </c>
      <c r="D182" s="207" t="s">
        <v>136</v>
      </c>
      <c r="E182" s="208" t="s">
        <v>1538</v>
      </c>
      <c r="F182" s="209" t="s">
        <v>1539</v>
      </c>
      <c r="G182" s="210" t="s">
        <v>157</v>
      </c>
      <c r="H182" s="211">
        <v>2</v>
      </c>
      <c r="I182" s="212"/>
      <c r="J182" s="211">
        <f>ROUND(I182*H182,2)</f>
        <v>0</v>
      </c>
      <c r="K182" s="209" t="s">
        <v>31</v>
      </c>
      <c r="L182" s="47"/>
      <c r="M182" s="213" t="s">
        <v>31</v>
      </c>
      <c r="N182" s="214" t="s">
        <v>51</v>
      </c>
      <c r="O182" s="87"/>
      <c r="P182" s="215">
        <f>O182*H182</f>
        <v>0</v>
      </c>
      <c r="Q182" s="215">
        <v>0.10557999999999999</v>
      </c>
      <c r="R182" s="215">
        <f>Q182*H182</f>
        <v>0.21115999999999999</v>
      </c>
      <c r="S182" s="215">
        <v>0</v>
      </c>
      <c r="T182" s="21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7" t="s">
        <v>545</v>
      </c>
      <c r="AT182" s="217" t="s">
        <v>136</v>
      </c>
      <c r="AU182" s="217" t="s">
        <v>20</v>
      </c>
      <c r="AY182" s="19" t="s">
        <v>134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88</v>
      </c>
      <c r="BK182" s="218">
        <f>ROUND(I182*H182,2)</f>
        <v>0</v>
      </c>
      <c r="BL182" s="19" t="s">
        <v>545</v>
      </c>
      <c r="BM182" s="217" t="s">
        <v>1540</v>
      </c>
    </row>
    <row r="183" s="12" customFormat="1" ht="25.92" customHeight="1">
      <c r="A183" s="12"/>
      <c r="B183" s="191"/>
      <c r="C183" s="192"/>
      <c r="D183" s="193" t="s">
        <v>79</v>
      </c>
      <c r="E183" s="194" t="s">
        <v>1541</v>
      </c>
      <c r="F183" s="194" t="s">
        <v>1542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SUM(P184:P188)</f>
        <v>0</v>
      </c>
      <c r="Q183" s="199"/>
      <c r="R183" s="200">
        <f>SUM(R184:R188)</f>
        <v>0</v>
      </c>
      <c r="S183" s="199"/>
      <c r="T183" s="201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141</v>
      </c>
      <c r="AT183" s="203" t="s">
        <v>79</v>
      </c>
      <c r="AU183" s="203" t="s">
        <v>80</v>
      </c>
      <c r="AY183" s="202" t="s">
        <v>134</v>
      </c>
      <c r="BK183" s="204">
        <f>SUM(BK184:BK188)</f>
        <v>0</v>
      </c>
    </row>
    <row r="184" s="2" customFormat="1" ht="33" customHeight="1">
      <c r="A184" s="41"/>
      <c r="B184" s="42"/>
      <c r="C184" s="207" t="s">
        <v>455</v>
      </c>
      <c r="D184" s="207" t="s">
        <v>136</v>
      </c>
      <c r="E184" s="208" t="s">
        <v>1543</v>
      </c>
      <c r="F184" s="209" t="s">
        <v>1544</v>
      </c>
      <c r="G184" s="210" t="s">
        <v>260</v>
      </c>
      <c r="H184" s="211">
        <v>4</v>
      </c>
      <c r="I184" s="212"/>
      <c r="J184" s="211">
        <f>ROUND(I184*H184,2)</f>
        <v>0</v>
      </c>
      <c r="K184" s="209" t="s">
        <v>31</v>
      </c>
      <c r="L184" s="47"/>
      <c r="M184" s="213" t="s">
        <v>31</v>
      </c>
      <c r="N184" s="214" t="s">
        <v>51</v>
      </c>
      <c r="O184" s="87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7" t="s">
        <v>1545</v>
      </c>
      <c r="AT184" s="217" t="s">
        <v>136</v>
      </c>
      <c r="AU184" s="217" t="s">
        <v>88</v>
      </c>
      <c r="AY184" s="19" t="s">
        <v>134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88</v>
      </c>
      <c r="BK184" s="218">
        <f>ROUND(I184*H184,2)</f>
        <v>0</v>
      </c>
      <c r="BL184" s="19" t="s">
        <v>1545</v>
      </c>
      <c r="BM184" s="217" t="s">
        <v>1546</v>
      </c>
    </row>
    <row r="185" s="2" customFormat="1" ht="16.5" customHeight="1">
      <c r="A185" s="41"/>
      <c r="B185" s="42"/>
      <c r="C185" s="207" t="s">
        <v>461</v>
      </c>
      <c r="D185" s="207" t="s">
        <v>136</v>
      </c>
      <c r="E185" s="208" t="s">
        <v>1547</v>
      </c>
      <c r="F185" s="209" t="s">
        <v>1548</v>
      </c>
      <c r="G185" s="210" t="s">
        <v>260</v>
      </c>
      <c r="H185" s="211">
        <v>20</v>
      </c>
      <c r="I185" s="212"/>
      <c r="J185" s="211">
        <f>ROUND(I185*H185,2)</f>
        <v>0</v>
      </c>
      <c r="K185" s="209" t="s">
        <v>31</v>
      </c>
      <c r="L185" s="47"/>
      <c r="M185" s="213" t="s">
        <v>31</v>
      </c>
      <c r="N185" s="214" t="s">
        <v>51</v>
      </c>
      <c r="O185" s="87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7" t="s">
        <v>1545</v>
      </c>
      <c r="AT185" s="217" t="s">
        <v>136</v>
      </c>
      <c r="AU185" s="217" t="s">
        <v>88</v>
      </c>
      <c r="AY185" s="19" t="s">
        <v>134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88</v>
      </c>
      <c r="BK185" s="218">
        <f>ROUND(I185*H185,2)</f>
        <v>0</v>
      </c>
      <c r="BL185" s="19" t="s">
        <v>1545</v>
      </c>
      <c r="BM185" s="217" t="s">
        <v>1549</v>
      </c>
    </row>
    <row r="186" s="2" customFormat="1" ht="33" customHeight="1">
      <c r="A186" s="41"/>
      <c r="B186" s="42"/>
      <c r="C186" s="207" t="s">
        <v>468</v>
      </c>
      <c r="D186" s="207" t="s">
        <v>136</v>
      </c>
      <c r="E186" s="208" t="s">
        <v>1550</v>
      </c>
      <c r="F186" s="209" t="s">
        <v>1551</v>
      </c>
      <c r="G186" s="210" t="s">
        <v>260</v>
      </c>
      <c r="H186" s="211">
        <v>7</v>
      </c>
      <c r="I186" s="212"/>
      <c r="J186" s="211">
        <f>ROUND(I186*H186,2)</f>
        <v>0</v>
      </c>
      <c r="K186" s="209" t="s">
        <v>1363</v>
      </c>
      <c r="L186" s="47"/>
      <c r="M186" s="213" t="s">
        <v>31</v>
      </c>
      <c r="N186" s="214" t="s">
        <v>51</v>
      </c>
      <c r="O186" s="87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7" t="s">
        <v>1545</v>
      </c>
      <c r="AT186" s="217" t="s">
        <v>136</v>
      </c>
      <c r="AU186" s="217" t="s">
        <v>88</v>
      </c>
      <c r="AY186" s="19" t="s">
        <v>134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88</v>
      </c>
      <c r="BK186" s="218">
        <f>ROUND(I186*H186,2)</f>
        <v>0</v>
      </c>
      <c r="BL186" s="19" t="s">
        <v>1545</v>
      </c>
      <c r="BM186" s="217" t="s">
        <v>1552</v>
      </c>
    </row>
    <row r="187" s="2" customFormat="1">
      <c r="A187" s="41"/>
      <c r="B187" s="42"/>
      <c r="C187" s="43"/>
      <c r="D187" s="219" t="s">
        <v>143</v>
      </c>
      <c r="E187" s="43"/>
      <c r="F187" s="220" t="s">
        <v>1553</v>
      </c>
      <c r="G187" s="43"/>
      <c r="H187" s="43"/>
      <c r="I187" s="221"/>
      <c r="J187" s="43"/>
      <c r="K187" s="43"/>
      <c r="L187" s="47"/>
      <c r="M187" s="222"/>
      <c r="N187" s="22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143</v>
      </c>
      <c r="AU187" s="19" t="s">
        <v>88</v>
      </c>
    </row>
    <row r="188" s="2" customFormat="1" ht="24.15" customHeight="1">
      <c r="A188" s="41"/>
      <c r="B188" s="42"/>
      <c r="C188" s="207" t="s">
        <v>1554</v>
      </c>
      <c r="D188" s="207" t="s">
        <v>136</v>
      </c>
      <c r="E188" s="208" t="s">
        <v>1555</v>
      </c>
      <c r="F188" s="209" t="s">
        <v>1556</v>
      </c>
      <c r="G188" s="210" t="s">
        <v>260</v>
      </c>
      <c r="H188" s="211">
        <v>15</v>
      </c>
      <c r="I188" s="212"/>
      <c r="J188" s="211">
        <f>ROUND(I188*H188,2)</f>
        <v>0</v>
      </c>
      <c r="K188" s="209" t="s">
        <v>31</v>
      </c>
      <c r="L188" s="47"/>
      <c r="M188" s="274" t="s">
        <v>31</v>
      </c>
      <c r="N188" s="275" t="s">
        <v>51</v>
      </c>
      <c r="O188" s="268"/>
      <c r="P188" s="272">
        <f>O188*H188</f>
        <v>0</v>
      </c>
      <c r="Q188" s="272">
        <v>0</v>
      </c>
      <c r="R188" s="272">
        <f>Q188*H188</f>
        <v>0</v>
      </c>
      <c r="S188" s="272">
        <v>0</v>
      </c>
      <c r="T188" s="273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7" t="s">
        <v>1545</v>
      </c>
      <c r="AT188" s="217" t="s">
        <v>136</v>
      </c>
      <c r="AU188" s="217" t="s">
        <v>88</v>
      </c>
      <c r="AY188" s="19" t="s">
        <v>134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88</v>
      </c>
      <c r="BK188" s="218">
        <f>ROUND(I188*H188,2)</f>
        <v>0</v>
      </c>
      <c r="BL188" s="19" t="s">
        <v>1545</v>
      </c>
      <c r="BM188" s="217" t="s">
        <v>1557</v>
      </c>
    </row>
    <row r="189" s="2" customFormat="1" ht="6.96" customHeight="1">
      <c r="A189" s="41"/>
      <c r="B189" s="62"/>
      <c r="C189" s="63"/>
      <c r="D189" s="63"/>
      <c r="E189" s="63"/>
      <c r="F189" s="63"/>
      <c r="G189" s="63"/>
      <c r="H189" s="63"/>
      <c r="I189" s="63"/>
      <c r="J189" s="63"/>
      <c r="K189" s="63"/>
      <c r="L189" s="47"/>
      <c r="M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</row>
  </sheetData>
  <sheetProtection sheet="1" autoFilter="0" formatColumns="0" formatRows="0" objects="1" scenarios="1" spinCount="100000" saltValue="1dc7I6E2RZ+620F2wGOOQPwQtchH0DC+ZVLh0I2vrc9Um43xf1IcKysIhdBct2s/N97DHJOcNZA+okEDj9Zwpg==" hashValue="ruURieUeMJbt0o9fSO9qu1JD4oHB15ihotWyVwv66qqBezGSJBsVCAfvz0oNi6A15VTWlJYEBRcUsNUmuQRwow==" algorithmName="SHA-512" password="CC35"/>
  <autoFilter ref="C84:K18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741110043"/>
    <hyperlink ref="F93" r:id="rId2" display="https://podminky.urs.cz/item/CS_URS_2023_02/741110043"/>
    <hyperlink ref="F98" r:id="rId3" display="https://podminky.urs.cz/item/CS_URS_2024_01/741122016"/>
    <hyperlink ref="F104" r:id="rId4" display="https://podminky.urs.cz/item/CS_URS_2024_01/741122024"/>
    <hyperlink ref="F108" r:id="rId5" display="https://podminky.urs.cz/item/CS_URS_2024_01/741130021"/>
    <hyperlink ref="F110" r:id="rId6" display="https://podminky.urs.cz/item/CS_URS_2024_01/741130025"/>
    <hyperlink ref="F113" r:id="rId7" display="https://podminky.urs.cz/item/CS_URS_2024_01/741410041"/>
    <hyperlink ref="F129" r:id="rId8" display="https://podminky.urs.cz/item/CS_URS_2023_02/460010011"/>
    <hyperlink ref="F131" r:id="rId9" display="https://podminky.urs.cz/item/CS_URS_2023_02/460010025"/>
    <hyperlink ref="F133" r:id="rId10" display="https://podminky.urs.cz/item/CS_URS_2023_02/460141112"/>
    <hyperlink ref="F135" r:id="rId11" display="https://podminky.urs.cz/item/CS_URS_2023_02/460161162"/>
    <hyperlink ref="F137" r:id="rId12" display="https://podminky.urs.cz/item/CS_URS_2023_02/460161312"/>
    <hyperlink ref="F139" r:id="rId13" display="https://podminky.urs.cz/item/CS_URS_2023_02/460282111"/>
    <hyperlink ref="F144" r:id="rId14" display="https://podminky.urs.cz/item/CS_URS_2023_02/460282511"/>
    <hyperlink ref="F146" r:id="rId15" display="https://podminky.urs.cz/item/CS_URS_2023_02/460341113"/>
    <hyperlink ref="F150" r:id="rId16" display="https://podminky.urs.cz/item/CS_URS_2023_02/460341121"/>
    <hyperlink ref="F154" r:id="rId17" display="https://podminky.urs.cz/item/CS_URS_2023_02/460361121"/>
    <hyperlink ref="F156" r:id="rId18" display="https://podminky.urs.cz/item/CS_URS_2023_02/460411122"/>
    <hyperlink ref="F158" r:id="rId19" display="https://podminky.urs.cz/item/CS_URS_2023_02/460451162"/>
    <hyperlink ref="F160" r:id="rId20" display="https://podminky.urs.cz/item/CS_URS_2023_02/460451332"/>
    <hyperlink ref="F162" r:id="rId21" display="https://podminky.urs.cz/item/CS_URS_2023_02/460571111"/>
    <hyperlink ref="F166" r:id="rId22" display="https://podminky.urs.cz/item/CS_URS_2023_02/460581121"/>
    <hyperlink ref="F171" r:id="rId23" display="https://podminky.urs.cz/item/CS_URS_2023_02/460641112"/>
    <hyperlink ref="F173" r:id="rId24" display="https://podminky.urs.cz/item/CS_URS_2024_01/460661111"/>
    <hyperlink ref="F175" r:id="rId25" display="https://podminky.urs.cz/item/CS_URS_2024_01/460671112"/>
    <hyperlink ref="F179" r:id="rId26" display="https://podminky.urs.cz/item/CS_URS_2023_02/460751121"/>
    <hyperlink ref="F187" r:id="rId27" display="https://podminky.urs.cz/item/CS_URS_2023_02/HZS4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20</v>
      </c>
    </row>
    <row r="4" s="1" customFormat="1" ht="24.96" customHeight="1">
      <c r="B4" s="22"/>
      <c r="D4" s="133" t="s">
        <v>99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15</v>
      </c>
      <c r="L6" s="22"/>
    </row>
    <row r="7" s="1" customFormat="1" ht="16.5" customHeight="1">
      <c r="B7" s="22"/>
      <c r="E7" s="136" t="str">
        <f>'Rekapitulace stavby'!K6</f>
        <v>Most KT 08 u hlavní pošty v Klatovech</v>
      </c>
      <c r="F7" s="135"/>
      <c r="G7" s="135"/>
      <c r="H7" s="135"/>
      <c r="L7" s="22"/>
    </row>
    <row r="8" s="2" customFormat="1" ht="12" customHeight="1">
      <c r="A8" s="41"/>
      <c r="B8" s="47"/>
      <c r="C8" s="41"/>
      <c r="D8" s="135" t="s">
        <v>100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1558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17</v>
      </c>
      <c r="E11" s="41"/>
      <c r="F11" s="139" t="s">
        <v>18</v>
      </c>
      <c r="G11" s="41"/>
      <c r="H11" s="41"/>
      <c r="I11" s="135" t="s">
        <v>19</v>
      </c>
      <c r="J11" s="139" t="s">
        <v>31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29</v>
      </c>
      <c r="E14" s="41"/>
      <c r="F14" s="41"/>
      <c r="G14" s="41"/>
      <c r="H14" s="41"/>
      <c r="I14" s="135" t="s">
        <v>30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32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33</v>
      </c>
      <c r="E17" s="41"/>
      <c r="F17" s="41"/>
      <c r="G17" s="41"/>
      <c r="H17" s="41"/>
      <c r="I17" s="135" t="s">
        <v>30</v>
      </c>
      <c r="J17" s="35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39"/>
      <c r="G18" s="139"/>
      <c r="H18" s="139"/>
      <c r="I18" s="135" t="s">
        <v>32</v>
      </c>
      <c r="J18" s="35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35</v>
      </c>
      <c r="E20" s="41"/>
      <c r="F20" s="41"/>
      <c r="G20" s="41"/>
      <c r="H20" s="41"/>
      <c r="I20" s="135" t="s">
        <v>30</v>
      </c>
      <c r="J20" s="139" t="s">
        <v>36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37</v>
      </c>
      <c r="F21" s="41"/>
      <c r="G21" s="41"/>
      <c r="H21" s="41"/>
      <c r="I21" s="135" t="s">
        <v>32</v>
      </c>
      <c r="J21" s="139" t="s">
        <v>38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40</v>
      </c>
      <c r="E23" s="41"/>
      <c r="F23" s="41"/>
      <c r="G23" s="41"/>
      <c r="H23" s="41"/>
      <c r="I23" s="135" t="s">
        <v>30</v>
      </c>
      <c r="J23" s="139" t="s">
        <v>41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42</v>
      </c>
      <c r="F24" s="41"/>
      <c r="G24" s="41"/>
      <c r="H24" s="41"/>
      <c r="I24" s="135" t="s">
        <v>32</v>
      </c>
      <c r="J24" s="139" t="s">
        <v>43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44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31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46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48</v>
      </c>
      <c r="G32" s="41"/>
      <c r="H32" s="41"/>
      <c r="I32" s="148" t="s">
        <v>47</v>
      </c>
      <c r="J32" s="148" t="s">
        <v>49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50</v>
      </c>
      <c r="E33" s="135" t="s">
        <v>51</v>
      </c>
      <c r="F33" s="150">
        <f>ROUND((SUM(BE88:BE138)),  2)</f>
        <v>0</v>
      </c>
      <c r="G33" s="41"/>
      <c r="H33" s="41"/>
      <c r="I33" s="151">
        <v>0.20999999999999999</v>
      </c>
      <c r="J33" s="150">
        <f>ROUND(((SUM(BE88:BE138))*I33),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52</v>
      </c>
      <c r="F34" s="150">
        <f>ROUND((SUM(BF88:BF138)),  2)</f>
        <v>0</v>
      </c>
      <c r="G34" s="41"/>
      <c r="H34" s="41"/>
      <c r="I34" s="151">
        <v>0.14999999999999999</v>
      </c>
      <c r="J34" s="150">
        <f>ROUND(((SUM(BF88:BF138))*I34),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53</v>
      </c>
      <c r="F35" s="150">
        <f>ROUND((SUM(BG88:BG138)),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54</v>
      </c>
      <c r="F36" s="150">
        <f>ROUND((SUM(BH88:BH138)),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55</v>
      </c>
      <c r="F37" s="150">
        <f>ROUND((SUM(BI88:BI138)),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56</v>
      </c>
      <c r="E39" s="154"/>
      <c r="F39" s="154"/>
      <c r="G39" s="155" t="s">
        <v>57</v>
      </c>
      <c r="H39" s="156" t="s">
        <v>58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102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15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Most KT 08 u hlavní pošty v Klatovech</v>
      </c>
      <c r="F48" s="34"/>
      <c r="G48" s="34"/>
      <c r="H48" s="34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100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SKB4D405 - VON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21</v>
      </c>
      <c r="D52" s="43"/>
      <c r="E52" s="43"/>
      <c r="F52" s="29" t="str">
        <f>F12</f>
        <v xml:space="preserve"> </v>
      </c>
      <c r="G52" s="43"/>
      <c r="H52" s="43"/>
      <c r="I52" s="34" t="s">
        <v>23</v>
      </c>
      <c r="J52" s="75" t="str">
        <f>IF(J12="","",J12)</f>
        <v>29. 2. 2024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4" t="s">
        <v>29</v>
      </c>
      <c r="D54" s="43"/>
      <c r="E54" s="43"/>
      <c r="F54" s="29" t="str">
        <f>E15</f>
        <v xml:space="preserve"> </v>
      </c>
      <c r="G54" s="43"/>
      <c r="H54" s="43"/>
      <c r="I54" s="34" t="s">
        <v>35</v>
      </c>
      <c r="J54" s="39" t="str">
        <f>E21</f>
        <v>Projekční kancelář Ing.Škubalová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33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Straka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103</v>
      </c>
      <c r="D57" s="165"/>
      <c r="E57" s="165"/>
      <c r="F57" s="165"/>
      <c r="G57" s="165"/>
      <c r="H57" s="165"/>
      <c r="I57" s="165"/>
      <c r="J57" s="166" t="s">
        <v>104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78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105</v>
      </c>
    </row>
    <row r="60" s="9" customFormat="1" ht="24.96" customHeight="1">
      <c r="A60" s="9"/>
      <c r="B60" s="168"/>
      <c r="C60" s="169"/>
      <c r="D60" s="170" t="s">
        <v>106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110</v>
      </c>
      <c r="E61" s="177"/>
      <c r="F61" s="177"/>
      <c r="G61" s="177"/>
      <c r="H61" s="177"/>
      <c r="I61" s="177"/>
      <c r="J61" s="178">
        <f>J90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114</v>
      </c>
      <c r="E62" s="177"/>
      <c r="F62" s="177"/>
      <c r="G62" s="177"/>
      <c r="H62" s="177"/>
      <c r="I62" s="177"/>
      <c r="J62" s="178">
        <f>J92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1559</v>
      </c>
      <c r="E63" s="171"/>
      <c r="F63" s="171"/>
      <c r="G63" s="171"/>
      <c r="H63" s="171"/>
      <c r="I63" s="171"/>
      <c r="J63" s="172">
        <f>J100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1560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1561</v>
      </c>
      <c r="E65" s="177"/>
      <c r="F65" s="177"/>
      <c r="G65" s="177"/>
      <c r="H65" s="177"/>
      <c r="I65" s="177"/>
      <c r="J65" s="178">
        <f>J123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1562</v>
      </c>
      <c r="E66" s="177"/>
      <c r="F66" s="177"/>
      <c r="G66" s="177"/>
      <c r="H66" s="177"/>
      <c r="I66" s="177"/>
      <c r="J66" s="178">
        <f>J128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1563</v>
      </c>
      <c r="E67" s="177"/>
      <c r="F67" s="177"/>
      <c r="G67" s="177"/>
      <c r="H67" s="177"/>
      <c r="I67" s="177"/>
      <c r="J67" s="178">
        <f>J132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1564</v>
      </c>
      <c r="E68" s="177"/>
      <c r="F68" s="177"/>
      <c r="G68" s="177"/>
      <c r="H68" s="177"/>
      <c r="I68" s="177"/>
      <c r="J68" s="178">
        <f>J135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5" t="s">
        <v>119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4" t="s">
        <v>15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Most KT 08 u hlavní pošty v Klatovech</v>
      </c>
      <c r="F78" s="34"/>
      <c r="G78" s="34"/>
      <c r="H78" s="34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100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SKB4D405 - VON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4" t="s">
        <v>21</v>
      </c>
      <c r="D82" s="43"/>
      <c r="E82" s="43"/>
      <c r="F82" s="29" t="str">
        <f>F12</f>
        <v xml:space="preserve"> </v>
      </c>
      <c r="G82" s="43"/>
      <c r="H82" s="43"/>
      <c r="I82" s="34" t="s">
        <v>23</v>
      </c>
      <c r="J82" s="75" t="str">
        <f>IF(J12="","",J12)</f>
        <v>29. 2. 2024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4" t="s">
        <v>29</v>
      </c>
      <c r="D84" s="43"/>
      <c r="E84" s="43"/>
      <c r="F84" s="29" t="str">
        <f>E15</f>
        <v xml:space="preserve"> </v>
      </c>
      <c r="G84" s="43"/>
      <c r="H84" s="43"/>
      <c r="I84" s="34" t="s">
        <v>35</v>
      </c>
      <c r="J84" s="39" t="str">
        <f>E21</f>
        <v>Projekční kancelář Ing.Škubalová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4" t="s">
        <v>33</v>
      </c>
      <c r="D85" s="43"/>
      <c r="E85" s="43"/>
      <c r="F85" s="29" t="str">
        <f>IF(E18="","",E18)</f>
        <v>Vyplň údaj</v>
      </c>
      <c r="G85" s="43"/>
      <c r="H85" s="43"/>
      <c r="I85" s="34" t="s">
        <v>40</v>
      </c>
      <c r="J85" s="39" t="str">
        <f>E24</f>
        <v>Straka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120</v>
      </c>
      <c r="D87" s="183" t="s">
        <v>65</v>
      </c>
      <c r="E87" s="183" t="s">
        <v>61</v>
      </c>
      <c r="F87" s="183" t="s">
        <v>62</v>
      </c>
      <c r="G87" s="183" t="s">
        <v>121</v>
      </c>
      <c r="H87" s="183" t="s">
        <v>122</v>
      </c>
      <c r="I87" s="183" t="s">
        <v>123</v>
      </c>
      <c r="J87" s="183" t="s">
        <v>104</v>
      </c>
      <c r="K87" s="184" t="s">
        <v>124</v>
      </c>
      <c r="L87" s="185"/>
      <c r="M87" s="95" t="s">
        <v>31</v>
      </c>
      <c r="N87" s="96" t="s">
        <v>50</v>
      </c>
      <c r="O87" s="96" t="s">
        <v>125</v>
      </c>
      <c r="P87" s="96" t="s">
        <v>126</v>
      </c>
      <c r="Q87" s="96" t="s">
        <v>127</v>
      </c>
      <c r="R87" s="96" t="s">
        <v>128</v>
      </c>
      <c r="S87" s="96" t="s">
        <v>129</v>
      </c>
      <c r="T87" s="97" t="s">
        <v>130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131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P89+P100</f>
        <v>0</v>
      </c>
      <c r="Q88" s="99"/>
      <c r="R88" s="188">
        <f>R89+R100</f>
        <v>0.88217999999999996</v>
      </c>
      <c r="S88" s="99"/>
      <c r="T88" s="189">
        <f>T89+T100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79</v>
      </c>
      <c r="AU88" s="19" t="s">
        <v>105</v>
      </c>
      <c r="BK88" s="190">
        <f>BK89+BK100</f>
        <v>0</v>
      </c>
    </row>
    <row r="89" s="12" customFormat="1" ht="25.92" customHeight="1">
      <c r="A89" s="12"/>
      <c r="B89" s="191"/>
      <c r="C89" s="192"/>
      <c r="D89" s="193" t="s">
        <v>79</v>
      </c>
      <c r="E89" s="194" t="s">
        <v>132</v>
      </c>
      <c r="F89" s="194" t="s">
        <v>133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P90+P92</f>
        <v>0</v>
      </c>
      <c r="Q89" s="199"/>
      <c r="R89" s="200">
        <f>R90+R92</f>
        <v>0.88217999999999996</v>
      </c>
      <c r="S89" s="199"/>
      <c r="T89" s="201">
        <f>T90+T92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88</v>
      </c>
      <c r="AT89" s="203" t="s">
        <v>79</v>
      </c>
      <c r="AU89" s="203" t="s">
        <v>80</v>
      </c>
      <c r="AY89" s="202" t="s">
        <v>134</v>
      </c>
      <c r="BK89" s="204">
        <f>BK90+BK92</f>
        <v>0</v>
      </c>
    </row>
    <row r="90" s="12" customFormat="1" ht="22.8" customHeight="1">
      <c r="A90" s="12"/>
      <c r="B90" s="191"/>
      <c r="C90" s="192"/>
      <c r="D90" s="193" t="s">
        <v>79</v>
      </c>
      <c r="E90" s="205" t="s">
        <v>141</v>
      </c>
      <c r="F90" s="205" t="s">
        <v>583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P91</f>
        <v>0</v>
      </c>
      <c r="Q90" s="199"/>
      <c r="R90" s="200">
        <f>R91</f>
        <v>0.55769999999999997</v>
      </c>
      <c r="S90" s="199"/>
      <c r="T90" s="201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88</v>
      </c>
      <c r="AT90" s="203" t="s">
        <v>79</v>
      </c>
      <c r="AU90" s="203" t="s">
        <v>88</v>
      </c>
      <c r="AY90" s="202" t="s">
        <v>134</v>
      </c>
      <c r="BK90" s="204">
        <f>BK91</f>
        <v>0</v>
      </c>
    </row>
    <row r="91" s="2" customFormat="1" ht="24.15" customHeight="1">
      <c r="A91" s="41"/>
      <c r="B91" s="42"/>
      <c r="C91" s="207" t="s">
        <v>88</v>
      </c>
      <c r="D91" s="207" t="s">
        <v>136</v>
      </c>
      <c r="E91" s="208" t="s">
        <v>1565</v>
      </c>
      <c r="F91" s="209" t="s">
        <v>1566</v>
      </c>
      <c r="G91" s="210" t="s">
        <v>139</v>
      </c>
      <c r="H91" s="211">
        <v>30</v>
      </c>
      <c r="I91" s="212"/>
      <c r="J91" s="211">
        <f>ROUND(I91*H91,2)</f>
        <v>0</v>
      </c>
      <c r="K91" s="209" t="s">
        <v>31</v>
      </c>
      <c r="L91" s="47"/>
      <c r="M91" s="213" t="s">
        <v>31</v>
      </c>
      <c r="N91" s="214" t="s">
        <v>51</v>
      </c>
      <c r="O91" s="87"/>
      <c r="P91" s="215">
        <f>O91*H91</f>
        <v>0</v>
      </c>
      <c r="Q91" s="215">
        <v>0.018589999999999999</v>
      </c>
      <c r="R91" s="215">
        <f>Q91*H91</f>
        <v>0.55769999999999997</v>
      </c>
      <c r="S91" s="215">
        <v>0</v>
      </c>
      <c r="T91" s="21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7" t="s">
        <v>141</v>
      </c>
      <c r="AT91" s="217" t="s">
        <v>136</v>
      </c>
      <c r="AU91" s="217" t="s">
        <v>20</v>
      </c>
      <c r="AY91" s="19" t="s">
        <v>134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88</v>
      </c>
      <c r="BK91" s="218">
        <f>ROUND(I91*H91,2)</f>
        <v>0</v>
      </c>
      <c r="BL91" s="19" t="s">
        <v>141</v>
      </c>
      <c r="BM91" s="217" t="s">
        <v>1567</v>
      </c>
    </row>
    <row r="92" s="12" customFormat="1" ht="22.8" customHeight="1">
      <c r="A92" s="12"/>
      <c r="B92" s="191"/>
      <c r="C92" s="192"/>
      <c r="D92" s="193" t="s">
        <v>79</v>
      </c>
      <c r="E92" s="205" t="s">
        <v>223</v>
      </c>
      <c r="F92" s="205" t="s">
        <v>860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SUM(P93:P99)</f>
        <v>0</v>
      </c>
      <c r="Q92" s="199"/>
      <c r="R92" s="200">
        <f>SUM(R93:R99)</f>
        <v>0.32447999999999999</v>
      </c>
      <c r="S92" s="199"/>
      <c r="T92" s="201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88</v>
      </c>
      <c r="AT92" s="203" t="s">
        <v>79</v>
      </c>
      <c r="AU92" s="203" t="s">
        <v>88</v>
      </c>
      <c r="AY92" s="202" t="s">
        <v>134</v>
      </c>
      <c r="BK92" s="204">
        <f>SUM(BK93:BK99)</f>
        <v>0</v>
      </c>
    </row>
    <row r="93" s="2" customFormat="1" ht="24.15" customHeight="1">
      <c r="A93" s="41"/>
      <c r="B93" s="42"/>
      <c r="C93" s="207" t="s">
        <v>20</v>
      </c>
      <c r="D93" s="207" t="s">
        <v>136</v>
      </c>
      <c r="E93" s="208" t="s">
        <v>871</v>
      </c>
      <c r="F93" s="209" t="s">
        <v>872</v>
      </c>
      <c r="G93" s="210" t="s">
        <v>157</v>
      </c>
      <c r="H93" s="211">
        <v>4</v>
      </c>
      <c r="I93" s="212"/>
      <c r="J93" s="211">
        <f>ROUND(I93*H93,2)</f>
        <v>0</v>
      </c>
      <c r="K93" s="209" t="s">
        <v>140</v>
      </c>
      <c r="L93" s="47"/>
      <c r="M93" s="213" t="s">
        <v>31</v>
      </c>
      <c r="N93" s="214" t="s">
        <v>51</v>
      </c>
      <c r="O93" s="87"/>
      <c r="P93" s="215">
        <f>O93*H93</f>
        <v>0</v>
      </c>
      <c r="Q93" s="215">
        <v>0.081119999999999998</v>
      </c>
      <c r="R93" s="215">
        <f>Q93*H93</f>
        <v>0.32447999999999999</v>
      </c>
      <c r="S93" s="215">
        <v>0</v>
      </c>
      <c r="T93" s="21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7" t="s">
        <v>141</v>
      </c>
      <c r="AT93" s="217" t="s">
        <v>136</v>
      </c>
      <c r="AU93" s="217" t="s">
        <v>20</v>
      </c>
      <c r="AY93" s="19" t="s">
        <v>134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88</v>
      </c>
      <c r="BK93" s="218">
        <f>ROUND(I93*H93,2)</f>
        <v>0</v>
      </c>
      <c r="BL93" s="19" t="s">
        <v>141</v>
      </c>
      <c r="BM93" s="217" t="s">
        <v>1568</v>
      </c>
    </row>
    <row r="94" s="2" customFormat="1">
      <c r="A94" s="41"/>
      <c r="B94" s="42"/>
      <c r="C94" s="43"/>
      <c r="D94" s="219" t="s">
        <v>143</v>
      </c>
      <c r="E94" s="43"/>
      <c r="F94" s="220" t="s">
        <v>874</v>
      </c>
      <c r="G94" s="43"/>
      <c r="H94" s="43"/>
      <c r="I94" s="221"/>
      <c r="J94" s="43"/>
      <c r="K94" s="43"/>
      <c r="L94" s="47"/>
      <c r="M94" s="222"/>
      <c r="N94" s="22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143</v>
      </c>
      <c r="AU94" s="19" t="s">
        <v>20</v>
      </c>
    </row>
    <row r="95" s="13" customFormat="1">
      <c r="A95" s="13"/>
      <c r="B95" s="224"/>
      <c r="C95" s="225"/>
      <c r="D95" s="226" t="s">
        <v>145</v>
      </c>
      <c r="E95" s="227" t="s">
        <v>31</v>
      </c>
      <c r="F95" s="228" t="s">
        <v>20</v>
      </c>
      <c r="G95" s="225"/>
      <c r="H95" s="229">
        <v>2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145</v>
      </c>
      <c r="AU95" s="235" t="s">
        <v>20</v>
      </c>
      <c r="AV95" s="13" t="s">
        <v>20</v>
      </c>
      <c r="AW95" s="13" t="s">
        <v>39</v>
      </c>
      <c r="AX95" s="13" t="s">
        <v>80</v>
      </c>
      <c r="AY95" s="235" t="s">
        <v>134</v>
      </c>
    </row>
    <row r="96" s="14" customFormat="1">
      <c r="A96" s="14"/>
      <c r="B96" s="236"/>
      <c r="C96" s="237"/>
      <c r="D96" s="226" t="s">
        <v>145</v>
      </c>
      <c r="E96" s="238" t="s">
        <v>31</v>
      </c>
      <c r="F96" s="239" t="s">
        <v>1569</v>
      </c>
      <c r="G96" s="237"/>
      <c r="H96" s="238" t="s">
        <v>31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145</v>
      </c>
      <c r="AU96" s="245" t="s">
        <v>20</v>
      </c>
      <c r="AV96" s="14" t="s">
        <v>88</v>
      </c>
      <c r="AW96" s="14" t="s">
        <v>39</v>
      </c>
      <c r="AX96" s="14" t="s">
        <v>80</v>
      </c>
      <c r="AY96" s="245" t="s">
        <v>134</v>
      </c>
    </row>
    <row r="97" s="13" customFormat="1">
      <c r="A97" s="13"/>
      <c r="B97" s="224"/>
      <c r="C97" s="225"/>
      <c r="D97" s="226" t="s">
        <v>145</v>
      </c>
      <c r="E97" s="227" t="s">
        <v>31</v>
      </c>
      <c r="F97" s="228" t="s">
        <v>20</v>
      </c>
      <c r="G97" s="225"/>
      <c r="H97" s="229">
        <v>2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145</v>
      </c>
      <c r="AU97" s="235" t="s">
        <v>20</v>
      </c>
      <c r="AV97" s="13" t="s">
        <v>20</v>
      </c>
      <c r="AW97" s="13" t="s">
        <v>39</v>
      </c>
      <c r="AX97" s="13" t="s">
        <v>80</v>
      </c>
      <c r="AY97" s="235" t="s">
        <v>134</v>
      </c>
    </row>
    <row r="98" s="14" customFormat="1">
      <c r="A98" s="14"/>
      <c r="B98" s="236"/>
      <c r="C98" s="237"/>
      <c r="D98" s="226" t="s">
        <v>145</v>
      </c>
      <c r="E98" s="238" t="s">
        <v>31</v>
      </c>
      <c r="F98" s="239" t="s">
        <v>1570</v>
      </c>
      <c r="G98" s="237"/>
      <c r="H98" s="238" t="s">
        <v>31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145</v>
      </c>
      <c r="AU98" s="245" t="s">
        <v>20</v>
      </c>
      <c r="AV98" s="14" t="s">
        <v>88</v>
      </c>
      <c r="AW98" s="14" t="s">
        <v>39</v>
      </c>
      <c r="AX98" s="14" t="s">
        <v>80</v>
      </c>
      <c r="AY98" s="245" t="s">
        <v>134</v>
      </c>
    </row>
    <row r="99" s="15" customFormat="1">
      <c r="A99" s="15"/>
      <c r="B99" s="246"/>
      <c r="C99" s="247"/>
      <c r="D99" s="226" t="s">
        <v>145</v>
      </c>
      <c r="E99" s="248" t="s">
        <v>31</v>
      </c>
      <c r="F99" s="249" t="s">
        <v>148</v>
      </c>
      <c r="G99" s="247"/>
      <c r="H99" s="250">
        <v>4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145</v>
      </c>
      <c r="AU99" s="256" t="s">
        <v>20</v>
      </c>
      <c r="AV99" s="15" t="s">
        <v>141</v>
      </c>
      <c r="AW99" s="15" t="s">
        <v>39</v>
      </c>
      <c r="AX99" s="15" t="s">
        <v>88</v>
      </c>
      <c r="AY99" s="256" t="s">
        <v>134</v>
      </c>
    </row>
    <row r="100" s="12" customFormat="1" ht="25.92" customHeight="1">
      <c r="A100" s="12"/>
      <c r="B100" s="191"/>
      <c r="C100" s="192"/>
      <c r="D100" s="193" t="s">
        <v>79</v>
      </c>
      <c r="E100" s="194" t="s">
        <v>1571</v>
      </c>
      <c r="F100" s="194" t="s">
        <v>1572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P101+P123+P128+P132+P135</f>
        <v>0</v>
      </c>
      <c r="Q100" s="199"/>
      <c r="R100" s="200">
        <f>R101+R123+R128+R132+R135</f>
        <v>0</v>
      </c>
      <c r="S100" s="199"/>
      <c r="T100" s="201">
        <f>T101+T123+T128+T132+T135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197</v>
      </c>
      <c r="AT100" s="203" t="s">
        <v>79</v>
      </c>
      <c r="AU100" s="203" t="s">
        <v>80</v>
      </c>
      <c r="AY100" s="202" t="s">
        <v>134</v>
      </c>
      <c r="BK100" s="204">
        <f>BK101+BK123+BK128+BK132+BK135</f>
        <v>0</v>
      </c>
    </row>
    <row r="101" s="12" customFormat="1" ht="22.8" customHeight="1">
      <c r="A101" s="12"/>
      <c r="B101" s="191"/>
      <c r="C101" s="192"/>
      <c r="D101" s="193" t="s">
        <v>79</v>
      </c>
      <c r="E101" s="205" t="s">
        <v>1573</v>
      </c>
      <c r="F101" s="205" t="s">
        <v>1574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SUM(P102:P122)</f>
        <v>0</v>
      </c>
      <c r="Q101" s="199"/>
      <c r="R101" s="200">
        <f>SUM(R102:R122)</f>
        <v>0</v>
      </c>
      <c r="S101" s="199"/>
      <c r="T101" s="201">
        <f>SUM(T102:T122)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197</v>
      </c>
      <c r="AT101" s="203" t="s">
        <v>79</v>
      </c>
      <c r="AU101" s="203" t="s">
        <v>88</v>
      </c>
      <c r="AY101" s="202" t="s">
        <v>134</v>
      </c>
      <c r="BK101" s="204">
        <f>SUM(BK102:BK122)</f>
        <v>0</v>
      </c>
    </row>
    <row r="102" s="2" customFormat="1" ht="16.5" customHeight="1">
      <c r="A102" s="41"/>
      <c r="B102" s="42"/>
      <c r="C102" s="207" t="s">
        <v>185</v>
      </c>
      <c r="D102" s="207" t="s">
        <v>136</v>
      </c>
      <c r="E102" s="208" t="s">
        <v>1575</v>
      </c>
      <c r="F102" s="209" t="s">
        <v>1576</v>
      </c>
      <c r="G102" s="210" t="s">
        <v>453</v>
      </c>
      <c r="H102" s="211">
        <v>2</v>
      </c>
      <c r="I102" s="212"/>
      <c r="J102" s="211">
        <f>ROUND(I102*H102,2)</f>
        <v>0</v>
      </c>
      <c r="K102" s="209" t="s">
        <v>31</v>
      </c>
      <c r="L102" s="47"/>
      <c r="M102" s="213" t="s">
        <v>31</v>
      </c>
      <c r="N102" s="214" t="s">
        <v>51</v>
      </c>
      <c r="O102" s="87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7" t="s">
        <v>1577</v>
      </c>
      <c r="AT102" s="217" t="s">
        <v>136</v>
      </c>
      <c r="AU102" s="217" t="s">
        <v>20</v>
      </c>
      <c r="AY102" s="19" t="s">
        <v>134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88</v>
      </c>
      <c r="BK102" s="218">
        <f>ROUND(I102*H102,2)</f>
        <v>0</v>
      </c>
      <c r="BL102" s="19" t="s">
        <v>1577</v>
      </c>
      <c r="BM102" s="217" t="s">
        <v>1578</v>
      </c>
    </row>
    <row r="103" s="2" customFormat="1" ht="21.75" customHeight="1">
      <c r="A103" s="41"/>
      <c r="B103" s="42"/>
      <c r="C103" s="207" t="s">
        <v>141</v>
      </c>
      <c r="D103" s="207" t="s">
        <v>136</v>
      </c>
      <c r="E103" s="208" t="s">
        <v>1579</v>
      </c>
      <c r="F103" s="209" t="s">
        <v>1580</v>
      </c>
      <c r="G103" s="210" t="s">
        <v>453</v>
      </c>
      <c r="H103" s="211">
        <v>1</v>
      </c>
      <c r="I103" s="212"/>
      <c r="J103" s="211">
        <f>ROUND(I103*H103,2)</f>
        <v>0</v>
      </c>
      <c r="K103" s="209" t="s">
        <v>31</v>
      </c>
      <c r="L103" s="47"/>
      <c r="M103" s="213" t="s">
        <v>31</v>
      </c>
      <c r="N103" s="214" t="s">
        <v>51</v>
      </c>
      <c r="O103" s="87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7" t="s">
        <v>1577</v>
      </c>
      <c r="AT103" s="217" t="s">
        <v>136</v>
      </c>
      <c r="AU103" s="217" t="s">
        <v>20</v>
      </c>
      <c r="AY103" s="19" t="s">
        <v>134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88</v>
      </c>
      <c r="BK103" s="218">
        <f>ROUND(I103*H103,2)</f>
        <v>0</v>
      </c>
      <c r="BL103" s="19" t="s">
        <v>1577</v>
      </c>
      <c r="BM103" s="217" t="s">
        <v>1581</v>
      </c>
    </row>
    <row r="104" s="2" customFormat="1" ht="78" customHeight="1">
      <c r="A104" s="41"/>
      <c r="B104" s="42"/>
      <c r="C104" s="207" t="s">
        <v>197</v>
      </c>
      <c r="D104" s="207" t="s">
        <v>136</v>
      </c>
      <c r="E104" s="208" t="s">
        <v>1582</v>
      </c>
      <c r="F104" s="209" t="s">
        <v>1583</v>
      </c>
      <c r="G104" s="210" t="s">
        <v>453</v>
      </c>
      <c r="H104" s="211">
        <v>1</v>
      </c>
      <c r="I104" s="212"/>
      <c r="J104" s="211">
        <f>ROUND(I104*H104,2)</f>
        <v>0</v>
      </c>
      <c r="K104" s="209" t="s">
        <v>140</v>
      </c>
      <c r="L104" s="47"/>
      <c r="M104" s="213" t="s">
        <v>31</v>
      </c>
      <c r="N104" s="214" t="s">
        <v>51</v>
      </c>
      <c r="O104" s="87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7" t="s">
        <v>1577</v>
      </c>
      <c r="AT104" s="217" t="s">
        <v>136</v>
      </c>
      <c r="AU104" s="217" t="s">
        <v>20</v>
      </c>
      <c r="AY104" s="19" t="s">
        <v>134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88</v>
      </c>
      <c r="BK104" s="218">
        <f>ROUND(I104*H104,2)</f>
        <v>0</v>
      </c>
      <c r="BL104" s="19" t="s">
        <v>1577</v>
      </c>
      <c r="BM104" s="217" t="s">
        <v>1584</v>
      </c>
    </row>
    <row r="105" s="2" customFormat="1">
      <c r="A105" s="41"/>
      <c r="B105" s="42"/>
      <c r="C105" s="43"/>
      <c r="D105" s="219" t="s">
        <v>143</v>
      </c>
      <c r="E105" s="43"/>
      <c r="F105" s="220" t="s">
        <v>1585</v>
      </c>
      <c r="G105" s="43"/>
      <c r="H105" s="43"/>
      <c r="I105" s="221"/>
      <c r="J105" s="43"/>
      <c r="K105" s="43"/>
      <c r="L105" s="47"/>
      <c r="M105" s="222"/>
      <c r="N105" s="22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143</v>
      </c>
      <c r="AU105" s="19" t="s">
        <v>20</v>
      </c>
    </row>
    <row r="106" s="2" customFormat="1" ht="21.75" customHeight="1">
      <c r="A106" s="41"/>
      <c r="B106" s="42"/>
      <c r="C106" s="207" t="s">
        <v>204</v>
      </c>
      <c r="D106" s="207" t="s">
        <v>136</v>
      </c>
      <c r="E106" s="208" t="s">
        <v>1586</v>
      </c>
      <c r="F106" s="209" t="s">
        <v>1587</v>
      </c>
      <c r="G106" s="210" t="s">
        <v>453</v>
      </c>
      <c r="H106" s="211">
        <v>1</v>
      </c>
      <c r="I106" s="212"/>
      <c r="J106" s="211">
        <f>ROUND(I106*H106,2)</f>
        <v>0</v>
      </c>
      <c r="K106" s="209" t="s">
        <v>140</v>
      </c>
      <c r="L106" s="47"/>
      <c r="M106" s="213" t="s">
        <v>31</v>
      </c>
      <c r="N106" s="214" t="s">
        <v>51</v>
      </c>
      <c r="O106" s="87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7" t="s">
        <v>1577</v>
      </c>
      <c r="AT106" s="217" t="s">
        <v>136</v>
      </c>
      <c r="AU106" s="217" t="s">
        <v>20</v>
      </c>
      <c r="AY106" s="19" t="s">
        <v>134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88</v>
      </c>
      <c r="BK106" s="218">
        <f>ROUND(I106*H106,2)</f>
        <v>0</v>
      </c>
      <c r="BL106" s="19" t="s">
        <v>1577</v>
      </c>
      <c r="BM106" s="217" t="s">
        <v>1588</v>
      </c>
    </row>
    <row r="107" s="2" customFormat="1">
      <c r="A107" s="41"/>
      <c r="B107" s="42"/>
      <c r="C107" s="43"/>
      <c r="D107" s="219" t="s">
        <v>143</v>
      </c>
      <c r="E107" s="43"/>
      <c r="F107" s="220" t="s">
        <v>1589</v>
      </c>
      <c r="G107" s="43"/>
      <c r="H107" s="43"/>
      <c r="I107" s="221"/>
      <c r="J107" s="43"/>
      <c r="K107" s="43"/>
      <c r="L107" s="47"/>
      <c r="M107" s="222"/>
      <c r="N107" s="22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19" t="s">
        <v>143</v>
      </c>
      <c r="AU107" s="19" t="s">
        <v>20</v>
      </c>
    </row>
    <row r="108" s="2" customFormat="1" ht="16.5" customHeight="1">
      <c r="A108" s="41"/>
      <c r="B108" s="42"/>
      <c r="C108" s="207" t="s">
        <v>210</v>
      </c>
      <c r="D108" s="207" t="s">
        <v>136</v>
      </c>
      <c r="E108" s="208" t="s">
        <v>1590</v>
      </c>
      <c r="F108" s="209" t="s">
        <v>1591</v>
      </c>
      <c r="G108" s="210" t="s">
        <v>453</v>
      </c>
      <c r="H108" s="211">
        <v>1</v>
      </c>
      <c r="I108" s="212"/>
      <c r="J108" s="211">
        <f>ROUND(I108*H108,2)</f>
        <v>0</v>
      </c>
      <c r="K108" s="209" t="s">
        <v>140</v>
      </c>
      <c r="L108" s="47"/>
      <c r="M108" s="213" t="s">
        <v>31</v>
      </c>
      <c r="N108" s="214" t="s">
        <v>51</v>
      </c>
      <c r="O108" s="87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7" t="s">
        <v>1577</v>
      </c>
      <c r="AT108" s="217" t="s">
        <v>136</v>
      </c>
      <c r="AU108" s="217" t="s">
        <v>20</v>
      </c>
      <c r="AY108" s="19" t="s">
        <v>134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88</v>
      </c>
      <c r="BK108" s="218">
        <f>ROUND(I108*H108,2)</f>
        <v>0</v>
      </c>
      <c r="BL108" s="19" t="s">
        <v>1577</v>
      </c>
      <c r="BM108" s="217" t="s">
        <v>1592</v>
      </c>
    </row>
    <row r="109" s="2" customFormat="1">
      <c r="A109" s="41"/>
      <c r="B109" s="42"/>
      <c r="C109" s="43"/>
      <c r="D109" s="219" t="s">
        <v>143</v>
      </c>
      <c r="E109" s="43"/>
      <c r="F109" s="220" t="s">
        <v>1593</v>
      </c>
      <c r="G109" s="43"/>
      <c r="H109" s="43"/>
      <c r="I109" s="221"/>
      <c r="J109" s="43"/>
      <c r="K109" s="43"/>
      <c r="L109" s="47"/>
      <c r="M109" s="222"/>
      <c r="N109" s="22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143</v>
      </c>
      <c r="AU109" s="19" t="s">
        <v>20</v>
      </c>
    </row>
    <row r="110" s="2" customFormat="1" ht="24.15" customHeight="1">
      <c r="A110" s="41"/>
      <c r="B110" s="42"/>
      <c r="C110" s="207" t="s">
        <v>217</v>
      </c>
      <c r="D110" s="207" t="s">
        <v>136</v>
      </c>
      <c r="E110" s="208" t="s">
        <v>1594</v>
      </c>
      <c r="F110" s="209" t="s">
        <v>1595</v>
      </c>
      <c r="G110" s="210" t="s">
        <v>453</v>
      </c>
      <c r="H110" s="211">
        <v>1</v>
      </c>
      <c r="I110" s="212"/>
      <c r="J110" s="211">
        <f>ROUND(I110*H110,2)</f>
        <v>0</v>
      </c>
      <c r="K110" s="209" t="s">
        <v>140</v>
      </c>
      <c r="L110" s="47"/>
      <c r="M110" s="213" t="s">
        <v>31</v>
      </c>
      <c r="N110" s="214" t="s">
        <v>51</v>
      </c>
      <c r="O110" s="87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7" t="s">
        <v>1577</v>
      </c>
      <c r="AT110" s="217" t="s">
        <v>136</v>
      </c>
      <c r="AU110" s="217" t="s">
        <v>20</v>
      </c>
      <c r="AY110" s="19" t="s">
        <v>134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88</v>
      </c>
      <c r="BK110" s="218">
        <f>ROUND(I110*H110,2)</f>
        <v>0</v>
      </c>
      <c r="BL110" s="19" t="s">
        <v>1577</v>
      </c>
      <c r="BM110" s="217" t="s">
        <v>1596</v>
      </c>
    </row>
    <row r="111" s="2" customFormat="1">
      <c r="A111" s="41"/>
      <c r="B111" s="42"/>
      <c r="C111" s="43"/>
      <c r="D111" s="219" t="s">
        <v>143</v>
      </c>
      <c r="E111" s="43"/>
      <c r="F111" s="220" t="s">
        <v>1597</v>
      </c>
      <c r="G111" s="43"/>
      <c r="H111" s="43"/>
      <c r="I111" s="221"/>
      <c r="J111" s="43"/>
      <c r="K111" s="43"/>
      <c r="L111" s="47"/>
      <c r="M111" s="222"/>
      <c r="N111" s="22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19" t="s">
        <v>143</v>
      </c>
      <c r="AU111" s="19" t="s">
        <v>20</v>
      </c>
    </row>
    <row r="112" s="2" customFormat="1" ht="24.15" customHeight="1">
      <c r="A112" s="41"/>
      <c r="B112" s="42"/>
      <c r="C112" s="207" t="s">
        <v>223</v>
      </c>
      <c r="D112" s="207" t="s">
        <v>136</v>
      </c>
      <c r="E112" s="208" t="s">
        <v>1598</v>
      </c>
      <c r="F112" s="209" t="s">
        <v>1599</v>
      </c>
      <c r="G112" s="210" t="s">
        <v>453</v>
      </c>
      <c r="H112" s="211">
        <v>1</v>
      </c>
      <c r="I112" s="212"/>
      <c r="J112" s="211">
        <f>ROUND(I112*H112,2)</f>
        <v>0</v>
      </c>
      <c r="K112" s="209" t="s">
        <v>140</v>
      </c>
      <c r="L112" s="47"/>
      <c r="M112" s="213" t="s">
        <v>31</v>
      </c>
      <c r="N112" s="214" t="s">
        <v>51</v>
      </c>
      <c r="O112" s="87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7" t="s">
        <v>1577</v>
      </c>
      <c r="AT112" s="217" t="s">
        <v>136</v>
      </c>
      <c r="AU112" s="217" t="s">
        <v>20</v>
      </c>
      <c r="AY112" s="19" t="s">
        <v>134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88</v>
      </c>
      <c r="BK112" s="218">
        <f>ROUND(I112*H112,2)</f>
        <v>0</v>
      </c>
      <c r="BL112" s="19" t="s">
        <v>1577</v>
      </c>
      <c r="BM112" s="217" t="s">
        <v>1600</v>
      </c>
    </row>
    <row r="113" s="2" customFormat="1">
      <c r="A113" s="41"/>
      <c r="B113" s="42"/>
      <c r="C113" s="43"/>
      <c r="D113" s="219" t="s">
        <v>143</v>
      </c>
      <c r="E113" s="43"/>
      <c r="F113" s="220" t="s">
        <v>1601</v>
      </c>
      <c r="G113" s="43"/>
      <c r="H113" s="43"/>
      <c r="I113" s="221"/>
      <c r="J113" s="43"/>
      <c r="K113" s="43"/>
      <c r="L113" s="47"/>
      <c r="M113" s="222"/>
      <c r="N113" s="22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143</v>
      </c>
      <c r="AU113" s="19" t="s">
        <v>20</v>
      </c>
    </row>
    <row r="114" s="2" customFormat="1" ht="16.5" customHeight="1">
      <c r="A114" s="41"/>
      <c r="B114" s="42"/>
      <c r="C114" s="207" t="s">
        <v>228</v>
      </c>
      <c r="D114" s="207" t="s">
        <v>136</v>
      </c>
      <c r="E114" s="208" t="s">
        <v>1602</v>
      </c>
      <c r="F114" s="209" t="s">
        <v>1603</v>
      </c>
      <c r="G114" s="210" t="s">
        <v>453</v>
      </c>
      <c r="H114" s="211">
        <v>1</v>
      </c>
      <c r="I114" s="212"/>
      <c r="J114" s="211">
        <f>ROUND(I114*H114,2)</f>
        <v>0</v>
      </c>
      <c r="K114" s="209" t="s">
        <v>31</v>
      </c>
      <c r="L114" s="47"/>
      <c r="M114" s="213" t="s">
        <v>31</v>
      </c>
      <c r="N114" s="214" t="s">
        <v>51</v>
      </c>
      <c r="O114" s="87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7" t="s">
        <v>1577</v>
      </c>
      <c r="AT114" s="217" t="s">
        <v>136</v>
      </c>
      <c r="AU114" s="217" t="s">
        <v>20</v>
      </c>
      <c r="AY114" s="19" t="s">
        <v>134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88</v>
      </c>
      <c r="BK114" s="218">
        <f>ROUND(I114*H114,2)</f>
        <v>0</v>
      </c>
      <c r="BL114" s="19" t="s">
        <v>1577</v>
      </c>
      <c r="BM114" s="217" t="s">
        <v>1604</v>
      </c>
    </row>
    <row r="115" s="2" customFormat="1" ht="16.5" customHeight="1">
      <c r="A115" s="41"/>
      <c r="B115" s="42"/>
      <c r="C115" s="207" t="s">
        <v>235</v>
      </c>
      <c r="D115" s="207" t="s">
        <v>136</v>
      </c>
      <c r="E115" s="208" t="s">
        <v>1605</v>
      </c>
      <c r="F115" s="209" t="s">
        <v>1606</v>
      </c>
      <c r="G115" s="210" t="s">
        <v>453</v>
      </c>
      <c r="H115" s="211">
        <v>1</v>
      </c>
      <c r="I115" s="212"/>
      <c r="J115" s="211">
        <f>ROUND(I115*H115,2)</f>
        <v>0</v>
      </c>
      <c r="K115" s="209" t="s">
        <v>31</v>
      </c>
      <c r="L115" s="47"/>
      <c r="M115" s="213" t="s">
        <v>31</v>
      </c>
      <c r="N115" s="214" t="s">
        <v>51</v>
      </c>
      <c r="O115" s="87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7" t="s">
        <v>1577</v>
      </c>
      <c r="AT115" s="217" t="s">
        <v>136</v>
      </c>
      <c r="AU115" s="217" t="s">
        <v>20</v>
      </c>
      <c r="AY115" s="19" t="s">
        <v>134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88</v>
      </c>
      <c r="BK115" s="218">
        <f>ROUND(I115*H115,2)</f>
        <v>0</v>
      </c>
      <c r="BL115" s="19" t="s">
        <v>1577</v>
      </c>
      <c r="BM115" s="217" t="s">
        <v>1607</v>
      </c>
    </row>
    <row r="116" s="2" customFormat="1" ht="16.5" customHeight="1">
      <c r="A116" s="41"/>
      <c r="B116" s="42"/>
      <c r="C116" s="207" t="s">
        <v>243</v>
      </c>
      <c r="D116" s="207" t="s">
        <v>136</v>
      </c>
      <c r="E116" s="208" t="s">
        <v>1608</v>
      </c>
      <c r="F116" s="209" t="s">
        <v>1609</v>
      </c>
      <c r="G116" s="210" t="s">
        <v>453</v>
      </c>
      <c r="H116" s="211">
        <v>1</v>
      </c>
      <c r="I116" s="212"/>
      <c r="J116" s="211">
        <f>ROUND(I116*H116,2)</f>
        <v>0</v>
      </c>
      <c r="K116" s="209" t="s">
        <v>140</v>
      </c>
      <c r="L116" s="47"/>
      <c r="M116" s="213" t="s">
        <v>31</v>
      </c>
      <c r="N116" s="214" t="s">
        <v>51</v>
      </c>
      <c r="O116" s="87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7" t="s">
        <v>1577</v>
      </c>
      <c r="AT116" s="217" t="s">
        <v>136</v>
      </c>
      <c r="AU116" s="217" t="s">
        <v>20</v>
      </c>
      <c r="AY116" s="19" t="s">
        <v>134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88</v>
      </c>
      <c r="BK116" s="218">
        <f>ROUND(I116*H116,2)</f>
        <v>0</v>
      </c>
      <c r="BL116" s="19" t="s">
        <v>1577</v>
      </c>
      <c r="BM116" s="217" t="s">
        <v>1610</v>
      </c>
    </row>
    <row r="117" s="2" customFormat="1">
      <c r="A117" s="41"/>
      <c r="B117" s="42"/>
      <c r="C117" s="43"/>
      <c r="D117" s="219" t="s">
        <v>143</v>
      </c>
      <c r="E117" s="43"/>
      <c r="F117" s="220" t="s">
        <v>1611</v>
      </c>
      <c r="G117" s="43"/>
      <c r="H117" s="43"/>
      <c r="I117" s="221"/>
      <c r="J117" s="43"/>
      <c r="K117" s="43"/>
      <c r="L117" s="47"/>
      <c r="M117" s="222"/>
      <c r="N117" s="22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143</v>
      </c>
      <c r="AU117" s="19" t="s">
        <v>20</v>
      </c>
    </row>
    <row r="118" s="2" customFormat="1" ht="21.75" customHeight="1">
      <c r="A118" s="41"/>
      <c r="B118" s="42"/>
      <c r="C118" s="207" t="s">
        <v>248</v>
      </c>
      <c r="D118" s="207" t="s">
        <v>136</v>
      </c>
      <c r="E118" s="208" t="s">
        <v>1612</v>
      </c>
      <c r="F118" s="209" t="s">
        <v>1613</v>
      </c>
      <c r="G118" s="210" t="s">
        <v>453</v>
      </c>
      <c r="H118" s="211">
        <v>1</v>
      </c>
      <c r="I118" s="212"/>
      <c r="J118" s="211">
        <f>ROUND(I118*H118,2)</f>
        <v>0</v>
      </c>
      <c r="K118" s="209" t="s">
        <v>140</v>
      </c>
      <c r="L118" s="47"/>
      <c r="M118" s="213" t="s">
        <v>31</v>
      </c>
      <c r="N118" s="214" t="s">
        <v>51</v>
      </c>
      <c r="O118" s="87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7" t="s">
        <v>1577</v>
      </c>
      <c r="AT118" s="217" t="s">
        <v>136</v>
      </c>
      <c r="AU118" s="217" t="s">
        <v>20</v>
      </c>
      <c r="AY118" s="19" t="s">
        <v>134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88</v>
      </c>
      <c r="BK118" s="218">
        <f>ROUND(I118*H118,2)</f>
        <v>0</v>
      </c>
      <c r="BL118" s="19" t="s">
        <v>1577</v>
      </c>
      <c r="BM118" s="217" t="s">
        <v>1614</v>
      </c>
    </row>
    <row r="119" s="2" customFormat="1">
      <c r="A119" s="41"/>
      <c r="B119" s="42"/>
      <c r="C119" s="43"/>
      <c r="D119" s="219" t="s">
        <v>143</v>
      </c>
      <c r="E119" s="43"/>
      <c r="F119" s="220" t="s">
        <v>1615</v>
      </c>
      <c r="G119" s="43"/>
      <c r="H119" s="43"/>
      <c r="I119" s="221"/>
      <c r="J119" s="43"/>
      <c r="K119" s="43"/>
      <c r="L119" s="47"/>
      <c r="M119" s="222"/>
      <c r="N119" s="22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19" t="s">
        <v>143</v>
      </c>
      <c r="AU119" s="19" t="s">
        <v>20</v>
      </c>
    </row>
    <row r="120" s="2" customFormat="1" ht="16.5" customHeight="1">
      <c r="A120" s="41"/>
      <c r="B120" s="42"/>
      <c r="C120" s="207" t="s">
        <v>254</v>
      </c>
      <c r="D120" s="207" t="s">
        <v>136</v>
      </c>
      <c r="E120" s="208" t="s">
        <v>1616</v>
      </c>
      <c r="F120" s="209" t="s">
        <v>1617</v>
      </c>
      <c r="G120" s="210" t="s">
        <v>453</v>
      </c>
      <c r="H120" s="211">
        <v>1</v>
      </c>
      <c r="I120" s="212"/>
      <c r="J120" s="211">
        <f>ROUND(I120*H120,2)</f>
        <v>0</v>
      </c>
      <c r="K120" s="209" t="s">
        <v>140</v>
      </c>
      <c r="L120" s="47"/>
      <c r="M120" s="213" t="s">
        <v>31</v>
      </c>
      <c r="N120" s="214" t="s">
        <v>51</v>
      </c>
      <c r="O120" s="87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7" t="s">
        <v>1577</v>
      </c>
      <c r="AT120" s="217" t="s">
        <v>136</v>
      </c>
      <c r="AU120" s="217" t="s">
        <v>20</v>
      </c>
      <c r="AY120" s="19" t="s">
        <v>134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88</v>
      </c>
      <c r="BK120" s="218">
        <f>ROUND(I120*H120,2)</f>
        <v>0</v>
      </c>
      <c r="BL120" s="19" t="s">
        <v>1577</v>
      </c>
      <c r="BM120" s="217" t="s">
        <v>1618</v>
      </c>
    </row>
    <row r="121" s="2" customFormat="1">
      <c r="A121" s="41"/>
      <c r="B121" s="42"/>
      <c r="C121" s="43"/>
      <c r="D121" s="219" t="s">
        <v>143</v>
      </c>
      <c r="E121" s="43"/>
      <c r="F121" s="220" t="s">
        <v>1619</v>
      </c>
      <c r="G121" s="43"/>
      <c r="H121" s="43"/>
      <c r="I121" s="221"/>
      <c r="J121" s="43"/>
      <c r="K121" s="43"/>
      <c r="L121" s="47"/>
      <c r="M121" s="222"/>
      <c r="N121" s="22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143</v>
      </c>
      <c r="AU121" s="19" t="s">
        <v>20</v>
      </c>
    </row>
    <row r="122" s="2" customFormat="1" ht="16.5" customHeight="1">
      <c r="A122" s="41"/>
      <c r="B122" s="42"/>
      <c r="C122" s="207" t="s">
        <v>8</v>
      </c>
      <c r="D122" s="207" t="s">
        <v>136</v>
      </c>
      <c r="E122" s="208" t="s">
        <v>1620</v>
      </c>
      <c r="F122" s="209" t="s">
        <v>1621</v>
      </c>
      <c r="G122" s="210" t="s">
        <v>453</v>
      </c>
      <c r="H122" s="211">
        <v>1</v>
      </c>
      <c r="I122" s="212"/>
      <c r="J122" s="211">
        <f>ROUND(I122*H122,2)</f>
        <v>0</v>
      </c>
      <c r="K122" s="209" t="s">
        <v>31</v>
      </c>
      <c r="L122" s="47"/>
      <c r="M122" s="213" t="s">
        <v>31</v>
      </c>
      <c r="N122" s="214" t="s">
        <v>51</v>
      </c>
      <c r="O122" s="87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7" t="s">
        <v>1577</v>
      </c>
      <c r="AT122" s="217" t="s">
        <v>136</v>
      </c>
      <c r="AU122" s="217" t="s">
        <v>20</v>
      </c>
      <c r="AY122" s="19" t="s">
        <v>134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88</v>
      </c>
      <c r="BK122" s="218">
        <f>ROUND(I122*H122,2)</f>
        <v>0</v>
      </c>
      <c r="BL122" s="19" t="s">
        <v>1577</v>
      </c>
      <c r="BM122" s="217" t="s">
        <v>1622</v>
      </c>
    </row>
    <row r="123" s="12" customFormat="1" ht="22.8" customHeight="1">
      <c r="A123" s="12"/>
      <c r="B123" s="191"/>
      <c r="C123" s="192"/>
      <c r="D123" s="193" t="s">
        <v>79</v>
      </c>
      <c r="E123" s="205" t="s">
        <v>1623</v>
      </c>
      <c r="F123" s="205" t="s">
        <v>1624</v>
      </c>
      <c r="G123" s="192"/>
      <c r="H123" s="192"/>
      <c r="I123" s="195"/>
      <c r="J123" s="206">
        <f>BK123</f>
        <v>0</v>
      </c>
      <c r="K123" s="192"/>
      <c r="L123" s="197"/>
      <c r="M123" s="198"/>
      <c r="N123" s="199"/>
      <c r="O123" s="199"/>
      <c r="P123" s="200">
        <f>SUM(P124:P127)</f>
        <v>0</v>
      </c>
      <c r="Q123" s="199"/>
      <c r="R123" s="200">
        <f>SUM(R124:R127)</f>
        <v>0</v>
      </c>
      <c r="S123" s="199"/>
      <c r="T123" s="201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2" t="s">
        <v>197</v>
      </c>
      <c r="AT123" s="203" t="s">
        <v>79</v>
      </c>
      <c r="AU123" s="203" t="s">
        <v>88</v>
      </c>
      <c r="AY123" s="202" t="s">
        <v>134</v>
      </c>
      <c r="BK123" s="204">
        <f>SUM(BK124:BK127)</f>
        <v>0</v>
      </c>
    </row>
    <row r="124" s="2" customFormat="1" ht="37.8" customHeight="1">
      <c r="A124" s="41"/>
      <c r="B124" s="42"/>
      <c r="C124" s="207" t="s">
        <v>264</v>
      </c>
      <c r="D124" s="207" t="s">
        <v>136</v>
      </c>
      <c r="E124" s="208" t="s">
        <v>1625</v>
      </c>
      <c r="F124" s="209" t="s">
        <v>1626</v>
      </c>
      <c r="G124" s="210" t="s">
        <v>453</v>
      </c>
      <c r="H124" s="211">
        <v>1</v>
      </c>
      <c r="I124" s="212"/>
      <c r="J124" s="211">
        <f>ROUND(I124*H124,2)</f>
        <v>0</v>
      </c>
      <c r="K124" s="209" t="s">
        <v>140</v>
      </c>
      <c r="L124" s="47"/>
      <c r="M124" s="213" t="s">
        <v>31</v>
      </c>
      <c r="N124" s="214" t="s">
        <v>51</v>
      </c>
      <c r="O124" s="87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7" t="s">
        <v>1577</v>
      </c>
      <c r="AT124" s="217" t="s">
        <v>136</v>
      </c>
      <c r="AU124" s="217" t="s">
        <v>20</v>
      </c>
      <c r="AY124" s="19" t="s">
        <v>134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88</v>
      </c>
      <c r="BK124" s="218">
        <f>ROUND(I124*H124,2)</f>
        <v>0</v>
      </c>
      <c r="BL124" s="19" t="s">
        <v>1577</v>
      </c>
      <c r="BM124" s="217" t="s">
        <v>1627</v>
      </c>
    </row>
    <row r="125" s="2" customFormat="1">
      <c r="A125" s="41"/>
      <c r="B125" s="42"/>
      <c r="C125" s="43"/>
      <c r="D125" s="219" t="s">
        <v>143</v>
      </c>
      <c r="E125" s="43"/>
      <c r="F125" s="220" t="s">
        <v>1628</v>
      </c>
      <c r="G125" s="43"/>
      <c r="H125" s="43"/>
      <c r="I125" s="221"/>
      <c r="J125" s="43"/>
      <c r="K125" s="43"/>
      <c r="L125" s="47"/>
      <c r="M125" s="222"/>
      <c r="N125" s="22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143</v>
      </c>
      <c r="AU125" s="19" t="s">
        <v>20</v>
      </c>
    </row>
    <row r="126" s="2" customFormat="1" ht="16.5" customHeight="1">
      <c r="A126" s="41"/>
      <c r="B126" s="42"/>
      <c r="C126" s="207" t="s">
        <v>271</v>
      </c>
      <c r="D126" s="207" t="s">
        <v>136</v>
      </c>
      <c r="E126" s="208" t="s">
        <v>1629</v>
      </c>
      <c r="F126" s="209" t="s">
        <v>1630</v>
      </c>
      <c r="G126" s="210" t="s">
        <v>453</v>
      </c>
      <c r="H126" s="211">
        <v>4</v>
      </c>
      <c r="I126" s="212"/>
      <c r="J126" s="211">
        <f>ROUND(I126*H126,2)</f>
        <v>0</v>
      </c>
      <c r="K126" s="209" t="s">
        <v>140</v>
      </c>
      <c r="L126" s="47"/>
      <c r="M126" s="213" t="s">
        <v>31</v>
      </c>
      <c r="N126" s="214" t="s">
        <v>51</v>
      </c>
      <c r="O126" s="87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7" t="s">
        <v>1577</v>
      </c>
      <c r="AT126" s="217" t="s">
        <v>136</v>
      </c>
      <c r="AU126" s="217" t="s">
        <v>20</v>
      </c>
      <c r="AY126" s="19" t="s">
        <v>134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88</v>
      </c>
      <c r="BK126" s="218">
        <f>ROUND(I126*H126,2)</f>
        <v>0</v>
      </c>
      <c r="BL126" s="19" t="s">
        <v>1577</v>
      </c>
      <c r="BM126" s="217" t="s">
        <v>1631</v>
      </c>
    </row>
    <row r="127" s="2" customFormat="1">
      <c r="A127" s="41"/>
      <c r="B127" s="42"/>
      <c r="C127" s="43"/>
      <c r="D127" s="219" t="s">
        <v>143</v>
      </c>
      <c r="E127" s="43"/>
      <c r="F127" s="220" t="s">
        <v>1632</v>
      </c>
      <c r="G127" s="43"/>
      <c r="H127" s="43"/>
      <c r="I127" s="221"/>
      <c r="J127" s="43"/>
      <c r="K127" s="43"/>
      <c r="L127" s="47"/>
      <c r="M127" s="222"/>
      <c r="N127" s="22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143</v>
      </c>
      <c r="AU127" s="19" t="s">
        <v>20</v>
      </c>
    </row>
    <row r="128" s="12" customFormat="1" ht="22.8" customHeight="1">
      <c r="A128" s="12"/>
      <c r="B128" s="191"/>
      <c r="C128" s="192"/>
      <c r="D128" s="193" t="s">
        <v>79</v>
      </c>
      <c r="E128" s="205" t="s">
        <v>1633</v>
      </c>
      <c r="F128" s="205" t="s">
        <v>1634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SUM(P129:P131)</f>
        <v>0</v>
      </c>
      <c r="Q128" s="199"/>
      <c r="R128" s="200">
        <f>SUM(R129:R131)</f>
        <v>0</v>
      </c>
      <c r="S128" s="199"/>
      <c r="T128" s="201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197</v>
      </c>
      <c r="AT128" s="203" t="s">
        <v>79</v>
      </c>
      <c r="AU128" s="203" t="s">
        <v>88</v>
      </c>
      <c r="AY128" s="202" t="s">
        <v>134</v>
      </c>
      <c r="BK128" s="204">
        <f>SUM(BK129:BK131)</f>
        <v>0</v>
      </c>
    </row>
    <row r="129" s="2" customFormat="1" ht="37.8" customHeight="1">
      <c r="A129" s="41"/>
      <c r="B129" s="42"/>
      <c r="C129" s="207" t="s">
        <v>279</v>
      </c>
      <c r="D129" s="207" t="s">
        <v>136</v>
      </c>
      <c r="E129" s="208" t="s">
        <v>1635</v>
      </c>
      <c r="F129" s="209" t="s">
        <v>1636</v>
      </c>
      <c r="G129" s="210" t="s">
        <v>453</v>
      </c>
      <c r="H129" s="211">
        <v>1</v>
      </c>
      <c r="I129" s="212"/>
      <c r="J129" s="211">
        <f>ROUND(I129*H129,2)</f>
        <v>0</v>
      </c>
      <c r="K129" s="209" t="s">
        <v>31</v>
      </c>
      <c r="L129" s="47"/>
      <c r="M129" s="213" t="s">
        <v>31</v>
      </c>
      <c r="N129" s="214" t="s">
        <v>51</v>
      </c>
      <c r="O129" s="87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7" t="s">
        <v>1577</v>
      </c>
      <c r="AT129" s="217" t="s">
        <v>136</v>
      </c>
      <c r="AU129" s="217" t="s">
        <v>20</v>
      </c>
      <c r="AY129" s="19" t="s">
        <v>134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88</v>
      </c>
      <c r="BK129" s="218">
        <f>ROUND(I129*H129,2)</f>
        <v>0</v>
      </c>
      <c r="BL129" s="19" t="s">
        <v>1577</v>
      </c>
      <c r="BM129" s="217" t="s">
        <v>1637</v>
      </c>
    </row>
    <row r="130" s="2" customFormat="1" ht="55.5" customHeight="1">
      <c r="A130" s="41"/>
      <c r="B130" s="42"/>
      <c r="C130" s="207" t="s">
        <v>285</v>
      </c>
      <c r="D130" s="207" t="s">
        <v>136</v>
      </c>
      <c r="E130" s="208" t="s">
        <v>1638</v>
      </c>
      <c r="F130" s="209" t="s">
        <v>1639</v>
      </c>
      <c r="G130" s="210" t="s">
        <v>453</v>
      </c>
      <c r="H130" s="211">
        <v>1</v>
      </c>
      <c r="I130" s="212"/>
      <c r="J130" s="211">
        <f>ROUND(I130*H130,2)</f>
        <v>0</v>
      </c>
      <c r="K130" s="209" t="s">
        <v>31</v>
      </c>
      <c r="L130" s="47"/>
      <c r="M130" s="213" t="s">
        <v>31</v>
      </c>
      <c r="N130" s="214" t="s">
        <v>51</v>
      </c>
      <c r="O130" s="87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7" t="s">
        <v>1577</v>
      </c>
      <c r="AT130" s="217" t="s">
        <v>136</v>
      </c>
      <c r="AU130" s="217" t="s">
        <v>20</v>
      </c>
      <c r="AY130" s="19" t="s">
        <v>134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88</v>
      </c>
      <c r="BK130" s="218">
        <f>ROUND(I130*H130,2)</f>
        <v>0</v>
      </c>
      <c r="BL130" s="19" t="s">
        <v>1577</v>
      </c>
      <c r="BM130" s="217" t="s">
        <v>1640</v>
      </c>
    </row>
    <row r="131" s="2" customFormat="1" ht="24.15" customHeight="1">
      <c r="A131" s="41"/>
      <c r="B131" s="42"/>
      <c r="C131" s="207" t="s">
        <v>291</v>
      </c>
      <c r="D131" s="207" t="s">
        <v>136</v>
      </c>
      <c r="E131" s="208" t="s">
        <v>1641</v>
      </c>
      <c r="F131" s="209" t="s">
        <v>1642</v>
      </c>
      <c r="G131" s="210" t="s">
        <v>453</v>
      </c>
      <c r="H131" s="211">
        <v>1</v>
      </c>
      <c r="I131" s="212"/>
      <c r="J131" s="211">
        <f>ROUND(I131*H131,2)</f>
        <v>0</v>
      </c>
      <c r="K131" s="209" t="s">
        <v>31</v>
      </c>
      <c r="L131" s="47"/>
      <c r="M131" s="213" t="s">
        <v>31</v>
      </c>
      <c r="N131" s="214" t="s">
        <v>51</v>
      </c>
      <c r="O131" s="87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7" t="s">
        <v>1577</v>
      </c>
      <c r="AT131" s="217" t="s">
        <v>136</v>
      </c>
      <c r="AU131" s="217" t="s">
        <v>20</v>
      </c>
      <c r="AY131" s="19" t="s">
        <v>134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88</v>
      </c>
      <c r="BK131" s="218">
        <f>ROUND(I131*H131,2)</f>
        <v>0</v>
      </c>
      <c r="BL131" s="19" t="s">
        <v>1577</v>
      </c>
      <c r="BM131" s="217" t="s">
        <v>1643</v>
      </c>
    </row>
    <row r="132" s="12" customFormat="1" ht="22.8" customHeight="1">
      <c r="A132" s="12"/>
      <c r="B132" s="191"/>
      <c r="C132" s="192"/>
      <c r="D132" s="193" t="s">
        <v>79</v>
      </c>
      <c r="E132" s="205" t="s">
        <v>1644</v>
      </c>
      <c r="F132" s="205" t="s">
        <v>1645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SUM(P133:P134)</f>
        <v>0</v>
      </c>
      <c r="Q132" s="199"/>
      <c r="R132" s="200">
        <f>SUM(R133:R134)</f>
        <v>0</v>
      </c>
      <c r="S132" s="199"/>
      <c r="T132" s="20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197</v>
      </c>
      <c r="AT132" s="203" t="s">
        <v>79</v>
      </c>
      <c r="AU132" s="203" t="s">
        <v>88</v>
      </c>
      <c r="AY132" s="202" t="s">
        <v>134</v>
      </c>
      <c r="BK132" s="204">
        <f>SUM(BK133:BK134)</f>
        <v>0</v>
      </c>
    </row>
    <row r="133" s="2" customFormat="1" ht="24.15" customHeight="1">
      <c r="A133" s="41"/>
      <c r="B133" s="42"/>
      <c r="C133" s="207" t="s">
        <v>7</v>
      </c>
      <c r="D133" s="207" t="s">
        <v>136</v>
      </c>
      <c r="E133" s="208" t="s">
        <v>1646</v>
      </c>
      <c r="F133" s="209" t="s">
        <v>1647</v>
      </c>
      <c r="G133" s="210" t="s">
        <v>453</v>
      </c>
      <c r="H133" s="211">
        <v>1</v>
      </c>
      <c r="I133" s="212"/>
      <c r="J133" s="211">
        <f>ROUND(I133*H133,2)</f>
        <v>0</v>
      </c>
      <c r="K133" s="209" t="s">
        <v>140</v>
      </c>
      <c r="L133" s="47"/>
      <c r="M133" s="213" t="s">
        <v>31</v>
      </c>
      <c r="N133" s="214" t="s">
        <v>51</v>
      </c>
      <c r="O133" s="87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7" t="s">
        <v>1577</v>
      </c>
      <c r="AT133" s="217" t="s">
        <v>136</v>
      </c>
      <c r="AU133" s="217" t="s">
        <v>20</v>
      </c>
      <c r="AY133" s="19" t="s">
        <v>134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88</v>
      </c>
      <c r="BK133" s="218">
        <f>ROUND(I133*H133,2)</f>
        <v>0</v>
      </c>
      <c r="BL133" s="19" t="s">
        <v>1577</v>
      </c>
      <c r="BM133" s="217" t="s">
        <v>1648</v>
      </c>
    </row>
    <row r="134" s="2" customFormat="1">
      <c r="A134" s="41"/>
      <c r="B134" s="42"/>
      <c r="C134" s="43"/>
      <c r="D134" s="219" t="s">
        <v>143</v>
      </c>
      <c r="E134" s="43"/>
      <c r="F134" s="220" t="s">
        <v>1649</v>
      </c>
      <c r="G134" s="43"/>
      <c r="H134" s="43"/>
      <c r="I134" s="221"/>
      <c r="J134" s="43"/>
      <c r="K134" s="43"/>
      <c r="L134" s="47"/>
      <c r="M134" s="222"/>
      <c r="N134" s="22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143</v>
      </c>
      <c r="AU134" s="19" t="s">
        <v>20</v>
      </c>
    </row>
    <row r="135" s="12" customFormat="1" ht="22.8" customHeight="1">
      <c r="A135" s="12"/>
      <c r="B135" s="191"/>
      <c r="C135" s="192"/>
      <c r="D135" s="193" t="s">
        <v>79</v>
      </c>
      <c r="E135" s="205" t="s">
        <v>1650</v>
      </c>
      <c r="F135" s="205" t="s">
        <v>1651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SUM(P136:P138)</f>
        <v>0</v>
      </c>
      <c r="Q135" s="199"/>
      <c r="R135" s="200">
        <f>SUM(R136:R138)</f>
        <v>0</v>
      </c>
      <c r="S135" s="199"/>
      <c r="T135" s="201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197</v>
      </c>
      <c r="AT135" s="203" t="s">
        <v>79</v>
      </c>
      <c r="AU135" s="203" t="s">
        <v>88</v>
      </c>
      <c r="AY135" s="202" t="s">
        <v>134</v>
      </c>
      <c r="BK135" s="204">
        <f>SUM(BK136:BK138)</f>
        <v>0</v>
      </c>
    </row>
    <row r="136" s="2" customFormat="1" ht="16.5" customHeight="1">
      <c r="A136" s="41"/>
      <c r="B136" s="42"/>
      <c r="C136" s="207" t="s">
        <v>304</v>
      </c>
      <c r="D136" s="207" t="s">
        <v>136</v>
      </c>
      <c r="E136" s="208" t="s">
        <v>1652</v>
      </c>
      <c r="F136" s="209" t="s">
        <v>1653</v>
      </c>
      <c r="G136" s="210" t="s">
        <v>453</v>
      </c>
      <c r="H136" s="211">
        <v>1</v>
      </c>
      <c r="I136" s="212"/>
      <c r="J136" s="211">
        <f>ROUND(I136*H136,2)</f>
        <v>0</v>
      </c>
      <c r="K136" s="209" t="s">
        <v>31</v>
      </c>
      <c r="L136" s="47"/>
      <c r="M136" s="213" t="s">
        <v>31</v>
      </c>
      <c r="N136" s="214" t="s">
        <v>51</v>
      </c>
      <c r="O136" s="87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7" t="s">
        <v>1577</v>
      </c>
      <c r="AT136" s="217" t="s">
        <v>136</v>
      </c>
      <c r="AU136" s="217" t="s">
        <v>20</v>
      </c>
      <c r="AY136" s="19" t="s">
        <v>134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88</v>
      </c>
      <c r="BK136" s="218">
        <f>ROUND(I136*H136,2)</f>
        <v>0</v>
      </c>
      <c r="BL136" s="19" t="s">
        <v>1577</v>
      </c>
      <c r="BM136" s="217" t="s">
        <v>1654</v>
      </c>
    </row>
    <row r="137" s="2" customFormat="1" ht="24.15" customHeight="1">
      <c r="A137" s="41"/>
      <c r="B137" s="42"/>
      <c r="C137" s="207" t="s">
        <v>311</v>
      </c>
      <c r="D137" s="207" t="s">
        <v>136</v>
      </c>
      <c r="E137" s="208" t="s">
        <v>1655</v>
      </c>
      <c r="F137" s="209" t="s">
        <v>1656</v>
      </c>
      <c r="G137" s="210" t="s">
        <v>453</v>
      </c>
      <c r="H137" s="211">
        <v>1</v>
      </c>
      <c r="I137" s="212"/>
      <c r="J137" s="211">
        <f>ROUND(I137*H137,2)</f>
        <v>0</v>
      </c>
      <c r="K137" s="209" t="s">
        <v>31</v>
      </c>
      <c r="L137" s="47"/>
      <c r="M137" s="213" t="s">
        <v>31</v>
      </c>
      <c r="N137" s="214" t="s">
        <v>51</v>
      </c>
      <c r="O137" s="87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7" t="s">
        <v>1577</v>
      </c>
      <c r="AT137" s="217" t="s">
        <v>136</v>
      </c>
      <c r="AU137" s="217" t="s">
        <v>20</v>
      </c>
      <c r="AY137" s="19" t="s">
        <v>134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88</v>
      </c>
      <c r="BK137" s="218">
        <f>ROUND(I137*H137,2)</f>
        <v>0</v>
      </c>
      <c r="BL137" s="19" t="s">
        <v>1577</v>
      </c>
      <c r="BM137" s="217" t="s">
        <v>1657</v>
      </c>
    </row>
    <row r="138" s="2" customFormat="1" ht="24.15" customHeight="1">
      <c r="A138" s="41"/>
      <c r="B138" s="42"/>
      <c r="C138" s="207" t="s">
        <v>316</v>
      </c>
      <c r="D138" s="207" t="s">
        <v>136</v>
      </c>
      <c r="E138" s="208" t="s">
        <v>1658</v>
      </c>
      <c r="F138" s="209" t="s">
        <v>1659</v>
      </c>
      <c r="G138" s="210" t="s">
        <v>453</v>
      </c>
      <c r="H138" s="211">
        <v>1</v>
      </c>
      <c r="I138" s="212"/>
      <c r="J138" s="211">
        <f>ROUND(I138*H138,2)</f>
        <v>0</v>
      </c>
      <c r="K138" s="209" t="s">
        <v>31</v>
      </c>
      <c r="L138" s="47"/>
      <c r="M138" s="274" t="s">
        <v>31</v>
      </c>
      <c r="N138" s="275" t="s">
        <v>51</v>
      </c>
      <c r="O138" s="268"/>
      <c r="P138" s="272">
        <f>O138*H138</f>
        <v>0</v>
      </c>
      <c r="Q138" s="272">
        <v>0</v>
      </c>
      <c r="R138" s="272">
        <f>Q138*H138</f>
        <v>0</v>
      </c>
      <c r="S138" s="272">
        <v>0</v>
      </c>
      <c r="T138" s="273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7" t="s">
        <v>1577</v>
      </c>
      <c r="AT138" s="217" t="s">
        <v>136</v>
      </c>
      <c r="AU138" s="217" t="s">
        <v>20</v>
      </c>
      <c r="AY138" s="19" t="s">
        <v>134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88</v>
      </c>
      <c r="BK138" s="218">
        <f>ROUND(I138*H138,2)</f>
        <v>0</v>
      </c>
      <c r="BL138" s="19" t="s">
        <v>1577</v>
      </c>
      <c r="BM138" s="217" t="s">
        <v>1660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aSuwU7udV91XkA8UjXH8j72c9TqkG0mtjyJrSmgGKVaSLwt2liwWywbHlCoXo6CWQ4gGy36zcP44vrWz2HtabA==" hashValue="8DLW+B3luJMQJvpY+9zc+h1wk3fVXNsd4fcjEAgLYu3ocublSJtDjWJff0qjYfLQQu2uv+25QSLdbJ0ZmbqFmA==" algorithmName="SHA-512" password="CC35"/>
  <autoFilter ref="C87:K138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4" r:id="rId1" display="https://podminky.urs.cz/item/CS_URS_2024_01/914112111"/>
    <hyperlink ref="F105" r:id="rId2" display="https://podminky.urs.cz/item/CS_URS_2024_01/011303002"/>
    <hyperlink ref="F107" r:id="rId3" display="https://podminky.urs.cz/item/CS_URS_2024_01/012103000"/>
    <hyperlink ref="F109" r:id="rId4" display="https://podminky.urs.cz/item/CS_URS_2024_01/012203001"/>
    <hyperlink ref="F111" r:id="rId5" display="https://podminky.urs.cz/item/CS_URS_2024_01/012303000"/>
    <hyperlink ref="F113" r:id="rId6" display="https://podminky.urs.cz/item/CS_URS_2024_01/012403000"/>
    <hyperlink ref="F117" r:id="rId7" display="https://podminky.urs.cz/item/CS_URS_2024_01/013203001"/>
    <hyperlink ref="F119" r:id="rId8" display="https://podminky.urs.cz/item/CS_URS_2024_01/013254000"/>
    <hyperlink ref="F121" r:id="rId9" display="https://podminky.urs.cz/item/CS_URS_2024_01/013274000"/>
    <hyperlink ref="F125" r:id="rId10" display="https://podminky.urs.cz/item/CS_URS_2024_01/030001000"/>
    <hyperlink ref="F127" r:id="rId11" display="https://podminky.urs.cz/item/CS_URS_2024_01/034503000"/>
    <hyperlink ref="F134" r:id="rId12" display="https://podminky.urs.cz/item/CS_URS_2024_01/072103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1661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1662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1663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1664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1665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1666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1667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1668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1669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1670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1671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87</v>
      </c>
      <c r="F18" s="287" t="s">
        <v>1672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1673</v>
      </c>
      <c r="F19" s="287" t="s">
        <v>1674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1675</v>
      </c>
      <c r="F20" s="287" t="s">
        <v>1676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97</v>
      </c>
      <c r="F21" s="287" t="s">
        <v>1677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1678</v>
      </c>
      <c r="F22" s="287" t="s">
        <v>1679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1680</v>
      </c>
      <c r="F23" s="287" t="s">
        <v>1681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1682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1683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1684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1685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1686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1687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1688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1689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1690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120</v>
      </c>
      <c r="F36" s="287"/>
      <c r="G36" s="287" t="s">
        <v>1691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1692</v>
      </c>
      <c r="F37" s="287"/>
      <c r="G37" s="287" t="s">
        <v>1693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61</v>
      </c>
      <c r="F38" s="287"/>
      <c r="G38" s="287" t="s">
        <v>1694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62</v>
      </c>
      <c r="F39" s="287"/>
      <c r="G39" s="287" t="s">
        <v>1695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121</v>
      </c>
      <c r="F40" s="287"/>
      <c r="G40" s="287" t="s">
        <v>1696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122</v>
      </c>
      <c r="F41" s="287"/>
      <c r="G41" s="287" t="s">
        <v>1697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1698</v>
      </c>
      <c r="F42" s="287"/>
      <c r="G42" s="287" t="s">
        <v>1699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1700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1701</v>
      </c>
      <c r="F44" s="287"/>
      <c r="G44" s="287" t="s">
        <v>1702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124</v>
      </c>
      <c r="F45" s="287"/>
      <c r="G45" s="287" t="s">
        <v>1703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1704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1705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1706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1707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1708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1709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1710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1711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1712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1713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1714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1715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1716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1717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1718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1719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1720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1721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1722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1723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1724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1725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1726</v>
      </c>
      <c r="D76" s="305"/>
      <c r="E76" s="305"/>
      <c r="F76" s="305" t="s">
        <v>1727</v>
      </c>
      <c r="G76" s="306"/>
      <c r="H76" s="305" t="s">
        <v>62</v>
      </c>
      <c r="I76" s="305" t="s">
        <v>65</v>
      </c>
      <c r="J76" s="305" t="s">
        <v>1728</v>
      </c>
      <c r="K76" s="304"/>
    </row>
    <row r="77" s="1" customFormat="1" ht="17.25" customHeight="1">
      <c r="B77" s="302"/>
      <c r="C77" s="307" t="s">
        <v>1729</v>
      </c>
      <c r="D77" s="307"/>
      <c r="E77" s="307"/>
      <c r="F77" s="308" t="s">
        <v>1730</v>
      </c>
      <c r="G77" s="309"/>
      <c r="H77" s="307"/>
      <c r="I77" s="307"/>
      <c r="J77" s="307" t="s">
        <v>1731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61</v>
      </c>
      <c r="D79" s="312"/>
      <c r="E79" s="312"/>
      <c r="F79" s="313" t="s">
        <v>1732</v>
      </c>
      <c r="G79" s="314"/>
      <c r="H79" s="290" t="s">
        <v>1733</v>
      </c>
      <c r="I79" s="290" t="s">
        <v>1734</v>
      </c>
      <c r="J79" s="290">
        <v>20</v>
      </c>
      <c r="K79" s="304"/>
    </row>
    <row r="80" s="1" customFormat="1" ht="15" customHeight="1">
      <c r="B80" s="302"/>
      <c r="C80" s="290" t="s">
        <v>1735</v>
      </c>
      <c r="D80" s="290"/>
      <c r="E80" s="290"/>
      <c r="F80" s="313" t="s">
        <v>1732</v>
      </c>
      <c r="G80" s="314"/>
      <c r="H80" s="290" t="s">
        <v>1736</v>
      </c>
      <c r="I80" s="290" t="s">
        <v>1734</v>
      </c>
      <c r="J80" s="290">
        <v>120</v>
      </c>
      <c r="K80" s="304"/>
    </row>
    <row r="81" s="1" customFormat="1" ht="15" customHeight="1">
      <c r="B81" s="315"/>
      <c r="C81" s="290" t="s">
        <v>1737</v>
      </c>
      <c r="D81" s="290"/>
      <c r="E81" s="290"/>
      <c r="F81" s="313" t="s">
        <v>1738</v>
      </c>
      <c r="G81" s="314"/>
      <c r="H81" s="290" t="s">
        <v>1739</v>
      </c>
      <c r="I81" s="290" t="s">
        <v>1734</v>
      </c>
      <c r="J81" s="290">
        <v>50</v>
      </c>
      <c r="K81" s="304"/>
    </row>
    <row r="82" s="1" customFormat="1" ht="15" customHeight="1">
      <c r="B82" s="315"/>
      <c r="C82" s="290" t="s">
        <v>1740</v>
      </c>
      <c r="D82" s="290"/>
      <c r="E82" s="290"/>
      <c r="F82" s="313" t="s">
        <v>1732</v>
      </c>
      <c r="G82" s="314"/>
      <c r="H82" s="290" t="s">
        <v>1741</v>
      </c>
      <c r="I82" s="290" t="s">
        <v>1742</v>
      </c>
      <c r="J82" s="290"/>
      <c r="K82" s="304"/>
    </row>
    <row r="83" s="1" customFormat="1" ht="15" customHeight="1">
      <c r="B83" s="315"/>
      <c r="C83" s="316" t="s">
        <v>1743</v>
      </c>
      <c r="D83" s="316"/>
      <c r="E83" s="316"/>
      <c r="F83" s="317" t="s">
        <v>1738</v>
      </c>
      <c r="G83" s="316"/>
      <c r="H83" s="316" t="s">
        <v>1744</v>
      </c>
      <c r="I83" s="316" t="s">
        <v>1734</v>
      </c>
      <c r="J83" s="316">
        <v>15</v>
      </c>
      <c r="K83" s="304"/>
    </row>
    <row r="84" s="1" customFormat="1" ht="15" customHeight="1">
      <c r="B84" s="315"/>
      <c r="C84" s="316" t="s">
        <v>1745</v>
      </c>
      <c r="D84" s="316"/>
      <c r="E84" s="316"/>
      <c r="F84" s="317" t="s">
        <v>1738</v>
      </c>
      <c r="G84" s="316"/>
      <c r="H84" s="316" t="s">
        <v>1746</v>
      </c>
      <c r="I84" s="316" t="s">
        <v>1734</v>
      </c>
      <c r="J84" s="316">
        <v>15</v>
      </c>
      <c r="K84" s="304"/>
    </row>
    <row r="85" s="1" customFormat="1" ht="15" customHeight="1">
      <c r="B85" s="315"/>
      <c r="C85" s="316" t="s">
        <v>1747</v>
      </c>
      <c r="D85" s="316"/>
      <c r="E85" s="316"/>
      <c r="F85" s="317" t="s">
        <v>1738</v>
      </c>
      <c r="G85" s="316"/>
      <c r="H85" s="316" t="s">
        <v>1748</v>
      </c>
      <c r="I85" s="316" t="s">
        <v>1734</v>
      </c>
      <c r="J85" s="316">
        <v>20</v>
      </c>
      <c r="K85" s="304"/>
    </row>
    <row r="86" s="1" customFormat="1" ht="15" customHeight="1">
      <c r="B86" s="315"/>
      <c r="C86" s="316" t="s">
        <v>1749</v>
      </c>
      <c r="D86" s="316"/>
      <c r="E86" s="316"/>
      <c r="F86" s="317" t="s">
        <v>1738</v>
      </c>
      <c r="G86" s="316"/>
      <c r="H86" s="316" t="s">
        <v>1750</v>
      </c>
      <c r="I86" s="316" t="s">
        <v>1734</v>
      </c>
      <c r="J86" s="316">
        <v>20</v>
      </c>
      <c r="K86" s="304"/>
    </row>
    <row r="87" s="1" customFormat="1" ht="15" customHeight="1">
      <c r="B87" s="315"/>
      <c r="C87" s="290" t="s">
        <v>1751</v>
      </c>
      <c r="D87" s="290"/>
      <c r="E87" s="290"/>
      <c r="F87" s="313" t="s">
        <v>1738</v>
      </c>
      <c r="G87" s="314"/>
      <c r="H87" s="290" t="s">
        <v>1752</v>
      </c>
      <c r="I87" s="290" t="s">
        <v>1734</v>
      </c>
      <c r="J87" s="290">
        <v>50</v>
      </c>
      <c r="K87" s="304"/>
    </row>
    <row r="88" s="1" customFormat="1" ht="15" customHeight="1">
      <c r="B88" s="315"/>
      <c r="C88" s="290" t="s">
        <v>1753</v>
      </c>
      <c r="D88" s="290"/>
      <c r="E88" s="290"/>
      <c r="F88" s="313" t="s">
        <v>1738</v>
      </c>
      <c r="G88" s="314"/>
      <c r="H88" s="290" t="s">
        <v>1754</v>
      </c>
      <c r="I88" s="290" t="s">
        <v>1734</v>
      </c>
      <c r="J88" s="290">
        <v>20</v>
      </c>
      <c r="K88" s="304"/>
    </row>
    <row r="89" s="1" customFormat="1" ht="15" customHeight="1">
      <c r="B89" s="315"/>
      <c r="C89" s="290" t="s">
        <v>1755</v>
      </c>
      <c r="D89" s="290"/>
      <c r="E89" s="290"/>
      <c r="F89" s="313" t="s">
        <v>1738</v>
      </c>
      <c r="G89" s="314"/>
      <c r="H89" s="290" t="s">
        <v>1756</v>
      </c>
      <c r="I89" s="290" t="s">
        <v>1734</v>
      </c>
      <c r="J89" s="290">
        <v>20</v>
      </c>
      <c r="K89" s="304"/>
    </row>
    <row r="90" s="1" customFormat="1" ht="15" customHeight="1">
      <c r="B90" s="315"/>
      <c r="C90" s="290" t="s">
        <v>1757</v>
      </c>
      <c r="D90" s="290"/>
      <c r="E90" s="290"/>
      <c r="F90" s="313" t="s">
        <v>1738</v>
      </c>
      <c r="G90" s="314"/>
      <c r="H90" s="290" t="s">
        <v>1758</v>
      </c>
      <c r="I90" s="290" t="s">
        <v>1734</v>
      </c>
      <c r="J90" s="290">
        <v>50</v>
      </c>
      <c r="K90" s="304"/>
    </row>
    <row r="91" s="1" customFormat="1" ht="15" customHeight="1">
      <c r="B91" s="315"/>
      <c r="C91" s="290" t="s">
        <v>1759</v>
      </c>
      <c r="D91" s="290"/>
      <c r="E91" s="290"/>
      <c r="F91" s="313" t="s">
        <v>1738</v>
      </c>
      <c r="G91" s="314"/>
      <c r="H91" s="290" t="s">
        <v>1759</v>
      </c>
      <c r="I91" s="290" t="s">
        <v>1734</v>
      </c>
      <c r="J91" s="290">
        <v>50</v>
      </c>
      <c r="K91" s="304"/>
    </row>
    <row r="92" s="1" customFormat="1" ht="15" customHeight="1">
      <c r="B92" s="315"/>
      <c r="C92" s="290" t="s">
        <v>1760</v>
      </c>
      <c r="D92" s="290"/>
      <c r="E92" s="290"/>
      <c r="F92" s="313" t="s">
        <v>1738</v>
      </c>
      <c r="G92" s="314"/>
      <c r="H92" s="290" t="s">
        <v>1761</v>
      </c>
      <c r="I92" s="290" t="s">
        <v>1734</v>
      </c>
      <c r="J92" s="290">
        <v>255</v>
      </c>
      <c r="K92" s="304"/>
    </row>
    <row r="93" s="1" customFormat="1" ht="15" customHeight="1">
      <c r="B93" s="315"/>
      <c r="C93" s="290" t="s">
        <v>1762</v>
      </c>
      <c r="D93" s="290"/>
      <c r="E93" s="290"/>
      <c r="F93" s="313" t="s">
        <v>1732</v>
      </c>
      <c r="G93" s="314"/>
      <c r="H93" s="290" t="s">
        <v>1763</v>
      </c>
      <c r="I93" s="290" t="s">
        <v>1764</v>
      </c>
      <c r="J93" s="290"/>
      <c r="K93" s="304"/>
    </row>
    <row r="94" s="1" customFormat="1" ht="15" customHeight="1">
      <c r="B94" s="315"/>
      <c r="C94" s="290" t="s">
        <v>1765</v>
      </c>
      <c r="D94" s="290"/>
      <c r="E94" s="290"/>
      <c r="F94" s="313" t="s">
        <v>1732</v>
      </c>
      <c r="G94" s="314"/>
      <c r="H94" s="290" t="s">
        <v>1766</v>
      </c>
      <c r="I94" s="290" t="s">
        <v>1767</v>
      </c>
      <c r="J94" s="290"/>
      <c r="K94" s="304"/>
    </row>
    <row r="95" s="1" customFormat="1" ht="15" customHeight="1">
      <c r="B95" s="315"/>
      <c r="C95" s="290" t="s">
        <v>1768</v>
      </c>
      <c r="D95" s="290"/>
      <c r="E95" s="290"/>
      <c r="F95" s="313" t="s">
        <v>1732</v>
      </c>
      <c r="G95" s="314"/>
      <c r="H95" s="290" t="s">
        <v>1768</v>
      </c>
      <c r="I95" s="290" t="s">
        <v>1767</v>
      </c>
      <c r="J95" s="290"/>
      <c r="K95" s="304"/>
    </row>
    <row r="96" s="1" customFormat="1" ht="15" customHeight="1">
      <c r="B96" s="315"/>
      <c r="C96" s="290" t="s">
        <v>46</v>
      </c>
      <c r="D96" s="290"/>
      <c r="E96" s="290"/>
      <c r="F96" s="313" t="s">
        <v>1732</v>
      </c>
      <c r="G96" s="314"/>
      <c r="H96" s="290" t="s">
        <v>1769</v>
      </c>
      <c r="I96" s="290" t="s">
        <v>1767</v>
      </c>
      <c r="J96" s="290"/>
      <c r="K96" s="304"/>
    </row>
    <row r="97" s="1" customFormat="1" ht="15" customHeight="1">
      <c r="B97" s="315"/>
      <c r="C97" s="290" t="s">
        <v>56</v>
      </c>
      <c r="D97" s="290"/>
      <c r="E97" s="290"/>
      <c r="F97" s="313" t="s">
        <v>1732</v>
      </c>
      <c r="G97" s="314"/>
      <c r="H97" s="290" t="s">
        <v>1770</v>
      </c>
      <c r="I97" s="290" t="s">
        <v>1767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1771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1726</v>
      </c>
      <c r="D103" s="305"/>
      <c r="E103" s="305"/>
      <c r="F103" s="305" t="s">
        <v>1727</v>
      </c>
      <c r="G103" s="306"/>
      <c r="H103" s="305" t="s">
        <v>62</v>
      </c>
      <c r="I103" s="305" t="s">
        <v>65</v>
      </c>
      <c r="J103" s="305" t="s">
        <v>1728</v>
      </c>
      <c r="K103" s="304"/>
    </row>
    <row r="104" s="1" customFormat="1" ht="17.25" customHeight="1">
      <c r="B104" s="302"/>
      <c r="C104" s="307" t="s">
        <v>1729</v>
      </c>
      <c r="D104" s="307"/>
      <c r="E104" s="307"/>
      <c r="F104" s="308" t="s">
        <v>1730</v>
      </c>
      <c r="G104" s="309"/>
      <c r="H104" s="307"/>
      <c r="I104" s="307"/>
      <c r="J104" s="307" t="s">
        <v>1731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61</v>
      </c>
      <c r="D106" s="312"/>
      <c r="E106" s="312"/>
      <c r="F106" s="313" t="s">
        <v>1732</v>
      </c>
      <c r="G106" s="290"/>
      <c r="H106" s="290" t="s">
        <v>1772</v>
      </c>
      <c r="I106" s="290" t="s">
        <v>1734</v>
      </c>
      <c r="J106" s="290">
        <v>20</v>
      </c>
      <c r="K106" s="304"/>
    </row>
    <row r="107" s="1" customFormat="1" ht="15" customHeight="1">
      <c r="B107" s="302"/>
      <c r="C107" s="290" t="s">
        <v>1735</v>
      </c>
      <c r="D107" s="290"/>
      <c r="E107" s="290"/>
      <c r="F107" s="313" t="s">
        <v>1732</v>
      </c>
      <c r="G107" s="290"/>
      <c r="H107" s="290" t="s">
        <v>1772</v>
      </c>
      <c r="I107" s="290" t="s">
        <v>1734</v>
      </c>
      <c r="J107" s="290">
        <v>120</v>
      </c>
      <c r="K107" s="304"/>
    </row>
    <row r="108" s="1" customFormat="1" ht="15" customHeight="1">
      <c r="B108" s="315"/>
      <c r="C108" s="290" t="s">
        <v>1737</v>
      </c>
      <c r="D108" s="290"/>
      <c r="E108" s="290"/>
      <c r="F108" s="313" t="s">
        <v>1738</v>
      </c>
      <c r="G108" s="290"/>
      <c r="H108" s="290" t="s">
        <v>1772</v>
      </c>
      <c r="I108" s="290" t="s">
        <v>1734</v>
      </c>
      <c r="J108" s="290">
        <v>50</v>
      </c>
      <c r="K108" s="304"/>
    </row>
    <row r="109" s="1" customFormat="1" ht="15" customHeight="1">
      <c r="B109" s="315"/>
      <c r="C109" s="290" t="s">
        <v>1740</v>
      </c>
      <c r="D109" s="290"/>
      <c r="E109" s="290"/>
      <c r="F109" s="313" t="s">
        <v>1732</v>
      </c>
      <c r="G109" s="290"/>
      <c r="H109" s="290" t="s">
        <v>1772</v>
      </c>
      <c r="I109" s="290" t="s">
        <v>1742</v>
      </c>
      <c r="J109" s="290"/>
      <c r="K109" s="304"/>
    </row>
    <row r="110" s="1" customFormat="1" ht="15" customHeight="1">
      <c r="B110" s="315"/>
      <c r="C110" s="290" t="s">
        <v>1751</v>
      </c>
      <c r="D110" s="290"/>
      <c r="E110" s="290"/>
      <c r="F110" s="313" t="s">
        <v>1738</v>
      </c>
      <c r="G110" s="290"/>
      <c r="H110" s="290" t="s">
        <v>1772</v>
      </c>
      <c r="I110" s="290" t="s">
        <v>1734</v>
      </c>
      <c r="J110" s="290">
        <v>50</v>
      </c>
      <c r="K110" s="304"/>
    </row>
    <row r="111" s="1" customFormat="1" ht="15" customHeight="1">
      <c r="B111" s="315"/>
      <c r="C111" s="290" t="s">
        <v>1759</v>
      </c>
      <c r="D111" s="290"/>
      <c r="E111" s="290"/>
      <c r="F111" s="313" t="s">
        <v>1738</v>
      </c>
      <c r="G111" s="290"/>
      <c r="H111" s="290" t="s">
        <v>1772</v>
      </c>
      <c r="I111" s="290" t="s">
        <v>1734</v>
      </c>
      <c r="J111" s="290">
        <v>50</v>
      </c>
      <c r="K111" s="304"/>
    </row>
    <row r="112" s="1" customFormat="1" ht="15" customHeight="1">
      <c r="B112" s="315"/>
      <c r="C112" s="290" t="s">
        <v>1757</v>
      </c>
      <c r="D112" s="290"/>
      <c r="E112" s="290"/>
      <c r="F112" s="313" t="s">
        <v>1738</v>
      </c>
      <c r="G112" s="290"/>
      <c r="H112" s="290" t="s">
        <v>1772</v>
      </c>
      <c r="I112" s="290" t="s">
        <v>1734</v>
      </c>
      <c r="J112" s="290">
        <v>50</v>
      </c>
      <c r="K112" s="304"/>
    </row>
    <row r="113" s="1" customFormat="1" ht="15" customHeight="1">
      <c r="B113" s="315"/>
      <c r="C113" s="290" t="s">
        <v>61</v>
      </c>
      <c r="D113" s="290"/>
      <c r="E113" s="290"/>
      <c r="F113" s="313" t="s">
        <v>1732</v>
      </c>
      <c r="G113" s="290"/>
      <c r="H113" s="290" t="s">
        <v>1773</v>
      </c>
      <c r="I113" s="290" t="s">
        <v>1734</v>
      </c>
      <c r="J113" s="290">
        <v>20</v>
      </c>
      <c r="K113" s="304"/>
    </row>
    <row r="114" s="1" customFormat="1" ht="15" customHeight="1">
      <c r="B114" s="315"/>
      <c r="C114" s="290" t="s">
        <v>1774</v>
      </c>
      <c r="D114" s="290"/>
      <c r="E114" s="290"/>
      <c r="F114" s="313" t="s">
        <v>1732</v>
      </c>
      <c r="G114" s="290"/>
      <c r="H114" s="290" t="s">
        <v>1775</v>
      </c>
      <c r="I114" s="290" t="s">
        <v>1734</v>
      </c>
      <c r="J114" s="290">
        <v>120</v>
      </c>
      <c r="K114" s="304"/>
    </row>
    <row r="115" s="1" customFormat="1" ht="15" customHeight="1">
      <c r="B115" s="315"/>
      <c r="C115" s="290" t="s">
        <v>46</v>
      </c>
      <c r="D115" s="290"/>
      <c r="E115" s="290"/>
      <c r="F115" s="313" t="s">
        <v>1732</v>
      </c>
      <c r="G115" s="290"/>
      <c r="H115" s="290" t="s">
        <v>1776</v>
      </c>
      <c r="I115" s="290" t="s">
        <v>1767</v>
      </c>
      <c r="J115" s="290"/>
      <c r="K115" s="304"/>
    </row>
    <row r="116" s="1" customFormat="1" ht="15" customHeight="1">
      <c r="B116" s="315"/>
      <c r="C116" s="290" t="s">
        <v>56</v>
      </c>
      <c r="D116" s="290"/>
      <c r="E116" s="290"/>
      <c r="F116" s="313" t="s">
        <v>1732</v>
      </c>
      <c r="G116" s="290"/>
      <c r="H116" s="290" t="s">
        <v>1777</v>
      </c>
      <c r="I116" s="290" t="s">
        <v>1767</v>
      </c>
      <c r="J116" s="290"/>
      <c r="K116" s="304"/>
    </row>
    <row r="117" s="1" customFormat="1" ht="15" customHeight="1">
      <c r="B117" s="315"/>
      <c r="C117" s="290" t="s">
        <v>65</v>
      </c>
      <c r="D117" s="290"/>
      <c r="E117" s="290"/>
      <c r="F117" s="313" t="s">
        <v>1732</v>
      </c>
      <c r="G117" s="290"/>
      <c r="H117" s="290" t="s">
        <v>1778</v>
      </c>
      <c r="I117" s="290" t="s">
        <v>1779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1780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1726</v>
      </c>
      <c r="D123" s="305"/>
      <c r="E123" s="305"/>
      <c r="F123" s="305" t="s">
        <v>1727</v>
      </c>
      <c r="G123" s="306"/>
      <c r="H123" s="305" t="s">
        <v>62</v>
      </c>
      <c r="I123" s="305" t="s">
        <v>65</v>
      </c>
      <c r="J123" s="305" t="s">
        <v>1728</v>
      </c>
      <c r="K123" s="334"/>
    </row>
    <row r="124" s="1" customFormat="1" ht="17.25" customHeight="1">
      <c r="B124" s="333"/>
      <c r="C124" s="307" t="s">
        <v>1729</v>
      </c>
      <c r="D124" s="307"/>
      <c r="E124" s="307"/>
      <c r="F124" s="308" t="s">
        <v>1730</v>
      </c>
      <c r="G124" s="309"/>
      <c r="H124" s="307"/>
      <c r="I124" s="307"/>
      <c r="J124" s="307" t="s">
        <v>1731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1735</v>
      </c>
      <c r="D126" s="312"/>
      <c r="E126" s="312"/>
      <c r="F126" s="313" t="s">
        <v>1732</v>
      </c>
      <c r="G126" s="290"/>
      <c r="H126" s="290" t="s">
        <v>1772</v>
      </c>
      <c r="I126" s="290" t="s">
        <v>1734</v>
      </c>
      <c r="J126" s="290">
        <v>120</v>
      </c>
      <c r="K126" s="338"/>
    </row>
    <row r="127" s="1" customFormat="1" ht="15" customHeight="1">
      <c r="B127" s="335"/>
      <c r="C127" s="290" t="s">
        <v>1781</v>
      </c>
      <c r="D127" s="290"/>
      <c r="E127" s="290"/>
      <c r="F127" s="313" t="s">
        <v>1732</v>
      </c>
      <c r="G127" s="290"/>
      <c r="H127" s="290" t="s">
        <v>1782</v>
      </c>
      <c r="I127" s="290" t="s">
        <v>1734</v>
      </c>
      <c r="J127" s="290" t="s">
        <v>1783</v>
      </c>
      <c r="K127" s="338"/>
    </row>
    <row r="128" s="1" customFormat="1" ht="15" customHeight="1">
      <c r="B128" s="335"/>
      <c r="C128" s="290" t="s">
        <v>1680</v>
      </c>
      <c r="D128" s="290"/>
      <c r="E128" s="290"/>
      <c r="F128" s="313" t="s">
        <v>1732</v>
      </c>
      <c r="G128" s="290"/>
      <c r="H128" s="290" t="s">
        <v>1784</v>
      </c>
      <c r="I128" s="290" t="s">
        <v>1734</v>
      </c>
      <c r="J128" s="290" t="s">
        <v>1783</v>
      </c>
      <c r="K128" s="338"/>
    </row>
    <row r="129" s="1" customFormat="1" ht="15" customHeight="1">
      <c r="B129" s="335"/>
      <c r="C129" s="290" t="s">
        <v>1743</v>
      </c>
      <c r="D129" s="290"/>
      <c r="E129" s="290"/>
      <c r="F129" s="313" t="s">
        <v>1738</v>
      </c>
      <c r="G129" s="290"/>
      <c r="H129" s="290" t="s">
        <v>1744</v>
      </c>
      <c r="I129" s="290" t="s">
        <v>1734</v>
      </c>
      <c r="J129" s="290">
        <v>15</v>
      </c>
      <c r="K129" s="338"/>
    </row>
    <row r="130" s="1" customFormat="1" ht="15" customHeight="1">
      <c r="B130" s="335"/>
      <c r="C130" s="316" t="s">
        <v>1745</v>
      </c>
      <c r="D130" s="316"/>
      <c r="E130" s="316"/>
      <c r="F130" s="317" t="s">
        <v>1738</v>
      </c>
      <c r="G130" s="316"/>
      <c r="H130" s="316" t="s">
        <v>1746</v>
      </c>
      <c r="I130" s="316" t="s">
        <v>1734</v>
      </c>
      <c r="J130" s="316">
        <v>15</v>
      </c>
      <c r="K130" s="338"/>
    </row>
    <row r="131" s="1" customFormat="1" ht="15" customHeight="1">
      <c r="B131" s="335"/>
      <c r="C131" s="316" t="s">
        <v>1747</v>
      </c>
      <c r="D131" s="316"/>
      <c r="E131" s="316"/>
      <c r="F131" s="317" t="s">
        <v>1738</v>
      </c>
      <c r="G131" s="316"/>
      <c r="H131" s="316" t="s">
        <v>1748</v>
      </c>
      <c r="I131" s="316" t="s">
        <v>1734</v>
      </c>
      <c r="J131" s="316">
        <v>20</v>
      </c>
      <c r="K131" s="338"/>
    </row>
    <row r="132" s="1" customFormat="1" ht="15" customHeight="1">
      <c r="B132" s="335"/>
      <c r="C132" s="316" t="s">
        <v>1749</v>
      </c>
      <c r="D132" s="316"/>
      <c r="E132" s="316"/>
      <c r="F132" s="317" t="s">
        <v>1738</v>
      </c>
      <c r="G132" s="316"/>
      <c r="H132" s="316" t="s">
        <v>1750</v>
      </c>
      <c r="I132" s="316" t="s">
        <v>1734</v>
      </c>
      <c r="J132" s="316">
        <v>20</v>
      </c>
      <c r="K132" s="338"/>
    </row>
    <row r="133" s="1" customFormat="1" ht="15" customHeight="1">
      <c r="B133" s="335"/>
      <c r="C133" s="290" t="s">
        <v>1737</v>
      </c>
      <c r="D133" s="290"/>
      <c r="E133" s="290"/>
      <c r="F133" s="313" t="s">
        <v>1738</v>
      </c>
      <c r="G133" s="290"/>
      <c r="H133" s="290" t="s">
        <v>1772</v>
      </c>
      <c r="I133" s="290" t="s">
        <v>1734</v>
      </c>
      <c r="J133" s="290">
        <v>50</v>
      </c>
      <c r="K133" s="338"/>
    </row>
    <row r="134" s="1" customFormat="1" ht="15" customHeight="1">
      <c r="B134" s="335"/>
      <c r="C134" s="290" t="s">
        <v>1751</v>
      </c>
      <c r="D134" s="290"/>
      <c r="E134" s="290"/>
      <c r="F134" s="313" t="s">
        <v>1738</v>
      </c>
      <c r="G134" s="290"/>
      <c r="H134" s="290" t="s">
        <v>1772</v>
      </c>
      <c r="I134" s="290" t="s">
        <v>1734</v>
      </c>
      <c r="J134" s="290">
        <v>50</v>
      </c>
      <c r="K134" s="338"/>
    </row>
    <row r="135" s="1" customFormat="1" ht="15" customHeight="1">
      <c r="B135" s="335"/>
      <c r="C135" s="290" t="s">
        <v>1757</v>
      </c>
      <c r="D135" s="290"/>
      <c r="E135" s="290"/>
      <c r="F135" s="313" t="s">
        <v>1738</v>
      </c>
      <c r="G135" s="290"/>
      <c r="H135" s="290" t="s">
        <v>1772</v>
      </c>
      <c r="I135" s="290" t="s">
        <v>1734</v>
      </c>
      <c r="J135" s="290">
        <v>50</v>
      </c>
      <c r="K135" s="338"/>
    </row>
    <row r="136" s="1" customFormat="1" ht="15" customHeight="1">
      <c r="B136" s="335"/>
      <c r="C136" s="290" t="s">
        <v>1759</v>
      </c>
      <c r="D136" s="290"/>
      <c r="E136" s="290"/>
      <c r="F136" s="313" t="s">
        <v>1738</v>
      </c>
      <c r="G136" s="290"/>
      <c r="H136" s="290" t="s">
        <v>1772</v>
      </c>
      <c r="I136" s="290" t="s">
        <v>1734</v>
      </c>
      <c r="J136" s="290">
        <v>50</v>
      </c>
      <c r="K136" s="338"/>
    </row>
    <row r="137" s="1" customFormat="1" ht="15" customHeight="1">
      <c r="B137" s="335"/>
      <c r="C137" s="290" t="s">
        <v>1760</v>
      </c>
      <c r="D137" s="290"/>
      <c r="E137" s="290"/>
      <c r="F137" s="313" t="s">
        <v>1738</v>
      </c>
      <c r="G137" s="290"/>
      <c r="H137" s="290" t="s">
        <v>1785</v>
      </c>
      <c r="I137" s="290" t="s">
        <v>1734</v>
      </c>
      <c r="J137" s="290">
        <v>255</v>
      </c>
      <c r="K137" s="338"/>
    </row>
    <row r="138" s="1" customFormat="1" ht="15" customHeight="1">
      <c r="B138" s="335"/>
      <c r="C138" s="290" t="s">
        <v>1762</v>
      </c>
      <c r="D138" s="290"/>
      <c r="E138" s="290"/>
      <c r="F138" s="313" t="s">
        <v>1732</v>
      </c>
      <c r="G138" s="290"/>
      <c r="H138" s="290" t="s">
        <v>1786</v>
      </c>
      <c r="I138" s="290" t="s">
        <v>1764</v>
      </c>
      <c r="J138" s="290"/>
      <c r="K138" s="338"/>
    </row>
    <row r="139" s="1" customFormat="1" ht="15" customHeight="1">
      <c r="B139" s="335"/>
      <c r="C139" s="290" t="s">
        <v>1765</v>
      </c>
      <c r="D139" s="290"/>
      <c r="E139" s="290"/>
      <c r="F139" s="313" t="s">
        <v>1732</v>
      </c>
      <c r="G139" s="290"/>
      <c r="H139" s="290" t="s">
        <v>1787</v>
      </c>
      <c r="I139" s="290" t="s">
        <v>1767</v>
      </c>
      <c r="J139" s="290"/>
      <c r="K139" s="338"/>
    </row>
    <row r="140" s="1" customFormat="1" ht="15" customHeight="1">
      <c r="B140" s="335"/>
      <c r="C140" s="290" t="s">
        <v>1768</v>
      </c>
      <c r="D140" s="290"/>
      <c r="E140" s="290"/>
      <c r="F140" s="313" t="s">
        <v>1732</v>
      </c>
      <c r="G140" s="290"/>
      <c r="H140" s="290" t="s">
        <v>1768</v>
      </c>
      <c r="I140" s="290" t="s">
        <v>1767</v>
      </c>
      <c r="J140" s="290"/>
      <c r="K140" s="338"/>
    </row>
    <row r="141" s="1" customFormat="1" ht="15" customHeight="1">
      <c r="B141" s="335"/>
      <c r="C141" s="290" t="s">
        <v>46</v>
      </c>
      <c r="D141" s="290"/>
      <c r="E141" s="290"/>
      <c r="F141" s="313" t="s">
        <v>1732</v>
      </c>
      <c r="G141" s="290"/>
      <c r="H141" s="290" t="s">
        <v>1788</v>
      </c>
      <c r="I141" s="290" t="s">
        <v>1767</v>
      </c>
      <c r="J141" s="290"/>
      <c r="K141" s="338"/>
    </row>
    <row r="142" s="1" customFormat="1" ht="15" customHeight="1">
      <c r="B142" s="335"/>
      <c r="C142" s="290" t="s">
        <v>1789</v>
      </c>
      <c r="D142" s="290"/>
      <c r="E142" s="290"/>
      <c r="F142" s="313" t="s">
        <v>1732</v>
      </c>
      <c r="G142" s="290"/>
      <c r="H142" s="290" t="s">
        <v>1790</v>
      </c>
      <c r="I142" s="290" t="s">
        <v>1767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1791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1726</v>
      </c>
      <c r="D148" s="305"/>
      <c r="E148" s="305"/>
      <c r="F148" s="305" t="s">
        <v>1727</v>
      </c>
      <c r="G148" s="306"/>
      <c r="H148" s="305" t="s">
        <v>62</v>
      </c>
      <c r="I148" s="305" t="s">
        <v>65</v>
      </c>
      <c r="J148" s="305" t="s">
        <v>1728</v>
      </c>
      <c r="K148" s="304"/>
    </row>
    <row r="149" s="1" customFormat="1" ht="17.25" customHeight="1">
      <c r="B149" s="302"/>
      <c r="C149" s="307" t="s">
        <v>1729</v>
      </c>
      <c r="D149" s="307"/>
      <c r="E149" s="307"/>
      <c r="F149" s="308" t="s">
        <v>1730</v>
      </c>
      <c r="G149" s="309"/>
      <c r="H149" s="307"/>
      <c r="I149" s="307"/>
      <c r="J149" s="307" t="s">
        <v>1731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1735</v>
      </c>
      <c r="D151" s="290"/>
      <c r="E151" s="290"/>
      <c r="F151" s="343" t="s">
        <v>1732</v>
      </c>
      <c r="G151" s="290"/>
      <c r="H151" s="342" t="s">
        <v>1772</v>
      </c>
      <c r="I151" s="342" t="s">
        <v>1734</v>
      </c>
      <c r="J151" s="342">
        <v>120</v>
      </c>
      <c r="K151" s="338"/>
    </row>
    <row r="152" s="1" customFormat="1" ht="15" customHeight="1">
      <c r="B152" s="315"/>
      <c r="C152" s="342" t="s">
        <v>1781</v>
      </c>
      <c r="D152" s="290"/>
      <c r="E152" s="290"/>
      <c r="F152" s="343" t="s">
        <v>1732</v>
      </c>
      <c r="G152" s="290"/>
      <c r="H152" s="342" t="s">
        <v>1792</v>
      </c>
      <c r="I152" s="342" t="s">
        <v>1734</v>
      </c>
      <c r="J152" s="342" t="s">
        <v>1783</v>
      </c>
      <c r="K152" s="338"/>
    </row>
    <row r="153" s="1" customFormat="1" ht="15" customHeight="1">
      <c r="B153" s="315"/>
      <c r="C153" s="342" t="s">
        <v>1680</v>
      </c>
      <c r="D153" s="290"/>
      <c r="E153" s="290"/>
      <c r="F153" s="343" t="s">
        <v>1732</v>
      </c>
      <c r="G153" s="290"/>
      <c r="H153" s="342" t="s">
        <v>1793</v>
      </c>
      <c r="I153" s="342" t="s">
        <v>1734</v>
      </c>
      <c r="J153" s="342" t="s">
        <v>1783</v>
      </c>
      <c r="K153" s="338"/>
    </row>
    <row r="154" s="1" customFormat="1" ht="15" customHeight="1">
      <c r="B154" s="315"/>
      <c r="C154" s="342" t="s">
        <v>1737</v>
      </c>
      <c r="D154" s="290"/>
      <c r="E154" s="290"/>
      <c r="F154" s="343" t="s">
        <v>1738</v>
      </c>
      <c r="G154" s="290"/>
      <c r="H154" s="342" t="s">
        <v>1772</v>
      </c>
      <c r="I154" s="342" t="s">
        <v>1734</v>
      </c>
      <c r="J154" s="342">
        <v>50</v>
      </c>
      <c r="K154" s="338"/>
    </row>
    <row r="155" s="1" customFormat="1" ht="15" customHeight="1">
      <c r="B155" s="315"/>
      <c r="C155" s="342" t="s">
        <v>1740</v>
      </c>
      <c r="D155" s="290"/>
      <c r="E155" s="290"/>
      <c r="F155" s="343" t="s">
        <v>1732</v>
      </c>
      <c r="G155" s="290"/>
      <c r="H155" s="342" t="s">
        <v>1772</v>
      </c>
      <c r="I155" s="342" t="s">
        <v>1742</v>
      </c>
      <c r="J155" s="342"/>
      <c r="K155" s="338"/>
    </row>
    <row r="156" s="1" customFormat="1" ht="15" customHeight="1">
      <c r="B156" s="315"/>
      <c r="C156" s="342" t="s">
        <v>1751</v>
      </c>
      <c r="D156" s="290"/>
      <c r="E156" s="290"/>
      <c r="F156" s="343" t="s">
        <v>1738</v>
      </c>
      <c r="G156" s="290"/>
      <c r="H156" s="342" t="s">
        <v>1772</v>
      </c>
      <c r="I156" s="342" t="s">
        <v>1734</v>
      </c>
      <c r="J156" s="342">
        <v>50</v>
      </c>
      <c r="K156" s="338"/>
    </row>
    <row r="157" s="1" customFormat="1" ht="15" customHeight="1">
      <c r="B157" s="315"/>
      <c r="C157" s="342" t="s">
        <v>1759</v>
      </c>
      <c r="D157" s="290"/>
      <c r="E157" s="290"/>
      <c r="F157" s="343" t="s">
        <v>1738</v>
      </c>
      <c r="G157" s="290"/>
      <c r="H157" s="342" t="s">
        <v>1772</v>
      </c>
      <c r="I157" s="342" t="s">
        <v>1734</v>
      </c>
      <c r="J157" s="342">
        <v>50</v>
      </c>
      <c r="K157" s="338"/>
    </row>
    <row r="158" s="1" customFormat="1" ht="15" customHeight="1">
      <c r="B158" s="315"/>
      <c r="C158" s="342" t="s">
        <v>1757</v>
      </c>
      <c r="D158" s="290"/>
      <c r="E158" s="290"/>
      <c r="F158" s="343" t="s">
        <v>1738</v>
      </c>
      <c r="G158" s="290"/>
      <c r="H158" s="342" t="s">
        <v>1772</v>
      </c>
      <c r="I158" s="342" t="s">
        <v>1734</v>
      </c>
      <c r="J158" s="342">
        <v>50</v>
      </c>
      <c r="K158" s="338"/>
    </row>
    <row r="159" s="1" customFormat="1" ht="15" customHeight="1">
      <c r="B159" s="315"/>
      <c r="C159" s="342" t="s">
        <v>103</v>
      </c>
      <c r="D159" s="290"/>
      <c r="E159" s="290"/>
      <c r="F159" s="343" t="s">
        <v>1732</v>
      </c>
      <c r="G159" s="290"/>
      <c r="H159" s="342" t="s">
        <v>1794</v>
      </c>
      <c r="I159" s="342" t="s">
        <v>1734</v>
      </c>
      <c r="J159" s="342" t="s">
        <v>1795</v>
      </c>
      <c r="K159" s="338"/>
    </row>
    <row r="160" s="1" customFormat="1" ht="15" customHeight="1">
      <c r="B160" s="315"/>
      <c r="C160" s="342" t="s">
        <v>1796</v>
      </c>
      <c r="D160" s="290"/>
      <c r="E160" s="290"/>
      <c r="F160" s="343" t="s">
        <v>1732</v>
      </c>
      <c r="G160" s="290"/>
      <c r="H160" s="342" t="s">
        <v>1797</v>
      </c>
      <c r="I160" s="342" t="s">
        <v>1767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1798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1726</v>
      </c>
      <c r="D166" s="305"/>
      <c r="E166" s="305"/>
      <c r="F166" s="305" t="s">
        <v>1727</v>
      </c>
      <c r="G166" s="347"/>
      <c r="H166" s="348" t="s">
        <v>62</v>
      </c>
      <c r="I166" s="348" t="s">
        <v>65</v>
      </c>
      <c r="J166" s="305" t="s">
        <v>1728</v>
      </c>
      <c r="K166" s="282"/>
    </row>
    <row r="167" s="1" customFormat="1" ht="17.25" customHeight="1">
      <c r="B167" s="283"/>
      <c r="C167" s="307" t="s">
        <v>1729</v>
      </c>
      <c r="D167" s="307"/>
      <c r="E167" s="307"/>
      <c r="F167" s="308" t="s">
        <v>1730</v>
      </c>
      <c r="G167" s="349"/>
      <c r="H167" s="350"/>
      <c r="I167" s="350"/>
      <c r="J167" s="307" t="s">
        <v>1731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1735</v>
      </c>
      <c r="D169" s="290"/>
      <c r="E169" s="290"/>
      <c r="F169" s="313" t="s">
        <v>1732</v>
      </c>
      <c r="G169" s="290"/>
      <c r="H169" s="290" t="s">
        <v>1772</v>
      </c>
      <c r="I169" s="290" t="s">
        <v>1734</v>
      </c>
      <c r="J169" s="290">
        <v>120</v>
      </c>
      <c r="K169" s="338"/>
    </row>
    <row r="170" s="1" customFormat="1" ht="15" customHeight="1">
      <c r="B170" s="315"/>
      <c r="C170" s="290" t="s">
        <v>1781</v>
      </c>
      <c r="D170" s="290"/>
      <c r="E170" s="290"/>
      <c r="F170" s="313" t="s">
        <v>1732</v>
      </c>
      <c r="G170" s="290"/>
      <c r="H170" s="290" t="s">
        <v>1782</v>
      </c>
      <c r="I170" s="290" t="s">
        <v>1734</v>
      </c>
      <c r="J170" s="290" t="s">
        <v>1783</v>
      </c>
      <c r="K170" s="338"/>
    </row>
    <row r="171" s="1" customFormat="1" ht="15" customHeight="1">
      <c r="B171" s="315"/>
      <c r="C171" s="290" t="s">
        <v>1680</v>
      </c>
      <c r="D171" s="290"/>
      <c r="E171" s="290"/>
      <c r="F171" s="313" t="s">
        <v>1732</v>
      </c>
      <c r="G171" s="290"/>
      <c r="H171" s="290" t="s">
        <v>1799</v>
      </c>
      <c r="I171" s="290" t="s">
        <v>1734</v>
      </c>
      <c r="J171" s="290" t="s">
        <v>1783</v>
      </c>
      <c r="K171" s="338"/>
    </row>
    <row r="172" s="1" customFormat="1" ht="15" customHeight="1">
      <c r="B172" s="315"/>
      <c r="C172" s="290" t="s">
        <v>1737</v>
      </c>
      <c r="D172" s="290"/>
      <c r="E172" s="290"/>
      <c r="F172" s="313" t="s">
        <v>1738</v>
      </c>
      <c r="G172" s="290"/>
      <c r="H172" s="290" t="s">
        <v>1799</v>
      </c>
      <c r="I172" s="290" t="s">
        <v>1734</v>
      </c>
      <c r="J172" s="290">
        <v>50</v>
      </c>
      <c r="K172" s="338"/>
    </row>
    <row r="173" s="1" customFormat="1" ht="15" customHeight="1">
      <c r="B173" s="315"/>
      <c r="C173" s="290" t="s">
        <v>1740</v>
      </c>
      <c r="D173" s="290"/>
      <c r="E173" s="290"/>
      <c r="F173" s="313" t="s">
        <v>1732</v>
      </c>
      <c r="G173" s="290"/>
      <c r="H173" s="290" t="s">
        <v>1799</v>
      </c>
      <c r="I173" s="290" t="s">
        <v>1742</v>
      </c>
      <c r="J173" s="290"/>
      <c r="K173" s="338"/>
    </row>
    <row r="174" s="1" customFormat="1" ht="15" customHeight="1">
      <c r="B174" s="315"/>
      <c r="C174" s="290" t="s">
        <v>1751</v>
      </c>
      <c r="D174" s="290"/>
      <c r="E174" s="290"/>
      <c r="F174" s="313" t="s">
        <v>1738</v>
      </c>
      <c r="G174" s="290"/>
      <c r="H174" s="290" t="s">
        <v>1799</v>
      </c>
      <c r="I174" s="290" t="s">
        <v>1734</v>
      </c>
      <c r="J174" s="290">
        <v>50</v>
      </c>
      <c r="K174" s="338"/>
    </row>
    <row r="175" s="1" customFormat="1" ht="15" customHeight="1">
      <c r="B175" s="315"/>
      <c r="C175" s="290" t="s">
        <v>1759</v>
      </c>
      <c r="D175" s="290"/>
      <c r="E175" s="290"/>
      <c r="F175" s="313" t="s">
        <v>1738</v>
      </c>
      <c r="G175" s="290"/>
      <c r="H175" s="290" t="s">
        <v>1799</v>
      </c>
      <c r="I175" s="290" t="s">
        <v>1734</v>
      </c>
      <c r="J175" s="290">
        <v>50</v>
      </c>
      <c r="K175" s="338"/>
    </row>
    <row r="176" s="1" customFormat="1" ht="15" customHeight="1">
      <c r="B176" s="315"/>
      <c r="C176" s="290" t="s">
        <v>1757</v>
      </c>
      <c r="D176" s="290"/>
      <c r="E176" s="290"/>
      <c r="F176" s="313" t="s">
        <v>1738</v>
      </c>
      <c r="G176" s="290"/>
      <c r="H176" s="290" t="s">
        <v>1799</v>
      </c>
      <c r="I176" s="290" t="s">
        <v>1734</v>
      </c>
      <c r="J176" s="290">
        <v>50</v>
      </c>
      <c r="K176" s="338"/>
    </row>
    <row r="177" s="1" customFormat="1" ht="15" customHeight="1">
      <c r="B177" s="315"/>
      <c r="C177" s="290" t="s">
        <v>120</v>
      </c>
      <c r="D177" s="290"/>
      <c r="E177" s="290"/>
      <c r="F177" s="313" t="s">
        <v>1732</v>
      </c>
      <c r="G177" s="290"/>
      <c r="H177" s="290" t="s">
        <v>1800</v>
      </c>
      <c r="I177" s="290" t="s">
        <v>1801</v>
      </c>
      <c r="J177" s="290"/>
      <c r="K177" s="338"/>
    </row>
    <row r="178" s="1" customFormat="1" ht="15" customHeight="1">
      <c r="B178" s="315"/>
      <c r="C178" s="290" t="s">
        <v>65</v>
      </c>
      <c r="D178" s="290"/>
      <c r="E178" s="290"/>
      <c r="F178" s="313" t="s">
        <v>1732</v>
      </c>
      <c r="G178" s="290"/>
      <c r="H178" s="290" t="s">
        <v>1802</v>
      </c>
      <c r="I178" s="290" t="s">
        <v>1803</v>
      </c>
      <c r="J178" s="290">
        <v>1</v>
      </c>
      <c r="K178" s="338"/>
    </row>
    <row r="179" s="1" customFormat="1" ht="15" customHeight="1">
      <c r="B179" s="315"/>
      <c r="C179" s="290" t="s">
        <v>61</v>
      </c>
      <c r="D179" s="290"/>
      <c r="E179" s="290"/>
      <c r="F179" s="313" t="s">
        <v>1732</v>
      </c>
      <c r="G179" s="290"/>
      <c r="H179" s="290" t="s">
        <v>1804</v>
      </c>
      <c r="I179" s="290" t="s">
        <v>1734</v>
      </c>
      <c r="J179" s="290">
        <v>20</v>
      </c>
      <c r="K179" s="338"/>
    </row>
    <row r="180" s="1" customFormat="1" ht="15" customHeight="1">
      <c r="B180" s="315"/>
      <c r="C180" s="290" t="s">
        <v>62</v>
      </c>
      <c r="D180" s="290"/>
      <c r="E180" s="290"/>
      <c r="F180" s="313" t="s">
        <v>1732</v>
      </c>
      <c r="G180" s="290"/>
      <c r="H180" s="290" t="s">
        <v>1805</v>
      </c>
      <c r="I180" s="290" t="s">
        <v>1734</v>
      </c>
      <c r="J180" s="290">
        <v>255</v>
      </c>
      <c r="K180" s="338"/>
    </row>
    <row r="181" s="1" customFormat="1" ht="15" customHeight="1">
      <c r="B181" s="315"/>
      <c r="C181" s="290" t="s">
        <v>121</v>
      </c>
      <c r="D181" s="290"/>
      <c r="E181" s="290"/>
      <c r="F181" s="313" t="s">
        <v>1732</v>
      </c>
      <c r="G181" s="290"/>
      <c r="H181" s="290" t="s">
        <v>1696</v>
      </c>
      <c r="I181" s="290" t="s">
        <v>1734</v>
      </c>
      <c r="J181" s="290">
        <v>10</v>
      </c>
      <c r="K181" s="338"/>
    </row>
    <row r="182" s="1" customFormat="1" ht="15" customHeight="1">
      <c r="B182" s="315"/>
      <c r="C182" s="290" t="s">
        <v>122</v>
      </c>
      <c r="D182" s="290"/>
      <c r="E182" s="290"/>
      <c r="F182" s="313" t="s">
        <v>1732</v>
      </c>
      <c r="G182" s="290"/>
      <c r="H182" s="290" t="s">
        <v>1806</v>
      </c>
      <c r="I182" s="290" t="s">
        <v>1767</v>
      </c>
      <c r="J182" s="290"/>
      <c r="K182" s="338"/>
    </row>
    <row r="183" s="1" customFormat="1" ht="15" customHeight="1">
      <c r="B183" s="315"/>
      <c r="C183" s="290" t="s">
        <v>1807</v>
      </c>
      <c r="D183" s="290"/>
      <c r="E183" s="290"/>
      <c r="F183" s="313" t="s">
        <v>1732</v>
      </c>
      <c r="G183" s="290"/>
      <c r="H183" s="290" t="s">
        <v>1808</v>
      </c>
      <c r="I183" s="290" t="s">
        <v>1767</v>
      </c>
      <c r="J183" s="290"/>
      <c r="K183" s="338"/>
    </row>
    <row r="184" s="1" customFormat="1" ht="15" customHeight="1">
      <c r="B184" s="315"/>
      <c r="C184" s="290" t="s">
        <v>1796</v>
      </c>
      <c r="D184" s="290"/>
      <c r="E184" s="290"/>
      <c r="F184" s="313" t="s">
        <v>1732</v>
      </c>
      <c r="G184" s="290"/>
      <c r="H184" s="290" t="s">
        <v>1809</v>
      </c>
      <c r="I184" s="290" t="s">
        <v>1767</v>
      </c>
      <c r="J184" s="290"/>
      <c r="K184" s="338"/>
    </row>
    <row r="185" s="1" customFormat="1" ht="15" customHeight="1">
      <c r="B185" s="315"/>
      <c r="C185" s="290" t="s">
        <v>124</v>
      </c>
      <c r="D185" s="290"/>
      <c r="E185" s="290"/>
      <c r="F185" s="313" t="s">
        <v>1738</v>
      </c>
      <c r="G185" s="290"/>
      <c r="H185" s="290" t="s">
        <v>1810</v>
      </c>
      <c r="I185" s="290" t="s">
        <v>1734</v>
      </c>
      <c r="J185" s="290">
        <v>50</v>
      </c>
      <c r="K185" s="338"/>
    </row>
    <row r="186" s="1" customFormat="1" ht="15" customHeight="1">
      <c r="B186" s="315"/>
      <c r="C186" s="290" t="s">
        <v>1811</v>
      </c>
      <c r="D186" s="290"/>
      <c r="E186" s="290"/>
      <c r="F186" s="313" t="s">
        <v>1738</v>
      </c>
      <c r="G186" s="290"/>
      <c r="H186" s="290" t="s">
        <v>1812</v>
      </c>
      <c r="I186" s="290" t="s">
        <v>1813</v>
      </c>
      <c r="J186" s="290"/>
      <c r="K186" s="338"/>
    </row>
    <row r="187" s="1" customFormat="1" ht="15" customHeight="1">
      <c r="B187" s="315"/>
      <c r="C187" s="290" t="s">
        <v>1814</v>
      </c>
      <c r="D187" s="290"/>
      <c r="E187" s="290"/>
      <c r="F187" s="313" t="s">
        <v>1738</v>
      </c>
      <c r="G187" s="290"/>
      <c r="H187" s="290" t="s">
        <v>1815</v>
      </c>
      <c r="I187" s="290" t="s">
        <v>1813</v>
      </c>
      <c r="J187" s="290"/>
      <c r="K187" s="338"/>
    </row>
    <row r="188" s="1" customFormat="1" ht="15" customHeight="1">
      <c r="B188" s="315"/>
      <c r="C188" s="290" t="s">
        <v>1816</v>
      </c>
      <c r="D188" s="290"/>
      <c r="E188" s="290"/>
      <c r="F188" s="313" t="s">
        <v>1738</v>
      </c>
      <c r="G188" s="290"/>
      <c r="H188" s="290" t="s">
        <v>1817</v>
      </c>
      <c r="I188" s="290" t="s">
        <v>1813</v>
      </c>
      <c r="J188" s="290"/>
      <c r="K188" s="338"/>
    </row>
    <row r="189" s="1" customFormat="1" ht="15" customHeight="1">
      <c r="B189" s="315"/>
      <c r="C189" s="351" t="s">
        <v>1818</v>
      </c>
      <c r="D189" s="290"/>
      <c r="E189" s="290"/>
      <c r="F189" s="313" t="s">
        <v>1738</v>
      </c>
      <c r="G189" s="290"/>
      <c r="H189" s="290" t="s">
        <v>1819</v>
      </c>
      <c r="I189" s="290" t="s">
        <v>1820</v>
      </c>
      <c r="J189" s="352" t="s">
        <v>1821</v>
      </c>
      <c r="K189" s="338"/>
    </row>
    <row r="190" s="17" customFormat="1" ht="15" customHeight="1">
      <c r="B190" s="353"/>
      <c r="C190" s="354" t="s">
        <v>1822</v>
      </c>
      <c r="D190" s="355"/>
      <c r="E190" s="355"/>
      <c r="F190" s="356" t="s">
        <v>1738</v>
      </c>
      <c r="G190" s="355"/>
      <c r="H190" s="355" t="s">
        <v>1823</v>
      </c>
      <c r="I190" s="355" t="s">
        <v>1820</v>
      </c>
      <c r="J190" s="357" t="s">
        <v>1821</v>
      </c>
      <c r="K190" s="358"/>
    </row>
    <row r="191" s="1" customFormat="1" ht="15" customHeight="1">
      <c r="B191" s="315"/>
      <c r="C191" s="351" t="s">
        <v>50</v>
      </c>
      <c r="D191" s="290"/>
      <c r="E191" s="290"/>
      <c r="F191" s="313" t="s">
        <v>1732</v>
      </c>
      <c r="G191" s="290"/>
      <c r="H191" s="287" t="s">
        <v>1824</v>
      </c>
      <c r="I191" s="290" t="s">
        <v>1825</v>
      </c>
      <c r="J191" s="290"/>
      <c r="K191" s="338"/>
    </row>
    <row r="192" s="1" customFormat="1" ht="15" customHeight="1">
      <c r="B192" s="315"/>
      <c r="C192" s="351" t="s">
        <v>1826</v>
      </c>
      <c r="D192" s="290"/>
      <c r="E192" s="290"/>
      <c r="F192" s="313" t="s">
        <v>1732</v>
      </c>
      <c r="G192" s="290"/>
      <c r="H192" s="290" t="s">
        <v>1827</v>
      </c>
      <c r="I192" s="290" t="s">
        <v>1767</v>
      </c>
      <c r="J192" s="290"/>
      <c r="K192" s="338"/>
    </row>
    <row r="193" s="1" customFormat="1" ht="15" customHeight="1">
      <c r="B193" s="315"/>
      <c r="C193" s="351" t="s">
        <v>1828</v>
      </c>
      <c r="D193" s="290"/>
      <c r="E193" s="290"/>
      <c r="F193" s="313" t="s">
        <v>1732</v>
      </c>
      <c r="G193" s="290"/>
      <c r="H193" s="290" t="s">
        <v>1829</v>
      </c>
      <c r="I193" s="290" t="s">
        <v>1767</v>
      </c>
      <c r="J193" s="290"/>
      <c r="K193" s="338"/>
    </row>
    <row r="194" s="1" customFormat="1" ht="15" customHeight="1">
      <c r="B194" s="315"/>
      <c r="C194" s="351" t="s">
        <v>1830</v>
      </c>
      <c r="D194" s="290"/>
      <c r="E194" s="290"/>
      <c r="F194" s="313" t="s">
        <v>1738</v>
      </c>
      <c r="G194" s="290"/>
      <c r="H194" s="290" t="s">
        <v>1831</v>
      </c>
      <c r="I194" s="290" t="s">
        <v>1767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1832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1833</v>
      </c>
      <c r="D201" s="360"/>
      <c r="E201" s="360"/>
      <c r="F201" s="360" t="s">
        <v>1834</v>
      </c>
      <c r="G201" s="361"/>
      <c r="H201" s="360" t="s">
        <v>1835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1825</v>
      </c>
      <c r="D203" s="290"/>
      <c r="E203" s="290"/>
      <c r="F203" s="313" t="s">
        <v>51</v>
      </c>
      <c r="G203" s="290"/>
      <c r="H203" s="290" t="s">
        <v>1836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52</v>
      </c>
      <c r="G204" s="290"/>
      <c r="H204" s="290" t="s">
        <v>1837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55</v>
      </c>
      <c r="G205" s="290"/>
      <c r="H205" s="290" t="s">
        <v>1838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53</v>
      </c>
      <c r="G206" s="290"/>
      <c r="H206" s="290" t="s">
        <v>1839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54</v>
      </c>
      <c r="G207" s="290"/>
      <c r="H207" s="290" t="s">
        <v>1840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1779</v>
      </c>
      <c r="D209" s="290"/>
      <c r="E209" s="290"/>
      <c r="F209" s="313" t="s">
        <v>87</v>
      </c>
      <c r="G209" s="290"/>
      <c r="H209" s="290" t="s">
        <v>1841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1675</v>
      </c>
      <c r="G210" s="290"/>
      <c r="H210" s="290" t="s">
        <v>1676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1673</v>
      </c>
      <c r="G211" s="290"/>
      <c r="H211" s="290" t="s">
        <v>1842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97</v>
      </c>
      <c r="G212" s="351"/>
      <c r="H212" s="342" t="s">
        <v>1677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1678</v>
      </c>
      <c r="G213" s="351"/>
      <c r="H213" s="342" t="s">
        <v>1651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1803</v>
      </c>
      <c r="D215" s="290"/>
      <c r="E215" s="290"/>
      <c r="F215" s="313">
        <v>1</v>
      </c>
      <c r="G215" s="351"/>
      <c r="H215" s="342" t="s">
        <v>1843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1844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1845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1846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DESKTOP-9U1HJA3\Magpie</dc:creator>
  <cp:lastModifiedBy>DESKTOP-9U1HJA3\Magpie</cp:lastModifiedBy>
  <dcterms:created xsi:type="dcterms:W3CDTF">2024-03-13T11:46:50Z</dcterms:created>
  <dcterms:modified xsi:type="dcterms:W3CDTF">2024-03-13T11:47:00Z</dcterms:modified>
</cp:coreProperties>
</file>